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Z:\2.DPP\2. PG - Proyectos Generales\00 - PLANIFICACION Y PROYECTO\01-SALUD-SAL\CAPS VIRGEN DE GUADALUPE-CAUCETE\2025 OBRA INICIAL\02 PROYECTO\08-CYP\"/>
    </mc:Choice>
  </mc:AlternateContent>
  <bookViews>
    <workbookView xWindow="0" yWindow="0" windowWidth="20490" windowHeight="7755" tabRatio="855" firstSheet="1" activeTab="6"/>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r:id="rId12"/>
  </sheets>
  <externalReferences>
    <externalReference r:id="rId13"/>
    <externalReference r:id="rId14"/>
    <externalReference r:id="rId15"/>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CyP!$A$1:$A$201</definedName>
    <definedName name="_xlnm._FilterDatabase" localSheetId="2" hidden="1">Datos!#REF!</definedName>
    <definedName name="_xlnm._FilterDatabase" localSheetId="0" hidden="1">Indices!#REF!</definedName>
    <definedName name="_xlnm._FilterDatabase" localSheetId="5" hidden="1">PTyCI!$D$1:$D$195</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2">Datos!$B$1:$H$388</definedName>
    <definedName name="_xlnm.Print_Area" localSheetId="5">PTyCI!$A$13:$K$192</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CyP!$F$188</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CyP!$H$188</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eva_CyP">CyP!$A$18:$I$187</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1" i="2" l="1"/>
  <c r="M182" i="9" l="1"/>
  <c r="A182" i="9"/>
  <c r="M181" i="9"/>
  <c r="A181" i="9"/>
  <c r="M180" i="9"/>
  <c r="A180" i="9"/>
  <c r="M179" i="9"/>
  <c r="A179" i="9"/>
  <c r="M178" i="9"/>
  <c r="A178" i="9"/>
  <c r="M177" i="9"/>
  <c r="A177" i="9"/>
  <c r="M176" i="9"/>
  <c r="A176" i="9"/>
  <c r="M175" i="9"/>
  <c r="A175" i="9"/>
  <c r="M174" i="9"/>
  <c r="A174" i="9"/>
  <c r="M173" i="9"/>
  <c r="A173" i="9"/>
  <c r="M172" i="9"/>
  <c r="A172" i="9"/>
  <c r="M171" i="9"/>
  <c r="A171" i="9"/>
  <c r="M170" i="9"/>
  <c r="A170" i="9"/>
  <c r="M169" i="9"/>
  <c r="A169" i="9"/>
  <c r="M168" i="9"/>
  <c r="A168" i="9"/>
  <c r="M167" i="9"/>
  <c r="A167" i="9"/>
  <c r="M166" i="9"/>
  <c r="A166" i="9"/>
  <c r="M165" i="9"/>
  <c r="A165" i="9"/>
  <c r="M164" i="9"/>
  <c r="A164" i="9"/>
  <c r="M163" i="9"/>
  <c r="A163" i="9"/>
  <c r="M162" i="9"/>
  <c r="A162" i="9"/>
  <c r="M161" i="9"/>
  <c r="A161" i="9"/>
  <c r="M160" i="9"/>
  <c r="A160" i="9"/>
  <c r="M159" i="9"/>
  <c r="A159" i="9"/>
  <c r="M158" i="9"/>
  <c r="A158" i="9"/>
  <c r="M157" i="9"/>
  <c r="A157" i="9"/>
  <c r="M156" i="9"/>
  <c r="A156" i="9"/>
  <c r="M155" i="9"/>
  <c r="A155" i="9"/>
  <c r="M154" i="9"/>
  <c r="A154" i="9"/>
  <c r="M153" i="9"/>
  <c r="A153" i="9"/>
  <c r="M152" i="9"/>
  <c r="A152" i="9"/>
  <c r="M151" i="9"/>
  <c r="A151" i="9"/>
  <c r="M150" i="9"/>
  <c r="A150" i="9"/>
  <c r="M149" i="9"/>
  <c r="A149" i="9"/>
  <c r="M148" i="9"/>
  <c r="A148" i="9"/>
  <c r="M147" i="9"/>
  <c r="A147" i="9"/>
  <c r="M146" i="9"/>
  <c r="A146" i="9"/>
  <c r="M145" i="9"/>
  <c r="A145" i="9"/>
  <c r="M144" i="9"/>
  <c r="A144" i="9"/>
  <c r="M143" i="9"/>
  <c r="A143" i="9"/>
  <c r="M142" i="9"/>
  <c r="A142" i="9"/>
  <c r="M141" i="9"/>
  <c r="A141" i="9"/>
  <c r="M140" i="9"/>
  <c r="A140" i="9"/>
  <c r="M139" i="9"/>
  <c r="A139" i="9"/>
  <c r="M138" i="9"/>
  <c r="A138" i="9"/>
  <c r="M137" i="9"/>
  <c r="A137" i="9"/>
  <c r="M136" i="9"/>
  <c r="A136" i="9"/>
  <c r="M135" i="9"/>
  <c r="A135" i="9"/>
  <c r="M134" i="9"/>
  <c r="A134" i="9"/>
  <c r="M133" i="9"/>
  <c r="A133" i="9"/>
  <c r="M132" i="9"/>
  <c r="A132" i="9"/>
  <c r="M131" i="9"/>
  <c r="A131" i="9"/>
  <c r="M130" i="9"/>
  <c r="A130" i="9"/>
  <c r="M129" i="9"/>
  <c r="A129" i="9"/>
  <c r="M128" i="9"/>
  <c r="A128" i="9"/>
  <c r="M127" i="9"/>
  <c r="A127" i="9"/>
  <c r="M126" i="9"/>
  <c r="A126" i="9"/>
  <c r="M125" i="9"/>
  <c r="A125" i="9"/>
  <c r="M124" i="9"/>
  <c r="A124" i="9"/>
  <c r="M123" i="9"/>
  <c r="A123" i="9"/>
  <c r="M122" i="9"/>
  <c r="A122" i="9"/>
  <c r="M121" i="9"/>
  <c r="A121" i="9"/>
  <c r="M120" i="9"/>
  <c r="A120" i="9"/>
  <c r="M119" i="9"/>
  <c r="A119" i="9"/>
  <c r="M118" i="9"/>
  <c r="A118" i="9"/>
  <c r="M117" i="9"/>
  <c r="A117" i="9"/>
  <c r="M116" i="9"/>
  <c r="A116" i="9"/>
  <c r="M115" i="9"/>
  <c r="A115" i="9"/>
  <c r="M114" i="9"/>
  <c r="A114" i="9"/>
  <c r="M113" i="9"/>
  <c r="A113" i="9"/>
  <c r="M112" i="9"/>
  <c r="A112" i="9"/>
  <c r="M111" i="9"/>
  <c r="A111" i="9"/>
  <c r="M110" i="9"/>
  <c r="A110" i="9"/>
  <c r="M109" i="9"/>
  <c r="A109" i="9"/>
  <c r="M108" i="9"/>
  <c r="A108" i="9"/>
  <c r="M107" i="9"/>
  <c r="A107" i="9"/>
  <c r="M106" i="9"/>
  <c r="A106" i="9"/>
  <c r="M105" i="9"/>
  <c r="A105" i="9"/>
  <c r="M104" i="9"/>
  <c r="A104" i="9"/>
  <c r="M103" i="9"/>
  <c r="A103" i="9"/>
  <c r="M102" i="9"/>
  <c r="A102" i="9"/>
  <c r="M101" i="9"/>
  <c r="A101" i="9"/>
  <c r="M100" i="9"/>
  <c r="A100" i="9"/>
  <c r="M99" i="9"/>
  <c r="A99" i="9"/>
  <c r="M98" i="9"/>
  <c r="A98" i="9"/>
  <c r="M97" i="9"/>
  <c r="A97" i="9"/>
  <c r="M96" i="9"/>
  <c r="A96" i="9"/>
  <c r="M95" i="9"/>
  <c r="A95" i="9"/>
  <c r="M94" i="9"/>
  <c r="A94" i="9"/>
  <c r="M93" i="9"/>
  <c r="A93" i="9"/>
  <c r="M92" i="9"/>
  <c r="A92" i="9"/>
  <c r="M91" i="9"/>
  <c r="A91" i="9"/>
  <c r="M90" i="9"/>
  <c r="A90" i="9"/>
  <c r="M89" i="9"/>
  <c r="A89" i="9"/>
  <c r="M88" i="9"/>
  <c r="A88" i="9"/>
  <c r="M87" i="9"/>
  <c r="A87" i="9"/>
  <c r="M86" i="9"/>
  <c r="A86" i="9"/>
  <c r="M85" i="9"/>
  <c r="A85" i="9"/>
  <c r="M84" i="9"/>
  <c r="A84" i="9"/>
  <c r="M83" i="9"/>
  <c r="A83" i="9"/>
  <c r="M82" i="9"/>
  <c r="A82" i="9"/>
  <c r="M81" i="9"/>
  <c r="A81" i="9"/>
  <c r="M80" i="9"/>
  <c r="A80" i="9"/>
  <c r="M79" i="9"/>
  <c r="A79" i="9"/>
  <c r="M78" i="9"/>
  <c r="A78" i="9"/>
  <c r="M77" i="9"/>
  <c r="A77" i="9"/>
  <c r="M76" i="9"/>
  <c r="A76" i="9"/>
  <c r="M75" i="9"/>
  <c r="A75" i="9"/>
  <c r="M74" i="9"/>
  <c r="A74" i="9"/>
  <c r="M73" i="9"/>
  <c r="A73" i="9"/>
  <c r="M72" i="9"/>
  <c r="A72" i="9"/>
  <c r="M71" i="9"/>
  <c r="A71" i="9"/>
  <c r="M70" i="9"/>
  <c r="A70" i="9"/>
  <c r="M69" i="9"/>
  <c r="A69" i="9"/>
  <c r="M68" i="9"/>
  <c r="A68" i="9"/>
  <c r="M67" i="9"/>
  <c r="A67" i="9"/>
  <c r="M66" i="9"/>
  <c r="A66" i="9"/>
  <c r="M65" i="9"/>
  <c r="A65" i="9"/>
  <c r="M64" i="9"/>
  <c r="A64" i="9"/>
  <c r="M63" i="9"/>
  <c r="A63" i="9"/>
  <c r="M62" i="9"/>
  <c r="A62" i="9"/>
  <c r="M61" i="9"/>
  <c r="A61" i="9"/>
  <c r="M60" i="9"/>
  <c r="A60" i="9"/>
  <c r="M59" i="9"/>
  <c r="A59" i="9"/>
  <c r="M58" i="9"/>
  <c r="A58" i="9"/>
  <c r="M57" i="9"/>
  <c r="A57" i="9"/>
  <c r="M56" i="9"/>
  <c r="A56" i="9"/>
  <c r="M55" i="9"/>
  <c r="A55" i="9"/>
  <c r="M54" i="9"/>
  <c r="A54" i="9"/>
  <c r="M53" i="9"/>
  <c r="A53" i="9"/>
  <c r="M52" i="9"/>
  <c r="A52" i="9"/>
  <c r="M51" i="9"/>
  <c r="A51" i="9"/>
  <c r="M50" i="9"/>
  <c r="A50" i="9"/>
  <c r="M49" i="9"/>
  <c r="A49" i="9"/>
  <c r="M48" i="9"/>
  <c r="A48" i="9"/>
  <c r="M47" i="9"/>
  <c r="A47" i="9"/>
  <c r="M46" i="9"/>
  <c r="A46" i="9"/>
  <c r="M45" i="9"/>
  <c r="A45" i="9"/>
  <c r="M44" i="9"/>
  <c r="A44" i="9"/>
  <c r="M43" i="9"/>
  <c r="A43" i="9"/>
  <c r="M42" i="9"/>
  <c r="A42" i="9"/>
  <c r="M41" i="9"/>
  <c r="A41" i="9"/>
  <c r="M40" i="9"/>
  <c r="A40" i="9"/>
  <c r="M39" i="9"/>
  <c r="A39" i="9"/>
  <c r="M38" i="9"/>
  <c r="A38" i="9"/>
  <c r="M37" i="9"/>
  <c r="A37" i="9"/>
  <c r="M36" i="9"/>
  <c r="A36" i="9"/>
  <c r="M35" i="9"/>
  <c r="A35" i="9"/>
  <c r="M34" i="9"/>
  <c r="A34" i="9"/>
  <c r="M33" i="9"/>
  <c r="A33" i="9"/>
  <c r="M32" i="9"/>
  <c r="A32" i="9"/>
  <c r="M31" i="9"/>
  <c r="A31" i="9"/>
  <c r="M30" i="9"/>
  <c r="A30" i="9"/>
  <c r="M29" i="9"/>
  <c r="A29" i="9"/>
  <c r="M28" i="9"/>
  <c r="A28" i="9"/>
  <c r="M27" i="9"/>
  <c r="A27" i="9"/>
  <c r="M26" i="9"/>
  <c r="A26" i="9"/>
  <c r="M25" i="9"/>
  <c r="A25" i="9"/>
  <c r="M24" i="9"/>
  <c r="A24" i="9"/>
  <c r="M23" i="9"/>
  <c r="A23" i="9"/>
  <c r="M22" i="9"/>
  <c r="A22" i="9"/>
  <c r="M21" i="9"/>
  <c r="A21" i="9"/>
  <c r="M20" i="9"/>
  <c r="A20" i="9"/>
  <c r="M19" i="9"/>
  <c r="A19" i="9"/>
  <c r="M18" i="9"/>
  <c r="A18" i="9"/>
  <c r="M17" i="9"/>
  <c r="A17" i="9"/>
  <c r="M16" i="9"/>
  <c r="A16" i="9"/>
  <c r="M15" i="9"/>
  <c r="A15" i="9"/>
  <c r="A170" i="2"/>
  <c r="A169" i="2"/>
  <c r="A168" i="2"/>
  <c r="A167" i="2"/>
  <c r="A166" i="2"/>
  <c r="B166" i="2" s="1"/>
  <c r="B161" i="9" s="1"/>
  <c r="A165" i="2"/>
  <c r="A147" i="2"/>
  <c r="D173" i="15"/>
  <c r="C173" i="15"/>
  <c r="D175" i="15"/>
  <c r="C175" i="15"/>
  <c r="D174" i="15"/>
  <c r="C174" i="15"/>
  <c r="D155" i="15"/>
  <c r="C155" i="15"/>
  <c r="C112" i="15"/>
  <c r="C134" i="15"/>
  <c r="D135" i="15"/>
  <c r="D133" i="15"/>
  <c r="D125" i="15"/>
  <c r="D122" i="15"/>
  <c r="D111" i="15"/>
  <c r="D112" i="15"/>
  <c r="D105" i="15"/>
  <c r="D102" i="15"/>
  <c r="D79" i="15"/>
  <c r="C79" i="15"/>
  <c r="B165" i="2" l="1"/>
  <c r="B160" i="9" s="1"/>
  <c r="B167" i="2"/>
  <c r="B162" i="9" s="1"/>
  <c r="B168" i="2"/>
  <c r="B163" i="9" s="1"/>
  <c r="B169" i="2"/>
  <c r="B164" i="9" s="1"/>
  <c r="B170" i="2"/>
  <c r="B165" i="9" s="1"/>
  <c r="D165" i="2"/>
  <c r="D166" i="2"/>
  <c r="D167" i="2"/>
  <c r="D170" i="2"/>
  <c r="E166" i="2"/>
  <c r="E167" i="2"/>
  <c r="E168" i="2"/>
  <c r="E169" i="2"/>
  <c r="E170" i="2"/>
  <c r="E165" i="2"/>
  <c r="B147" i="2"/>
  <c r="B142" i="9" s="1"/>
  <c r="D147" i="2"/>
  <c r="E147" i="2"/>
  <c r="D178" i="15"/>
  <c r="C178" i="15"/>
  <c r="D176" i="15"/>
  <c r="D168" i="2" s="1"/>
  <c r="C176" i="15"/>
  <c r="D123" i="15"/>
  <c r="C123" i="15"/>
  <c r="D104" i="15"/>
  <c r="C104" i="15"/>
  <c r="D99" i="15"/>
  <c r="C99" i="15"/>
  <c r="A184" i="9" l="1"/>
  <c r="M184" i="9"/>
  <c r="M183" i="9"/>
  <c r="A183" i="9"/>
  <c r="M14" i="9"/>
  <c r="C102" i="15"/>
  <c r="A186" i="2"/>
  <c r="A185" i="9" s="1"/>
  <c r="A185" i="2"/>
  <c r="A184" i="2"/>
  <c r="A183" i="2"/>
  <c r="A182" i="2"/>
  <c r="A181" i="2"/>
  <c r="A180" i="2"/>
  <c r="A179" i="2"/>
  <c r="A178" i="2"/>
  <c r="A177" i="2"/>
  <c r="A176" i="2"/>
  <c r="E176" i="2" s="1"/>
  <c r="A175" i="2"/>
  <c r="A174" i="2"/>
  <c r="A173" i="2"/>
  <c r="A172" i="2"/>
  <c r="A171" i="2"/>
  <c r="A164" i="2"/>
  <c r="A163" i="2"/>
  <c r="A162" i="2"/>
  <c r="A161" i="2"/>
  <c r="A160" i="2"/>
  <c r="A159" i="2"/>
  <c r="A158" i="2"/>
  <c r="E158" i="2" s="1"/>
  <c r="A157" i="2"/>
  <c r="E157" i="2" s="1"/>
  <c r="A156" i="2"/>
  <c r="A155" i="2"/>
  <c r="A154" i="2"/>
  <c r="E154" i="2" s="1"/>
  <c r="A153" i="2"/>
  <c r="A152" i="2"/>
  <c r="A151" i="2"/>
  <c r="A150" i="2"/>
  <c r="E150" i="2" s="1"/>
  <c r="A149" i="2"/>
  <c r="A148" i="2"/>
  <c r="A146" i="2"/>
  <c r="A145" i="2"/>
  <c r="A144" i="2"/>
  <c r="A143" i="2"/>
  <c r="E143" i="2" s="1"/>
  <c r="A142" i="2"/>
  <c r="A141" i="2"/>
  <c r="A140" i="2"/>
  <c r="A139" i="2"/>
  <c r="A138" i="2"/>
  <c r="A137" i="2"/>
  <c r="E137" i="2" s="1"/>
  <c r="A136" i="2"/>
  <c r="A135" i="2"/>
  <c r="A134" i="2"/>
  <c r="E134" i="2" s="1"/>
  <c r="A133" i="2"/>
  <c r="A132" i="2"/>
  <c r="A131" i="2"/>
  <c r="A130" i="2"/>
  <c r="A129" i="2"/>
  <c r="E129" i="2" s="1"/>
  <c r="A128" i="2"/>
  <c r="E128" i="2" s="1"/>
  <c r="A127" i="2"/>
  <c r="A126" i="2"/>
  <c r="A125" i="2"/>
  <c r="A124" i="2"/>
  <c r="A123" i="2"/>
  <c r="E123" i="2" s="1"/>
  <c r="A122" i="2"/>
  <c r="A121" i="2"/>
  <c r="E121" i="2" s="1"/>
  <c r="A120" i="2"/>
  <c r="A119" i="2"/>
  <c r="A118" i="2"/>
  <c r="A117" i="2"/>
  <c r="E117" i="2" s="1"/>
  <c r="A116" i="2"/>
  <c r="A115" i="2"/>
  <c r="B115" i="2" s="1"/>
  <c r="B110" i="9" s="1"/>
  <c r="A114" i="2"/>
  <c r="D114" i="2" s="1"/>
  <c r="A113" i="2"/>
  <c r="E113" i="2" s="1"/>
  <c r="A112" i="2"/>
  <c r="A111" i="2"/>
  <c r="A110" i="2"/>
  <c r="A109" i="2"/>
  <c r="E109" i="2" s="1"/>
  <c r="A108" i="2"/>
  <c r="A107" i="2"/>
  <c r="A106" i="2"/>
  <c r="A105" i="2"/>
  <c r="E105" i="2" s="1"/>
  <c r="A104" i="2"/>
  <c r="A103" i="2"/>
  <c r="A102" i="2"/>
  <c r="A101" i="2"/>
  <c r="E101" i="2" s="1"/>
  <c r="A100" i="2"/>
  <c r="A99" i="2"/>
  <c r="A98" i="2"/>
  <c r="A97" i="2"/>
  <c r="E97" i="2" s="1"/>
  <c r="A96" i="2"/>
  <c r="A95" i="2"/>
  <c r="A94" i="2"/>
  <c r="B94" i="2" s="1"/>
  <c r="B89" i="9" s="1"/>
  <c r="A93" i="2"/>
  <c r="A92" i="2"/>
  <c r="A91" i="2"/>
  <c r="A90" i="2"/>
  <c r="A89" i="2"/>
  <c r="A88" i="2"/>
  <c r="A87" i="2"/>
  <c r="A86" i="2"/>
  <c r="A85" i="2"/>
  <c r="A84" i="2"/>
  <c r="A83" i="2"/>
  <c r="A82" i="2"/>
  <c r="A81" i="2"/>
  <c r="A80" i="2"/>
  <c r="A79" i="2"/>
  <c r="A78" i="2"/>
  <c r="A77" i="2"/>
  <c r="A76" i="2"/>
  <c r="A75" i="2"/>
  <c r="A74" i="2"/>
  <c r="A73" i="2"/>
  <c r="A72" i="2"/>
  <c r="A71" i="2"/>
  <c r="A70" i="2"/>
  <c r="A69" i="2"/>
  <c r="A68" i="2"/>
  <c r="E68" i="2" s="1"/>
  <c r="A67" i="2"/>
  <c r="A66" i="2"/>
  <c r="A65" i="2"/>
  <c r="A64" i="2"/>
  <c r="A63" i="2"/>
  <c r="A62" i="2"/>
  <c r="A61" i="2"/>
  <c r="A60" i="2"/>
  <c r="A59" i="2"/>
  <c r="A58" i="2"/>
  <c r="A57" i="2"/>
  <c r="A56" i="2"/>
  <c r="A55" i="2"/>
  <c r="A54" i="2"/>
  <c r="A53" i="2"/>
  <c r="A52"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D193" i="15"/>
  <c r="C193" i="15"/>
  <c r="D189" i="15"/>
  <c r="C189" i="15"/>
  <c r="D172" i="15"/>
  <c r="C172" i="15"/>
  <c r="D161" i="15"/>
  <c r="C161" i="15"/>
  <c r="D160" i="15"/>
  <c r="C160" i="15"/>
  <c r="D159" i="15"/>
  <c r="C159" i="15"/>
  <c r="C133" i="15"/>
  <c r="D158" i="15"/>
  <c r="C158" i="15"/>
  <c r="D157" i="15"/>
  <c r="C157" i="15"/>
  <c r="D156" i="15"/>
  <c r="C156" i="15"/>
  <c r="D154" i="15"/>
  <c r="C154" i="15"/>
  <c r="D153" i="15"/>
  <c r="C153" i="15"/>
  <c r="D152" i="15"/>
  <c r="C152" i="15"/>
  <c r="D151" i="15"/>
  <c r="C151" i="15"/>
  <c r="D150" i="15"/>
  <c r="C150" i="15"/>
  <c r="D149" i="15"/>
  <c r="C149" i="15"/>
  <c r="D148" i="15"/>
  <c r="C148" i="15"/>
  <c r="D147" i="15"/>
  <c r="C147" i="15"/>
  <c r="D146" i="15"/>
  <c r="C146" i="15"/>
  <c r="D145" i="15"/>
  <c r="C145" i="15"/>
  <c r="D144" i="15"/>
  <c r="C144" i="15"/>
  <c r="D143" i="15"/>
  <c r="C143" i="15"/>
  <c r="D142" i="15"/>
  <c r="C142" i="15"/>
  <c r="D141" i="15"/>
  <c r="C141" i="15"/>
  <c r="D140" i="15"/>
  <c r="C140" i="15"/>
  <c r="D139" i="15"/>
  <c r="C139" i="15"/>
  <c r="D138" i="15"/>
  <c r="C138" i="15"/>
  <c r="D137" i="15"/>
  <c r="C137" i="15"/>
  <c r="D136" i="15"/>
  <c r="C136" i="15"/>
  <c r="C135" i="15"/>
  <c r="D134" i="15"/>
  <c r="C128" i="15"/>
  <c r="D128" i="15"/>
  <c r="D103" i="15"/>
  <c r="C103" i="15"/>
  <c r="D115" i="2" l="1"/>
  <c r="E115" i="2"/>
  <c r="B152" i="2"/>
  <c r="B147" i="9" s="1"/>
  <c r="D148" i="2"/>
  <c r="B131" i="2"/>
  <c r="B126" i="9" s="1"/>
  <c r="E106" i="2"/>
  <c r="B142" i="2"/>
  <c r="B137" i="9" s="1"/>
  <c r="D149" i="2"/>
  <c r="D152" i="2"/>
  <c r="D120" i="2"/>
  <c r="D142" i="2"/>
  <c r="E152" i="2"/>
  <c r="D126" i="2"/>
  <c r="D134" i="2"/>
  <c r="E142" i="2"/>
  <c r="B139" i="2"/>
  <c r="B134" i="9" s="1"/>
  <c r="B150" i="2"/>
  <c r="B145" i="9" s="1"/>
  <c r="D140" i="2"/>
  <c r="B145" i="2"/>
  <c r="B140" i="9" s="1"/>
  <c r="D150" i="2"/>
  <c r="E173" i="2"/>
  <c r="B151" i="2"/>
  <c r="B146" i="9" s="1"/>
  <c r="B137" i="2"/>
  <c r="B132" i="9" s="1"/>
  <c r="D137" i="2"/>
  <c r="B125" i="2"/>
  <c r="B120" i="9" s="1"/>
  <c r="E145" i="2"/>
  <c r="D129" i="2"/>
  <c r="B128" i="2"/>
  <c r="B123" i="9" s="1"/>
  <c r="D128" i="2"/>
  <c r="E64" i="2"/>
  <c r="B181" i="2"/>
  <c r="B176" i="9" s="1"/>
  <c r="B185" i="2"/>
  <c r="B180" i="9" s="1"/>
  <c r="B186" i="2"/>
  <c r="D181" i="2"/>
  <c r="D185" i="2"/>
  <c r="D186" i="2"/>
  <c r="E178" i="2"/>
  <c r="E179" i="2"/>
  <c r="E180" i="2"/>
  <c r="E181" i="2"/>
  <c r="E182" i="2"/>
  <c r="E183" i="2"/>
  <c r="E184" i="2"/>
  <c r="E185" i="2"/>
  <c r="E186" i="2"/>
  <c r="E126" i="2"/>
  <c r="B136" i="2"/>
  <c r="B131" i="9" s="1"/>
  <c r="E131" i="2"/>
  <c r="E92" i="2"/>
  <c r="E140" i="2"/>
  <c r="E80" i="2"/>
  <c r="E99" i="2"/>
  <c r="B129" i="2"/>
  <c r="B124" i="9" s="1"/>
  <c r="D136" i="2"/>
  <c r="B143" i="2"/>
  <c r="B138" i="9" s="1"/>
  <c r="E155" i="2"/>
  <c r="E160" i="2"/>
  <c r="D143" i="2"/>
  <c r="E175" i="2"/>
  <c r="E136" i="2"/>
  <c r="E88" i="2"/>
  <c r="E149" i="2"/>
  <c r="E62" i="2"/>
  <c r="E66" i="2"/>
  <c r="E84" i="2"/>
  <c r="D131" i="2"/>
  <c r="D145" i="2"/>
  <c r="E163" i="2"/>
  <c r="B133" i="2"/>
  <c r="B128" i="9" s="1"/>
  <c r="D133" i="2"/>
  <c r="B138" i="2"/>
  <c r="B133" i="9" s="1"/>
  <c r="D130" i="2"/>
  <c r="E133" i="2"/>
  <c r="B135" i="2"/>
  <c r="B130" i="9" s="1"/>
  <c r="E172" i="2"/>
  <c r="D139" i="2"/>
  <c r="B144" i="2"/>
  <c r="B139" i="9" s="1"/>
  <c r="D144" i="2"/>
  <c r="E148" i="2"/>
  <c r="E60" i="2"/>
  <c r="E86" i="2"/>
  <c r="E90" i="2"/>
  <c r="D94" i="2"/>
  <c r="E110" i="2"/>
  <c r="E122" i="2"/>
  <c r="D127" i="2"/>
  <c r="E130" i="2"/>
  <c r="B132" i="2"/>
  <c r="B127" i="9" s="1"/>
  <c r="D135" i="2"/>
  <c r="E138" i="2"/>
  <c r="D141" i="2"/>
  <c r="E144" i="2"/>
  <c r="B146" i="2"/>
  <c r="B141" i="9" s="1"/>
  <c r="E151" i="2"/>
  <c r="B153" i="2"/>
  <c r="B148" i="9" s="1"/>
  <c r="E159" i="2"/>
  <c r="D164" i="2"/>
  <c r="E177" i="2"/>
  <c r="B148" i="2"/>
  <c r="B143" i="9" s="1"/>
  <c r="D125" i="2"/>
  <c r="B130" i="2"/>
  <c r="B125" i="9" s="1"/>
  <c r="D138" i="2"/>
  <c r="E139" i="2"/>
  <c r="B141" i="2"/>
  <c r="B136" i="9" s="1"/>
  <c r="D151" i="2"/>
  <c r="E127" i="2"/>
  <c r="D132" i="2"/>
  <c r="E135" i="2"/>
  <c r="E141" i="2"/>
  <c r="D146" i="2"/>
  <c r="D153" i="2"/>
  <c r="E156" i="2"/>
  <c r="E164" i="2"/>
  <c r="E174" i="2"/>
  <c r="E70" i="2"/>
  <c r="E74" i="2"/>
  <c r="D82" i="2"/>
  <c r="E107" i="2"/>
  <c r="E78" i="2"/>
  <c r="E82" i="2"/>
  <c r="E114" i="2"/>
  <c r="E125" i="2"/>
  <c r="B127" i="2"/>
  <c r="B122" i="9" s="1"/>
  <c r="E162" i="2"/>
  <c r="B164" i="2"/>
  <c r="B159" i="9" s="1"/>
  <c r="E94" i="2"/>
  <c r="E72" i="2"/>
  <c r="E76" i="2"/>
  <c r="E124" i="2"/>
  <c r="B126" i="2"/>
  <c r="B121" i="9" s="1"/>
  <c r="E132" i="2"/>
  <c r="B134" i="2"/>
  <c r="B129" i="9" s="1"/>
  <c r="B140" i="2"/>
  <c r="B135" i="9" s="1"/>
  <c r="E146" i="2"/>
  <c r="B149" i="2"/>
  <c r="B144" i="9" s="1"/>
  <c r="E153" i="2"/>
  <c r="E161" i="2"/>
  <c r="E171" i="2"/>
  <c r="E46" i="2"/>
  <c r="E54" i="2"/>
  <c r="E65" i="2"/>
  <c r="E73" i="2"/>
  <c r="E81" i="2"/>
  <c r="E89" i="2"/>
  <c r="E111" i="2"/>
  <c r="E25" i="2"/>
  <c r="E33" i="2"/>
  <c r="E41" i="2"/>
  <c r="E49" i="2"/>
  <c r="E57" i="2"/>
  <c r="E103" i="2"/>
  <c r="E40" i="2"/>
  <c r="E30" i="2"/>
  <c r="E38" i="2"/>
  <c r="E20" i="2"/>
  <c r="E28" i="2"/>
  <c r="E98" i="2"/>
  <c r="D103" i="2"/>
  <c r="E36" i="2"/>
  <c r="E44" i="2"/>
  <c r="E52" i="2"/>
  <c r="E23" i="2"/>
  <c r="E31" i="2"/>
  <c r="E39" i="2"/>
  <c r="E47" i="2"/>
  <c r="E55" i="2"/>
  <c r="E63" i="2"/>
  <c r="B71" i="2"/>
  <c r="B66" i="9" s="1"/>
  <c r="E71" i="2"/>
  <c r="D71" i="2"/>
  <c r="E79" i="2"/>
  <c r="E87" i="2"/>
  <c r="B95" i="2"/>
  <c r="B90" i="9" s="1"/>
  <c r="E95" i="2"/>
  <c r="D95" i="2"/>
  <c r="E26" i="2"/>
  <c r="E34" i="2"/>
  <c r="E42" i="2"/>
  <c r="E50" i="2"/>
  <c r="E58" i="2"/>
  <c r="E61" i="2"/>
  <c r="E69" i="2"/>
  <c r="E77" i="2"/>
  <c r="E85" i="2"/>
  <c r="E93" i="2"/>
  <c r="E24" i="2"/>
  <c r="E48" i="2"/>
  <c r="E22" i="2"/>
  <c r="E21" i="2"/>
  <c r="E29" i="2"/>
  <c r="E37" i="2"/>
  <c r="E45" i="2"/>
  <c r="E53" i="2"/>
  <c r="E96" i="2"/>
  <c r="B96" i="2"/>
  <c r="B91" i="9" s="1"/>
  <c r="D96" i="2"/>
  <c r="E32" i="2"/>
  <c r="E56" i="2"/>
  <c r="E27" i="2"/>
  <c r="E35" i="2"/>
  <c r="E43" i="2"/>
  <c r="E51" i="2"/>
  <c r="E59" i="2"/>
  <c r="E67" i="2"/>
  <c r="E75" i="2"/>
  <c r="E83" i="2"/>
  <c r="B91" i="2"/>
  <c r="B86" i="9" s="1"/>
  <c r="E91" i="2"/>
  <c r="D91" i="2"/>
  <c r="E104" i="2"/>
  <c r="B104" i="2"/>
  <c r="B99" i="9" s="1"/>
  <c r="E102" i="2"/>
  <c r="D104" i="2"/>
  <c r="E118" i="2"/>
  <c r="E120" i="2"/>
  <c r="B120" i="2"/>
  <c r="B115" i="9" s="1"/>
  <c r="D97" i="2"/>
  <c r="E108" i="2"/>
  <c r="E112" i="2"/>
  <c r="E119" i="2"/>
  <c r="E100" i="2"/>
  <c r="E116" i="2"/>
  <c r="D80" i="15"/>
  <c r="D72" i="2" s="1"/>
  <c r="C80" i="15"/>
  <c r="B72" i="2" s="1"/>
  <c r="B67" i="9" s="1"/>
  <c r="B182" i="9" l="1"/>
  <c r="B181" i="9"/>
  <c r="D84" i="15"/>
  <c r="D76" i="2" s="1"/>
  <c r="C84" i="15"/>
  <c r="B76" i="2" s="1"/>
  <c r="B71" i="9" s="1"/>
  <c r="D83" i="15"/>
  <c r="D75" i="2" s="1"/>
  <c r="C83" i="15"/>
  <c r="B75" i="2" s="1"/>
  <c r="B70" i="9" s="1"/>
  <c r="D82" i="15"/>
  <c r="D74" i="2" s="1"/>
  <c r="C82" i="15"/>
  <c r="B74" i="2" s="1"/>
  <c r="B69" i="9" s="1"/>
  <c r="D81" i="15"/>
  <c r="D73" i="2" s="1"/>
  <c r="C81" i="15"/>
  <c r="B73" i="2" s="1"/>
  <c r="B68" i="9" s="1"/>
  <c r="D171" i="15" l="1"/>
  <c r="D163" i="2" s="1"/>
  <c r="C171" i="15"/>
  <c r="B163" i="2" s="1"/>
  <c r="B158" i="9" s="1"/>
  <c r="D170" i="15"/>
  <c r="D162" i="2" s="1"/>
  <c r="C170" i="15"/>
  <c r="B162" i="2" s="1"/>
  <c r="B157" i="9" s="1"/>
  <c r="D169" i="15"/>
  <c r="C169" i="15"/>
  <c r="B161" i="2" s="1"/>
  <c r="B156" i="9" s="1"/>
  <c r="D168" i="15"/>
  <c r="D160" i="2" s="1"/>
  <c r="C168" i="15"/>
  <c r="B160" i="2" s="1"/>
  <c r="B155" i="9" s="1"/>
  <c r="D167" i="15"/>
  <c r="D159" i="2" s="1"/>
  <c r="C167" i="15"/>
  <c r="B159" i="2" s="1"/>
  <c r="B154" i="9" s="1"/>
  <c r="D166" i="15"/>
  <c r="D158" i="2" s="1"/>
  <c r="C166" i="15"/>
  <c r="B158" i="2" s="1"/>
  <c r="B153" i="9" s="1"/>
  <c r="D165" i="15"/>
  <c r="D157" i="2" s="1"/>
  <c r="C165" i="15"/>
  <c r="B157" i="2" s="1"/>
  <c r="B152" i="9" s="1"/>
  <c r="D164" i="15"/>
  <c r="D156" i="2" s="1"/>
  <c r="C164" i="15"/>
  <c r="B156" i="2" s="1"/>
  <c r="B151" i="9" s="1"/>
  <c r="D163" i="15"/>
  <c r="D155" i="2" s="1"/>
  <c r="C163" i="15"/>
  <c r="B155" i="2" s="1"/>
  <c r="B150" i="9" s="1"/>
  <c r="D162" i="15"/>
  <c r="D154" i="2" s="1"/>
  <c r="C162" i="15"/>
  <c r="B154" i="2" s="1"/>
  <c r="B149" i="9" s="1"/>
  <c r="D132" i="15"/>
  <c r="D124" i="2" s="1"/>
  <c r="C132" i="15"/>
  <c r="B124" i="2" s="1"/>
  <c r="B119" i="9" s="1"/>
  <c r="D131" i="15"/>
  <c r="D123" i="2" s="1"/>
  <c r="C131" i="15"/>
  <c r="B123" i="2" s="1"/>
  <c r="B118" i="9" s="1"/>
  <c r="D130" i="15"/>
  <c r="D122" i="2" s="1"/>
  <c r="C130" i="15"/>
  <c r="B122" i="2" s="1"/>
  <c r="B117" i="9" s="1"/>
  <c r="D127" i="15"/>
  <c r="D119" i="2" s="1"/>
  <c r="C127" i="15"/>
  <c r="B119" i="2" s="1"/>
  <c r="B114" i="9" s="1"/>
  <c r="D126" i="15"/>
  <c r="D118" i="2" s="1"/>
  <c r="C126" i="15"/>
  <c r="B118" i="2" s="1"/>
  <c r="B113" i="9" s="1"/>
  <c r="D117" i="2"/>
  <c r="C125" i="15"/>
  <c r="B117" i="2" s="1"/>
  <c r="B112" i="9" s="1"/>
  <c r="C122" i="15"/>
  <c r="B114" i="2" s="1"/>
  <c r="B109" i="9" s="1"/>
  <c r="D107" i="15"/>
  <c r="D99" i="2" s="1"/>
  <c r="C107" i="15"/>
  <c r="B99" i="2" s="1"/>
  <c r="B94" i="9" s="1"/>
  <c r="D85" i="15"/>
  <c r="D77" i="2" s="1"/>
  <c r="D161" i="2" l="1"/>
  <c r="D106" i="15"/>
  <c r="D98" i="2" s="1"/>
  <c r="C106" i="15"/>
  <c r="B98" i="2" s="1"/>
  <c r="B93" i="9" s="1"/>
  <c r="C105" i="15"/>
  <c r="B97" i="2" s="1"/>
  <c r="B92" i="9" s="1"/>
  <c r="D98" i="15"/>
  <c r="D90" i="2" s="1"/>
  <c r="C98" i="15"/>
  <c r="B90" i="2" s="1"/>
  <c r="B85" i="9" s="1"/>
  <c r="D97" i="15"/>
  <c r="D89" i="2" s="1"/>
  <c r="C97" i="15"/>
  <c r="B89" i="2" s="1"/>
  <c r="B84" i="9" s="1"/>
  <c r="D96" i="15"/>
  <c r="D88" i="2" s="1"/>
  <c r="C96" i="15"/>
  <c r="B88" i="2" s="1"/>
  <c r="B83" i="9" s="1"/>
  <c r="D95" i="15"/>
  <c r="D87" i="2" s="1"/>
  <c r="C95" i="15"/>
  <c r="B87" i="2" s="1"/>
  <c r="B82" i="9" s="1"/>
  <c r="D94" i="15"/>
  <c r="D86" i="2" s="1"/>
  <c r="C94" i="15"/>
  <c r="B86" i="2" s="1"/>
  <c r="B81" i="9" s="1"/>
  <c r="D93" i="15"/>
  <c r="D85" i="2" s="1"/>
  <c r="C93" i="15"/>
  <c r="B85" i="2" s="1"/>
  <c r="B80" i="9" s="1"/>
  <c r="D92" i="15"/>
  <c r="D84" i="2" s="1"/>
  <c r="C92" i="15"/>
  <c r="B84" i="2" s="1"/>
  <c r="B79" i="9" s="1"/>
  <c r="D91" i="15"/>
  <c r="D83" i="2" s="1"/>
  <c r="C91" i="15"/>
  <c r="B83" i="2" s="1"/>
  <c r="B78" i="9" s="1"/>
  <c r="C90" i="15"/>
  <c r="B82" i="2" s="1"/>
  <c r="B77" i="9" s="1"/>
  <c r="D89" i="15"/>
  <c r="D81" i="2" s="1"/>
  <c r="C89" i="15"/>
  <c r="B81" i="2" s="1"/>
  <c r="B76" i="9" s="1"/>
  <c r="D88" i="15"/>
  <c r="D80" i="2" s="1"/>
  <c r="C88" i="15"/>
  <c r="B80" i="2" s="1"/>
  <c r="B75" i="9" s="1"/>
  <c r="D87" i="15"/>
  <c r="D79" i="2" s="1"/>
  <c r="C87" i="15"/>
  <c r="B79" i="2" s="1"/>
  <c r="B74" i="9" s="1"/>
  <c r="D86" i="15"/>
  <c r="D78" i="2" s="1"/>
  <c r="C86" i="15"/>
  <c r="B78" i="2" s="1"/>
  <c r="B73" i="9" s="1"/>
  <c r="C85" i="15"/>
  <c r="B77" i="2" s="1"/>
  <c r="B72" i="9" s="1"/>
  <c r="D66" i="15" l="1"/>
  <c r="D58" i="2" s="1"/>
  <c r="C66" i="15"/>
  <c r="B58" i="2" s="1"/>
  <c r="B53" i="9" s="1"/>
  <c r="D188" i="15" l="1"/>
  <c r="D180" i="2" s="1"/>
  <c r="C188" i="15"/>
  <c r="B180" i="2" s="1"/>
  <c r="B175" i="9" s="1"/>
  <c r="D187" i="15"/>
  <c r="D179" i="2" s="1"/>
  <c r="C187" i="15"/>
  <c r="B179" i="2" s="1"/>
  <c r="B174" i="9" s="1"/>
  <c r="D186" i="15"/>
  <c r="D178" i="2" s="1"/>
  <c r="C186" i="15"/>
  <c r="B178" i="2" s="1"/>
  <c r="B173" i="9" s="1"/>
  <c r="D182" i="15" l="1"/>
  <c r="D174" i="2" s="1"/>
  <c r="C182" i="15"/>
  <c r="B174" i="2" s="1"/>
  <c r="B169" i="9" s="1"/>
  <c r="D74" i="15" l="1"/>
  <c r="D66" i="2" s="1"/>
  <c r="D54" i="15"/>
  <c r="D46" i="2" s="1"/>
  <c r="C54" i="15"/>
  <c r="B46" i="2" s="1"/>
  <c r="B41" i="9" s="1"/>
  <c r="D61" i="15" l="1"/>
  <c r="D53" i="2" s="1"/>
  <c r="C61" i="15"/>
  <c r="B53" i="2" s="1"/>
  <c r="B48" i="9" s="1"/>
  <c r="M185" i="9" l="1"/>
  <c r="A19" i="2"/>
  <c r="E19" i="2" l="1"/>
  <c r="A14" i="9"/>
  <c r="D129" i="15"/>
  <c r="D121" i="2" s="1"/>
  <c r="C129" i="15"/>
  <c r="B121" i="2" s="1"/>
  <c r="B116" i="9" s="1"/>
  <c r="D124" i="15"/>
  <c r="D116" i="2" s="1"/>
  <c r="C124" i="15"/>
  <c r="B116" i="2" s="1"/>
  <c r="B111" i="9" s="1"/>
  <c r="D121" i="15"/>
  <c r="D113" i="2" s="1"/>
  <c r="C121" i="15"/>
  <c r="B113" i="2" s="1"/>
  <c r="B108" i="9" s="1"/>
  <c r="D115" i="15"/>
  <c r="D107" i="2" s="1"/>
  <c r="C115" i="15"/>
  <c r="B107" i="2" s="1"/>
  <c r="B102" i="9" s="1"/>
  <c r="D114" i="15"/>
  <c r="D106" i="2" s="1"/>
  <c r="C114" i="15"/>
  <c r="B106" i="2" s="1"/>
  <c r="B101" i="9" s="1"/>
  <c r="D113" i="15"/>
  <c r="D105" i="2" s="1"/>
  <c r="C113" i="15"/>
  <c r="B105" i="2" s="1"/>
  <c r="B100" i="9" s="1"/>
  <c r="C111" i="15"/>
  <c r="B103" i="2" s="1"/>
  <c r="B98" i="9" s="1"/>
  <c r="D110" i="15"/>
  <c r="D102" i="2" s="1"/>
  <c r="C110" i="15"/>
  <c r="B102" i="2" s="1"/>
  <c r="B97" i="9" s="1"/>
  <c r="D109" i="15"/>
  <c r="D101" i="2" s="1"/>
  <c r="C109" i="15"/>
  <c r="B101" i="2" s="1"/>
  <c r="B96" i="9" s="1"/>
  <c r="D78" i="15"/>
  <c r="D70" i="2" s="1"/>
  <c r="C78" i="15"/>
  <c r="B70" i="2" s="1"/>
  <c r="B65" i="9" s="1"/>
  <c r="D56" i="15"/>
  <c r="D48" i="2" s="1"/>
  <c r="C56" i="15"/>
  <c r="B48" i="2" s="1"/>
  <c r="B43" i="9" s="1"/>
  <c r="D55" i="15"/>
  <c r="D47" i="2" s="1"/>
  <c r="C55" i="15"/>
  <c r="B47" i="2" s="1"/>
  <c r="B42" i="9" s="1"/>
  <c r="D53" i="15"/>
  <c r="D45" i="2" s="1"/>
  <c r="C53" i="15"/>
  <c r="B45" i="2" s="1"/>
  <c r="B40" i="9" s="1"/>
  <c r="D39" i="15"/>
  <c r="D31" i="2" s="1"/>
  <c r="C39" i="15"/>
  <c r="B31" i="2" s="1"/>
  <c r="B26" i="9" s="1"/>
  <c r="D38" i="15"/>
  <c r="D30" i="2" s="1"/>
  <c r="C38" i="15"/>
  <c r="B30" i="2" s="1"/>
  <c r="B25" i="9" s="1"/>
  <c r="D37" i="15"/>
  <c r="D29" i="2" s="1"/>
  <c r="C37" i="15"/>
  <c r="B29" i="2" s="1"/>
  <c r="B24" i="9" s="1"/>
  <c r="D36" i="15"/>
  <c r="D28" i="2" s="1"/>
  <c r="C36" i="15"/>
  <c r="B28" i="2" s="1"/>
  <c r="B23" i="9" s="1"/>
  <c r="D35" i="15"/>
  <c r="D27" i="2" s="1"/>
  <c r="C35" i="15"/>
  <c r="B27" i="2" s="1"/>
  <c r="B22" i="9" s="1"/>
  <c r="A187" i="2" l="1"/>
  <c r="B191" i="2"/>
  <c r="E191" i="2"/>
  <c r="B193" i="2"/>
  <c r="E193" i="2"/>
  <c r="B194" i="2"/>
  <c r="E194" i="2"/>
  <c r="B196" i="2"/>
  <c r="E196" i="2"/>
  <c r="B197" i="2"/>
  <c r="E197" i="2"/>
  <c r="E187" i="2" l="1"/>
  <c r="D187" i="2"/>
  <c r="B187" i="2"/>
  <c r="B5938" i="6" l="1"/>
  <c r="B5939" i="6"/>
  <c r="B5940" i="6"/>
  <c r="G5940" i="6"/>
  <c r="B5941" i="6"/>
  <c r="A5948" i="6"/>
  <c r="B5948" i="6"/>
  <c r="D5948" i="6"/>
  <c r="F5948" i="6"/>
  <c r="G5948" i="6" s="1"/>
  <c r="A5949" i="6"/>
  <c r="B5949" i="6"/>
  <c r="D5949" i="6"/>
  <c r="F5949" i="6"/>
  <c r="G5949" i="6" s="1"/>
  <c r="A5950" i="6"/>
  <c r="B5950" i="6"/>
  <c r="D5950" i="6"/>
  <c r="F5950" i="6"/>
  <c r="G5950" i="6" s="1"/>
  <c r="A5951" i="6"/>
  <c r="B5951" i="6"/>
  <c r="D5951" i="6"/>
  <c r="F5951" i="6"/>
  <c r="G5951" i="6" s="1"/>
  <c r="A5952" i="6"/>
  <c r="B5952" i="6"/>
  <c r="D5952" i="6"/>
  <c r="F5952" i="6"/>
  <c r="G5952" i="6" s="1"/>
  <c r="A5953" i="6"/>
  <c r="B5953" i="6"/>
  <c r="D5953" i="6"/>
  <c r="F5953" i="6"/>
  <c r="G5953" i="6" s="1"/>
  <c r="A5954" i="6"/>
  <c r="B5954" i="6"/>
  <c r="D5954" i="6"/>
  <c r="F5954" i="6"/>
  <c r="G5954" i="6" s="1"/>
  <c r="A5955" i="6"/>
  <c r="B5955" i="6"/>
  <c r="D5955" i="6"/>
  <c r="F5955" i="6"/>
  <c r="G5955" i="6" s="1"/>
  <c r="A5956" i="6"/>
  <c r="B5956" i="6"/>
  <c r="D5956" i="6"/>
  <c r="F5956" i="6"/>
  <c r="G5956" i="6" s="1"/>
  <c r="A5957" i="6"/>
  <c r="B5957" i="6"/>
  <c r="D5957" i="6"/>
  <c r="F5957" i="6"/>
  <c r="G5957" i="6" s="1"/>
  <c r="A5958" i="6"/>
  <c r="B5958" i="6"/>
  <c r="D5958" i="6"/>
  <c r="F5958" i="6"/>
  <c r="G5958" i="6" s="1"/>
  <c r="A5959" i="6"/>
  <c r="B5959" i="6"/>
  <c r="D5959" i="6"/>
  <c r="F5959" i="6"/>
  <c r="G5959" i="6" s="1"/>
  <c r="A5960" i="6"/>
  <c r="B5960" i="6"/>
  <c r="D5960" i="6"/>
  <c r="F5960" i="6"/>
  <c r="G5960" i="6" s="1"/>
  <c r="A5961" i="6"/>
  <c r="B5961" i="6"/>
  <c r="D5961" i="6"/>
  <c r="F5961" i="6"/>
  <c r="G5961" i="6" s="1"/>
  <c r="A5964" i="6"/>
  <c r="B5964" i="6" s="1"/>
  <c r="D5964" i="6"/>
  <c r="F5964" i="6"/>
  <c r="G5964" i="6" s="1"/>
  <c r="A5965" i="6"/>
  <c r="B5965" i="6" s="1"/>
  <c r="D5965" i="6"/>
  <c r="F5965" i="6"/>
  <c r="G5965" i="6" s="1"/>
  <c r="A5966" i="6"/>
  <c r="B5966" i="6" s="1"/>
  <c r="D5966" i="6"/>
  <c r="F5966" i="6"/>
  <c r="G5966" i="6" s="1"/>
  <c r="A5967" i="6"/>
  <c r="B5967" i="6" s="1"/>
  <c r="D5967" i="6"/>
  <c r="F5967" i="6"/>
  <c r="G5967" i="6" s="1"/>
  <c r="A5968" i="6"/>
  <c r="B5968" i="6" s="1"/>
  <c r="D5968" i="6"/>
  <c r="F5968" i="6"/>
  <c r="G5968" i="6" s="1"/>
  <c r="A5969" i="6"/>
  <c r="B5969" i="6" s="1"/>
  <c r="D5969" i="6"/>
  <c r="F5969" i="6"/>
  <c r="G5969" i="6" s="1"/>
  <c r="A5970" i="6"/>
  <c r="B5970" i="6" s="1"/>
  <c r="D5970" i="6"/>
  <c r="F5970" i="6"/>
  <c r="G5970" i="6"/>
  <c r="A5971" i="6"/>
  <c r="B5971" i="6" s="1"/>
  <c r="D5971" i="6"/>
  <c r="F5971" i="6"/>
  <c r="G5971" i="6" s="1"/>
  <c r="A5974" i="6"/>
  <c r="B5974" i="6"/>
  <c r="D5974" i="6"/>
  <c r="F5974" i="6"/>
  <c r="G5974" i="6" s="1"/>
  <c r="A5975" i="6"/>
  <c r="B5975" i="6"/>
  <c r="D5975" i="6"/>
  <c r="F5975" i="6"/>
  <c r="G5975" i="6"/>
  <c r="A5976" i="6"/>
  <c r="B5976" i="6"/>
  <c r="D5976" i="6"/>
  <c r="F5976" i="6"/>
  <c r="G5976" i="6" s="1"/>
  <c r="A5977" i="6"/>
  <c r="B5977" i="6"/>
  <c r="D5977" i="6"/>
  <c r="F5977" i="6"/>
  <c r="G5977" i="6" s="1"/>
  <c r="A5978" i="6"/>
  <c r="B5978" i="6"/>
  <c r="D5978" i="6"/>
  <c r="F5978" i="6"/>
  <c r="G5978" i="6" s="1"/>
  <c r="A5979" i="6"/>
  <c r="B5979" i="6"/>
  <c r="D5979" i="6"/>
  <c r="F5979" i="6"/>
  <c r="G5979" i="6"/>
  <c r="A5980" i="6"/>
  <c r="B5980" i="6"/>
  <c r="D5980" i="6"/>
  <c r="F5980" i="6"/>
  <c r="G5980" i="6" s="1"/>
  <c r="A5981" i="6"/>
  <c r="B5981" i="6"/>
  <c r="D5981" i="6"/>
  <c r="F5981" i="6"/>
  <c r="G5981" i="6" s="1"/>
  <c r="A5982" i="6"/>
  <c r="B5982" i="6"/>
  <c r="D5982" i="6"/>
  <c r="F5982" i="6"/>
  <c r="G5982" i="6" s="1"/>
  <c r="B5987" i="6"/>
  <c r="B5988" i="6"/>
  <c r="B5989" i="6"/>
  <c r="G5989" i="6"/>
  <c r="B5990" i="6"/>
  <c r="A5997" i="6"/>
  <c r="B5997" i="6"/>
  <c r="D5997" i="6"/>
  <c r="F5997" i="6"/>
  <c r="G5997" i="6" s="1"/>
  <c r="A5998" i="6"/>
  <c r="B5998" i="6"/>
  <c r="D5998" i="6"/>
  <c r="F5998" i="6"/>
  <c r="G5998" i="6" s="1"/>
  <c r="A5999" i="6"/>
  <c r="B5999" i="6"/>
  <c r="D5999" i="6"/>
  <c r="F5999" i="6"/>
  <c r="G5999" i="6" s="1"/>
  <c r="A6000" i="6"/>
  <c r="B6000" i="6"/>
  <c r="D6000" i="6"/>
  <c r="F6000" i="6"/>
  <c r="G6000" i="6" s="1"/>
  <c r="A6001" i="6"/>
  <c r="B6001" i="6"/>
  <c r="D6001" i="6"/>
  <c r="F6001" i="6"/>
  <c r="G6001" i="6" s="1"/>
  <c r="A6002" i="6"/>
  <c r="B6002" i="6"/>
  <c r="D6002" i="6"/>
  <c r="F6002" i="6"/>
  <c r="G6002" i="6" s="1"/>
  <c r="A6003" i="6"/>
  <c r="B6003" i="6"/>
  <c r="D6003" i="6"/>
  <c r="F6003" i="6"/>
  <c r="G6003" i="6" s="1"/>
  <c r="A6004" i="6"/>
  <c r="B6004" i="6"/>
  <c r="D6004" i="6"/>
  <c r="F6004" i="6"/>
  <c r="G6004" i="6" s="1"/>
  <c r="A6005" i="6"/>
  <c r="B6005" i="6"/>
  <c r="D6005" i="6"/>
  <c r="F6005" i="6"/>
  <c r="G6005" i="6" s="1"/>
  <c r="A6006" i="6"/>
  <c r="B6006" i="6"/>
  <c r="D6006" i="6"/>
  <c r="F6006" i="6"/>
  <c r="G6006" i="6" s="1"/>
  <c r="A6007" i="6"/>
  <c r="B6007" i="6"/>
  <c r="D6007" i="6"/>
  <c r="F6007" i="6"/>
  <c r="G6007" i="6" s="1"/>
  <c r="A6008" i="6"/>
  <c r="B6008" i="6"/>
  <c r="D6008" i="6"/>
  <c r="F6008" i="6"/>
  <c r="G6008" i="6" s="1"/>
  <c r="A6009" i="6"/>
  <c r="B6009" i="6"/>
  <c r="D6009" i="6"/>
  <c r="F6009" i="6"/>
  <c r="G6009" i="6" s="1"/>
  <c r="A6010" i="6"/>
  <c r="B6010" i="6"/>
  <c r="D6010" i="6"/>
  <c r="F6010" i="6"/>
  <c r="G6010" i="6" s="1"/>
  <c r="A6013" i="6"/>
  <c r="B6013" i="6" s="1"/>
  <c r="D6013" i="6"/>
  <c r="F6013" i="6"/>
  <c r="G6013" i="6" s="1"/>
  <c r="A6014" i="6"/>
  <c r="B6014" i="6" s="1"/>
  <c r="D6014" i="6"/>
  <c r="F6014" i="6"/>
  <c r="G6014" i="6" s="1"/>
  <c r="A6015" i="6"/>
  <c r="B6015" i="6" s="1"/>
  <c r="D6015" i="6"/>
  <c r="F6015" i="6"/>
  <c r="G6015" i="6" s="1"/>
  <c r="A6016" i="6"/>
  <c r="B6016" i="6" s="1"/>
  <c r="D6016" i="6"/>
  <c r="F6016" i="6"/>
  <c r="G6016" i="6" s="1"/>
  <c r="A6017" i="6"/>
  <c r="B6017" i="6" s="1"/>
  <c r="D6017" i="6"/>
  <c r="F6017" i="6"/>
  <c r="G6017" i="6" s="1"/>
  <c r="A6018" i="6"/>
  <c r="B6018" i="6" s="1"/>
  <c r="D6018" i="6"/>
  <c r="F6018" i="6"/>
  <c r="G6018" i="6" s="1"/>
  <c r="A6019" i="6"/>
  <c r="B6019" i="6" s="1"/>
  <c r="D6019" i="6"/>
  <c r="F6019" i="6"/>
  <c r="G6019" i="6" s="1"/>
  <c r="A6020" i="6"/>
  <c r="B6020" i="6" s="1"/>
  <c r="D6020" i="6"/>
  <c r="F6020" i="6"/>
  <c r="G6020" i="6" s="1"/>
  <c r="A6023" i="6"/>
  <c r="B6023" i="6"/>
  <c r="D6023" i="6"/>
  <c r="F6023" i="6"/>
  <c r="G6023" i="6" s="1"/>
  <c r="A6024" i="6"/>
  <c r="B6024" i="6"/>
  <c r="D6024" i="6"/>
  <c r="F6024" i="6"/>
  <c r="G6024" i="6"/>
  <c r="A6025" i="6"/>
  <c r="B6025" i="6"/>
  <c r="D6025" i="6"/>
  <c r="F6025" i="6"/>
  <c r="G6025" i="6" s="1"/>
  <c r="A6026" i="6"/>
  <c r="B6026" i="6"/>
  <c r="D6026" i="6"/>
  <c r="F6026" i="6"/>
  <c r="G6026" i="6" s="1"/>
  <c r="A6027" i="6"/>
  <c r="B6027" i="6"/>
  <c r="D6027" i="6"/>
  <c r="F6027" i="6"/>
  <c r="G6027" i="6" s="1"/>
  <c r="A6028" i="6"/>
  <c r="B6028" i="6"/>
  <c r="D6028" i="6"/>
  <c r="F6028" i="6"/>
  <c r="G6028" i="6"/>
  <c r="A6029" i="6"/>
  <c r="B6029" i="6"/>
  <c r="D6029" i="6"/>
  <c r="F6029" i="6"/>
  <c r="G6029" i="6" s="1"/>
  <c r="A6030" i="6"/>
  <c r="B6030" i="6"/>
  <c r="D6030" i="6"/>
  <c r="F6030" i="6"/>
  <c r="G6030" i="6"/>
  <c r="A6031" i="6"/>
  <c r="B6031" i="6"/>
  <c r="D6031" i="6"/>
  <c r="F6031" i="6"/>
  <c r="G6031" i="6" s="1"/>
  <c r="B6036" i="6"/>
  <c r="B6037" i="6"/>
  <c r="B6038" i="6"/>
  <c r="G6038" i="6"/>
  <c r="B6039" i="6"/>
  <c r="A6046" i="6"/>
  <c r="B6046" i="6"/>
  <c r="D6046" i="6"/>
  <c r="F6046" i="6"/>
  <c r="G6046" i="6"/>
  <c r="A6047" i="6"/>
  <c r="B6047" i="6"/>
  <c r="D6047" i="6"/>
  <c r="F6047" i="6"/>
  <c r="G6047" i="6" s="1"/>
  <c r="A6048" i="6"/>
  <c r="B6048" i="6"/>
  <c r="D6048" i="6"/>
  <c r="F6048" i="6"/>
  <c r="G6048" i="6"/>
  <c r="A6049" i="6"/>
  <c r="B6049" i="6"/>
  <c r="D6049" i="6"/>
  <c r="F6049" i="6"/>
  <c r="G6049" i="6" s="1"/>
  <c r="A6050" i="6"/>
  <c r="B6050" i="6"/>
  <c r="D6050" i="6"/>
  <c r="F6050" i="6"/>
  <c r="G6050" i="6" s="1"/>
  <c r="A6051" i="6"/>
  <c r="B6051" i="6"/>
  <c r="D6051" i="6"/>
  <c r="F6051" i="6"/>
  <c r="G6051" i="6" s="1"/>
  <c r="A6052" i="6"/>
  <c r="B6052" i="6"/>
  <c r="D6052" i="6"/>
  <c r="F6052" i="6"/>
  <c r="G6052" i="6" s="1"/>
  <c r="A6053" i="6"/>
  <c r="B6053" i="6"/>
  <c r="D6053" i="6"/>
  <c r="F6053" i="6"/>
  <c r="G6053" i="6" s="1"/>
  <c r="A6054" i="6"/>
  <c r="B6054" i="6"/>
  <c r="D6054" i="6"/>
  <c r="F6054" i="6"/>
  <c r="G6054" i="6" s="1"/>
  <c r="A6055" i="6"/>
  <c r="B6055" i="6"/>
  <c r="D6055" i="6"/>
  <c r="F6055" i="6"/>
  <c r="G6055" i="6"/>
  <c r="A6056" i="6"/>
  <c r="B6056" i="6"/>
  <c r="D6056" i="6"/>
  <c r="F6056" i="6"/>
  <c r="G6056" i="6" s="1"/>
  <c r="A6057" i="6"/>
  <c r="B6057" i="6"/>
  <c r="D6057" i="6"/>
  <c r="F6057" i="6"/>
  <c r="G6057" i="6" s="1"/>
  <c r="A6058" i="6"/>
  <c r="B6058" i="6"/>
  <c r="D6058" i="6"/>
  <c r="F6058" i="6"/>
  <c r="G6058" i="6" s="1"/>
  <c r="A6059" i="6"/>
  <c r="B6059" i="6"/>
  <c r="D6059" i="6"/>
  <c r="F6059" i="6"/>
  <c r="G6059" i="6" s="1"/>
  <c r="A6062" i="6"/>
  <c r="B6062" i="6" s="1"/>
  <c r="D6062" i="6"/>
  <c r="F6062" i="6"/>
  <c r="G6062" i="6" s="1"/>
  <c r="A6063" i="6"/>
  <c r="B6063" i="6"/>
  <c r="D6063" i="6"/>
  <c r="F6063" i="6"/>
  <c r="G6063" i="6" s="1"/>
  <c r="A6064" i="6"/>
  <c r="B6064" i="6"/>
  <c r="D6064" i="6"/>
  <c r="F6064" i="6"/>
  <c r="G6064" i="6" s="1"/>
  <c r="A6065" i="6"/>
  <c r="B6065" i="6" s="1"/>
  <c r="D6065" i="6"/>
  <c r="F6065" i="6"/>
  <c r="G6065" i="6" s="1"/>
  <c r="A6066" i="6"/>
  <c r="B6066" i="6" s="1"/>
  <c r="D6066" i="6"/>
  <c r="F6066" i="6"/>
  <c r="G6066" i="6" s="1"/>
  <c r="A6067" i="6"/>
  <c r="B6067" i="6" s="1"/>
  <c r="D6067" i="6"/>
  <c r="F6067" i="6"/>
  <c r="G6067" i="6"/>
  <c r="A6068" i="6"/>
  <c r="B6068" i="6" s="1"/>
  <c r="D6068" i="6"/>
  <c r="F6068" i="6"/>
  <c r="G6068" i="6" s="1"/>
  <c r="A6069" i="6"/>
  <c r="B6069" i="6" s="1"/>
  <c r="D6069" i="6"/>
  <c r="F6069" i="6"/>
  <c r="G6069" i="6" s="1"/>
  <c r="A6072" i="6"/>
  <c r="B6072" i="6"/>
  <c r="D6072" i="6"/>
  <c r="F6072" i="6"/>
  <c r="G6072" i="6" s="1"/>
  <c r="A6073" i="6"/>
  <c r="B6073" i="6"/>
  <c r="D6073" i="6"/>
  <c r="F6073" i="6"/>
  <c r="G6073" i="6" s="1"/>
  <c r="A6074" i="6"/>
  <c r="B6074" i="6"/>
  <c r="D6074" i="6"/>
  <c r="F6074" i="6"/>
  <c r="G6074" i="6" s="1"/>
  <c r="A6075" i="6"/>
  <c r="B6075" i="6"/>
  <c r="D6075" i="6"/>
  <c r="F6075" i="6"/>
  <c r="G6075" i="6" s="1"/>
  <c r="A6076" i="6"/>
  <c r="B6076" i="6"/>
  <c r="D6076" i="6"/>
  <c r="F6076" i="6"/>
  <c r="G6076" i="6" s="1"/>
  <c r="A6077" i="6"/>
  <c r="B6077" i="6"/>
  <c r="D6077" i="6"/>
  <c r="F6077" i="6"/>
  <c r="G6077" i="6"/>
  <c r="A6078" i="6"/>
  <c r="B6078" i="6"/>
  <c r="D6078" i="6"/>
  <c r="F6078" i="6"/>
  <c r="G6078" i="6" s="1"/>
  <c r="A6079" i="6"/>
  <c r="B6079" i="6"/>
  <c r="D6079" i="6"/>
  <c r="F6079" i="6"/>
  <c r="G6079" i="6" s="1"/>
  <c r="A6080" i="6"/>
  <c r="B6080" i="6"/>
  <c r="D6080" i="6"/>
  <c r="F6080" i="6"/>
  <c r="G6080" i="6" s="1"/>
  <c r="B6085" i="6"/>
  <c r="B6086" i="6"/>
  <c r="B6087" i="6"/>
  <c r="G6087" i="6"/>
  <c r="B6088" i="6"/>
  <c r="A6095" i="6"/>
  <c r="B6095" i="6"/>
  <c r="D6095" i="6"/>
  <c r="F6095" i="6"/>
  <c r="G6095" i="6" s="1"/>
  <c r="A6096" i="6"/>
  <c r="B6096" i="6"/>
  <c r="D6096" i="6"/>
  <c r="F6096" i="6"/>
  <c r="G6096" i="6"/>
  <c r="A6097" i="6"/>
  <c r="B6097" i="6"/>
  <c r="D6097" i="6"/>
  <c r="F6097" i="6"/>
  <c r="G6097" i="6" s="1"/>
  <c r="A6098" i="6"/>
  <c r="B6098" i="6"/>
  <c r="D6098" i="6"/>
  <c r="F6098" i="6"/>
  <c r="G6098" i="6" s="1"/>
  <c r="A6099" i="6"/>
  <c r="B6099" i="6"/>
  <c r="D6099" i="6"/>
  <c r="F6099" i="6"/>
  <c r="G6099" i="6" s="1"/>
  <c r="A6100" i="6"/>
  <c r="B6100" i="6"/>
  <c r="D6100" i="6"/>
  <c r="F6100" i="6"/>
  <c r="G6100" i="6" s="1"/>
  <c r="A6101" i="6"/>
  <c r="B6101" i="6"/>
  <c r="D6101" i="6"/>
  <c r="F6101" i="6"/>
  <c r="G6101" i="6"/>
  <c r="A6102" i="6"/>
  <c r="B6102" i="6"/>
  <c r="D6102" i="6"/>
  <c r="F6102" i="6"/>
  <c r="G6102" i="6" s="1"/>
  <c r="A6103" i="6"/>
  <c r="B6103" i="6"/>
  <c r="D6103" i="6"/>
  <c r="F6103" i="6"/>
  <c r="G6103" i="6" s="1"/>
  <c r="A6104" i="6"/>
  <c r="B6104" i="6"/>
  <c r="D6104" i="6"/>
  <c r="F6104" i="6"/>
  <c r="G6104" i="6" s="1"/>
  <c r="A6105" i="6"/>
  <c r="B6105" i="6"/>
  <c r="D6105" i="6"/>
  <c r="F6105" i="6"/>
  <c r="G6105" i="6" s="1"/>
  <c r="A6106" i="6"/>
  <c r="B6106" i="6"/>
  <c r="D6106" i="6"/>
  <c r="F6106" i="6"/>
  <c r="G6106" i="6" s="1"/>
  <c r="A6107" i="6"/>
  <c r="B6107" i="6"/>
  <c r="D6107" i="6"/>
  <c r="F6107" i="6"/>
  <c r="G6107" i="6" s="1"/>
  <c r="A6108" i="6"/>
  <c r="B6108" i="6"/>
  <c r="D6108" i="6"/>
  <c r="F6108" i="6"/>
  <c r="G6108" i="6" s="1"/>
  <c r="A6111" i="6"/>
  <c r="B6111" i="6" s="1"/>
  <c r="D6111" i="6"/>
  <c r="F6111" i="6"/>
  <c r="G6111" i="6" s="1"/>
  <c r="A6112" i="6"/>
  <c r="B6112" i="6" s="1"/>
  <c r="D6112" i="6"/>
  <c r="F6112" i="6"/>
  <c r="G6112" i="6" s="1"/>
  <c r="A6113" i="6"/>
  <c r="B6113" i="6" s="1"/>
  <c r="D6113" i="6"/>
  <c r="F6113" i="6"/>
  <c r="G6113" i="6" s="1"/>
  <c r="A6114" i="6"/>
  <c r="B6114" i="6" s="1"/>
  <c r="D6114" i="6"/>
  <c r="F6114" i="6"/>
  <c r="G6114" i="6" s="1"/>
  <c r="A6115" i="6"/>
  <c r="B6115" i="6" s="1"/>
  <c r="D6115" i="6"/>
  <c r="F6115" i="6"/>
  <c r="G6115" i="6"/>
  <c r="A6116" i="6"/>
  <c r="B6116" i="6"/>
  <c r="D6116" i="6"/>
  <c r="F6116" i="6"/>
  <c r="G6116" i="6" s="1"/>
  <c r="A6117" i="6"/>
  <c r="B6117" i="6" s="1"/>
  <c r="D6117" i="6"/>
  <c r="F6117" i="6"/>
  <c r="G6117" i="6"/>
  <c r="A6118" i="6"/>
  <c r="B6118" i="6" s="1"/>
  <c r="D6118" i="6"/>
  <c r="F6118" i="6"/>
  <c r="G6118" i="6" s="1"/>
  <c r="A6121" i="6"/>
  <c r="B6121" i="6"/>
  <c r="D6121" i="6"/>
  <c r="F6121" i="6"/>
  <c r="G6121" i="6" s="1"/>
  <c r="A6122" i="6"/>
  <c r="B6122" i="6"/>
  <c r="D6122" i="6"/>
  <c r="F6122" i="6"/>
  <c r="G6122" i="6" s="1"/>
  <c r="A6123" i="6"/>
  <c r="B6123" i="6"/>
  <c r="D6123" i="6"/>
  <c r="F6123" i="6"/>
  <c r="G6123" i="6" s="1"/>
  <c r="A6124" i="6"/>
  <c r="B6124" i="6"/>
  <c r="D6124" i="6"/>
  <c r="F6124" i="6"/>
  <c r="G6124" i="6" s="1"/>
  <c r="A6125" i="6"/>
  <c r="B6125" i="6"/>
  <c r="D6125" i="6"/>
  <c r="F6125" i="6"/>
  <c r="G6125" i="6" s="1"/>
  <c r="A6126" i="6"/>
  <c r="B6126" i="6"/>
  <c r="D6126" i="6"/>
  <c r="F6126" i="6"/>
  <c r="G6126" i="6" s="1"/>
  <c r="A6127" i="6"/>
  <c r="B6127" i="6"/>
  <c r="D6127" i="6"/>
  <c r="F6127" i="6"/>
  <c r="G6127" i="6" s="1"/>
  <c r="A6128" i="6"/>
  <c r="B6128" i="6"/>
  <c r="D6128" i="6"/>
  <c r="F6128" i="6"/>
  <c r="G6128" i="6" s="1"/>
  <c r="A6129" i="6"/>
  <c r="B6129" i="6"/>
  <c r="D6129" i="6"/>
  <c r="F6129" i="6"/>
  <c r="G6129" i="6" s="1"/>
  <c r="B6134" i="6"/>
  <c r="B6135" i="6"/>
  <c r="B6136" i="6"/>
  <c r="G6136" i="6"/>
  <c r="B6137" i="6"/>
  <c r="A6144" i="6"/>
  <c r="B6144" i="6"/>
  <c r="D6144" i="6"/>
  <c r="F6144" i="6"/>
  <c r="G6144" i="6" s="1"/>
  <c r="A6145" i="6"/>
  <c r="B6145" i="6"/>
  <c r="D6145" i="6"/>
  <c r="F6145" i="6"/>
  <c r="G6145" i="6" s="1"/>
  <c r="A6146" i="6"/>
  <c r="B6146" i="6"/>
  <c r="D6146" i="6"/>
  <c r="F6146" i="6"/>
  <c r="G6146" i="6"/>
  <c r="A6147" i="6"/>
  <c r="B6147" i="6"/>
  <c r="D6147" i="6"/>
  <c r="F6147" i="6"/>
  <c r="G6147" i="6" s="1"/>
  <c r="A6148" i="6"/>
  <c r="B6148" i="6"/>
  <c r="D6148" i="6"/>
  <c r="F6148" i="6"/>
  <c r="G6148" i="6"/>
  <c r="A6149" i="6"/>
  <c r="B6149" i="6"/>
  <c r="D6149" i="6"/>
  <c r="F6149" i="6"/>
  <c r="G6149" i="6" s="1"/>
  <c r="A6150" i="6"/>
  <c r="B6150" i="6"/>
  <c r="D6150" i="6"/>
  <c r="F6150" i="6"/>
  <c r="G6150" i="6" s="1"/>
  <c r="A6151" i="6"/>
  <c r="B6151" i="6"/>
  <c r="D6151" i="6"/>
  <c r="F6151" i="6"/>
  <c r="G6151" i="6" s="1"/>
  <c r="A6152" i="6"/>
  <c r="B6152" i="6"/>
  <c r="D6152" i="6"/>
  <c r="F6152" i="6"/>
  <c r="G6152" i="6" s="1"/>
  <c r="A6153" i="6"/>
  <c r="B6153" i="6"/>
  <c r="D6153" i="6"/>
  <c r="F6153" i="6"/>
  <c r="G6153" i="6" s="1"/>
  <c r="A6154" i="6"/>
  <c r="B6154" i="6"/>
  <c r="D6154" i="6"/>
  <c r="F6154" i="6"/>
  <c r="G6154" i="6"/>
  <c r="A6155" i="6"/>
  <c r="B6155" i="6"/>
  <c r="D6155" i="6"/>
  <c r="F6155" i="6"/>
  <c r="G6155" i="6" s="1"/>
  <c r="A6156" i="6"/>
  <c r="B6156" i="6"/>
  <c r="D6156" i="6"/>
  <c r="F6156" i="6"/>
  <c r="G6156" i="6" s="1"/>
  <c r="A6157" i="6"/>
  <c r="B6157" i="6"/>
  <c r="D6157" i="6"/>
  <c r="F6157" i="6"/>
  <c r="G6157" i="6" s="1"/>
  <c r="A6160" i="6"/>
  <c r="B6160" i="6" s="1"/>
  <c r="D6160" i="6"/>
  <c r="F6160" i="6"/>
  <c r="G6160" i="6" s="1"/>
  <c r="A6161" i="6"/>
  <c r="B6161" i="6" s="1"/>
  <c r="D6161" i="6"/>
  <c r="F6161" i="6"/>
  <c r="G6161" i="6" s="1"/>
  <c r="A6162" i="6"/>
  <c r="B6162" i="6" s="1"/>
  <c r="D6162" i="6"/>
  <c r="F6162" i="6"/>
  <c r="G6162" i="6" s="1"/>
  <c r="A6163" i="6"/>
  <c r="B6163" i="6"/>
  <c r="D6163" i="6"/>
  <c r="F6163" i="6"/>
  <c r="G6163" i="6" s="1"/>
  <c r="A6164" i="6"/>
  <c r="B6164" i="6" s="1"/>
  <c r="D6164" i="6"/>
  <c r="F6164" i="6"/>
  <c r="G6164" i="6" s="1"/>
  <c r="A6165" i="6"/>
  <c r="B6165" i="6" s="1"/>
  <c r="D6165" i="6"/>
  <c r="F6165" i="6"/>
  <c r="G6165" i="6" s="1"/>
  <c r="A6166" i="6"/>
  <c r="B6166" i="6"/>
  <c r="D6166" i="6"/>
  <c r="F6166" i="6"/>
  <c r="G6166" i="6" s="1"/>
  <c r="A6167" i="6"/>
  <c r="B6167" i="6" s="1"/>
  <c r="D6167" i="6"/>
  <c r="F6167" i="6"/>
  <c r="G6167" i="6" s="1"/>
  <c r="A6170" i="6"/>
  <c r="B6170" i="6"/>
  <c r="D6170" i="6"/>
  <c r="F6170" i="6"/>
  <c r="G6170" i="6"/>
  <c r="A6171" i="6"/>
  <c r="B6171" i="6"/>
  <c r="D6171" i="6"/>
  <c r="F6171" i="6"/>
  <c r="G6171" i="6" s="1"/>
  <c r="A6172" i="6"/>
  <c r="B6172" i="6"/>
  <c r="D6172" i="6"/>
  <c r="F6172" i="6"/>
  <c r="G6172" i="6"/>
  <c r="A6173" i="6"/>
  <c r="B6173" i="6"/>
  <c r="D6173" i="6"/>
  <c r="F6173" i="6"/>
  <c r="G6173" i="6" s="1"/>
  <c r="A6174" i="6"/>
  <c r="B6174" i="6"/>
  <c r="D6174" i="6"/>
  <c r="F6174" i="6"/>
  <c r="G6174" i="6"/>
  <c r="A6175" i="6"/>
  <c r="B6175" i="6"/>
  <c r="D6175" i="6"/>
  <c r="F6175" i="6"/>
  <c r="G6175" i="6" s="1"/>
  <c r="A6176" i="6"/>
  <c r="B6176" i="6"/>
  <c r="D6176" i="6"/>
  <c r="F6176" i="6"/>
  <c r="G6176" i="6" s="1"/>
  <c r="A6177" i="6"/>
  <c r="B6177" i="6"/>
  <c r="D6177" i="6"/>
  <c r="F6177" i="6"/>
  <c r="G6177" i="6"/>
  <c r="A6178" i="6"/>
  <c r="B6178" i="6"/>
  <c r="D6178" i="6"/>
  <c r="F6178" i="6"/>
  <c r="G6178" i="6" s="1"/>
  <c r="B6183" i="6"/>
  <c r="B6184" i="6"/>
  <c r="B6185" i="6"/>
  <c r="G6185" i="6"/>
  <c r="B6186" i="6"/>
  <c r="A6193" i="6"/>
  <c r="B6193" i="6"/>
  <c r="D6193" i="6"/>
  <c r="F6193" i="6"/>
  <c r="G6193" i="6" s="1"/>
  <c r="A6194" i="6"/>
  <c r="B6194" i="6"/>
  <c r="D6194" i="6"/>
  <c r="F6194" i="6"/>
  <c r="G6194" i="6" s="1"/>
  <c r="A6195" i="6"/>
  <c r="B6195" i="6"/>
  <c r="D6195" i="6"/>
  <c r="F6195" i="6"/>
  <c r="G6195" i="6" s="1"/>
  <c r="A6196" i="6"/>
  <c r="B6196" i="6"/>
  <c r="D6196" i="6"/>
  <c r="F6196" i="6"/>
  <c r="G6196" i="6"/>
  <c r="A6197" i="6"/>
  <c r="B6197" i="6"/>
  <c r="D6197" i="6"/>
  <c r="F6197" i="6"/>
  <c r="G6197" i="6" s="1"/>
  <c r="A6198" i="6"/>
  <c r="B6198" i="6"/>
  <c r="D6198" i="6"/>
  <c r="F6198" i="6"/>
  <c r="G6198" i="6" s="1"/>
  <c r="A6199" i="6"/>
  <c r="B6199" i="6"/>
  <c r="D6199" i="6"/>
  <c r="F6199" i="6"/>
  <c r="G6199" i="6"/>
  <c r="A6200" i="6"/>
  <c r="B6200" i="6"/>
  <c r="D6200" i="6"/>
  <c r="F6200" i="6"/>
  <c r="G6200" i="6" s="1"/>
  <c r="A6201" i="6"/>
  <c r="B6201" i="6"/>
  <c r="D6201" i="6"/>
  <c r="F6201" i="6"/>
  <c r="G6201" i="6" s="1"/>
  <c r="A6202" i="6"/>
  <c r="B6202" i="6"/>
  <c r="D6202" i="6"/>
  <c r="F6202" i="6"/>
  <c r="G6202" i="6" s="1"/>
  <c r="A6203" i="6"/>
  <c r="B6203" i="6"/>
  <c r="D6203" i="6"/>
  <c r="F6203" i="6"/>
  <c r="G6203" i="6" s="1"/>
  <c r="A6204" i="6"/>
  <c r="B6204" i="6"/>
  <c r="D6204" i="6"/>
  <c r="F6204" i="6"/>
  <c r="G6204" i="6"/>
  <c r="A6205" i="6"/>
  <c r="B6205" i="6"/>
  <c r="D6205" i="6"/>
  <c r="F6205" i="6"/>
  <c r="G6205" i="6" s="1"/>
  <c r="A6206" i="6"/>
  <c r="B6206" i="6"/>
  <c r="D6206" i="6"/>
  <c r="F6206" i="6"/>
  <c r="G6206" i="6" s="1"/>
  <c r="A6209" i="6"/>
  <c r="B6209" i="6" s="1"/>
  <c r="D6209" i="6"/>
  <c r="F6209" i="6"/>
  <c r="G6209" i="6" s="1"/>
  <c r="A6210" i="6"/>
  <c r="B6210" i="6" s="1"/>
  <c r="D6210" i="6"/>
  <c r="F6210" i="6"/>
  <c r="G6210" i="6" s="1"/>
  <c r="A6211" i="6"/>
  <c r="B6211" i="6"/>
  <c r="D6211" i="6"/>
  <c r="F6211" i="6"/>
  <c r="G6211" i="6" s="1"/>
  <c r="A6212" i="6"/>
  <c r="B6212" i="6" s="1"/>
  <c r="D6212" i="6"/>
  <c r="F6212" i="6"/>
  <c r="G6212" i="6" s="1"/>
  <c r="A6213" i="6"/>
  <c r="B6213" i="6" s="1"/>
  <c r="D6213" i="6"/>
  <c r="F6213" i="6"/>
  <c r="G6213" i="6" s="1"/>
  <c r="A6214" i="6"/>
  <c r="B6214" i="6"/>
  <c r="D6214" i="6"/>
  <c r="F6214" i="6"/>
  <c r="G6214" i="6" s="1"/>
  <c r="A6215" i="6"/>
  <c r="B6215" i="6" s="1"/>
  <c r="D6215" i="6"/>
  <c r="F6215" i="6"/>
  <c r="G6215" i="6" s="1"/>
  <c r="A6216" i="6"/>
  <c r="B6216" i="6"/>
  <c r="D6216" i="6"/>
  <c r="F6216" i="6"/>
  <c r="G6216" i="6" s="1"/>
  <c r="A6219" i="6"/>
  <c r="B6219" i="6"/>
  <c r="D6219" i="6"/>
  <c r="F6219" i="6"/>
  <c r="G6219" i="6" s="1"/>
  <c r="A6220" i="6"/>
  <c r="B6220" i="6"/>
  <c r="D6220" i="6"/>
  <c r="F6220" i="6"/>
  <c r="G6220" i="6" s="1"/>
  <c r="A6221" i="6"/>
  <c r="B6221" i="6"/>
  <c r="D6221" i="6"/>
  <c r="F6221" i="6"/>
  <c r="G6221" i="6" s="1"/>
  <c r="A6222" i="6"/>
  <c r="B6222" i="6"/>
  <c r="D6222" i="6"/>
  <c r="F6222" i="6"/>
  <c r="G6222" i="6" s="1"/>
  <c r="A6223" i="6"/>
  <c r="B6223" i="6"/>
  <c r="D6223" i="6"/>
  <c r="F6223" i="6"/>
  <c r="G6223" i="6" s="1"/>
  <c r="A6224" i="6"/>
  <c r="B6224" i="6"/>
  <c r="D6224" i="6"/>
  <c r="F6224" i="6"/>
  <c r="G6224" i="6" s="1"/>
  <c r="A6225" i="6"/>
  <c r="B6225" i="6"/>
  <c r="D6225" i="6"/>
  <c r="F6225" i="6"/>
  <c r="G6225" i="6"/>
  <c r="A6226" i="6"/>
  <c r="B6226" i="6"/>
  <c r="D6226" i="6"/>
  <c r="F6226" i="6"/>
  <c r="G6226" i="6" s="1"/>
  <c r="A6227" i="6"/>
  <c r="B6227" i="6"/>
  <c r="D6227" i="6"/>
  <c r="F6227" i="6"/>
  <c r="G6227" i="6" s="1"/>
  <c r="B6232" i="6"/>
  <c r="B6233" i="6"/>
  <c r="B6234" i="6"/>
  <c r="G6234" i="6"/>
  <c r="B6235" i="6"/>
  <c r="A6242" i="6"/>
  <c r="B6242" i="6"/>
  <c r="D6242" i="6"/>
  <c r="F6242" i="6"/>
  <c r="G6242" i="6" s="1"/>
  <c r="A6243" i="6"/>
  <c r="B6243" i="6"/>
  <c r="D6243" i="6"/>
  <c r="F6243" i="6"/>
  <c r="G6243" i="6" s="1"/>
  <c r="A6244" i="6"/>
  <c r="B6244" i="6"/>
  <c r="D6244" i="6"/>
  <c r="F6244" i="6"/>
  <c r="G6244" i="6" s="1"/>
  <c r="A6245" i="6"/>
  <c r="B6245" i="6"/>
  <c r="D6245" i="6"/>
  <c r="F6245" i="6"/>
  <c r="G6245" i="6" s="1"/>
  <c r="A6246" i="6"/>
  <c r="B6246" i="6"/>
  <c r="D6246" i="6"/>
  <c r="F6246" i="6"/>
  <c r="G6246" i="6" s="1"/>
  <c r="A6247" i="6"/>
  <c r="B6247" i="6"/>
  <c r="D6247" i="6"/>
  <c r="F6247" i="6"/>
  <c r="G6247" i="6" s="1"/>
  <c r="A6248" i="6"/>
  <c r="B6248" i="6"/>
  <c r="D6248" i="6"/>
  <c r="F6248" i="6"/>
  <c r="G6248" i="6" s="1"/>
  <c r="A6249" i="6"/>
  <c r="B6249" i="6"/>
  <c r="D6249" i="6"/>
  <c r="F6249" i="6"/>
  <c r="G6249" i="6"/>
  <c r="A6250" i="6"/>
  <c r="B6250" i="6"/>
  <c r="D6250" i="6"/>
  <c r="F6250" i="6"/>
  <c r="G6250" i="6" s="1"/>
  <c r="A6251" i="6"/>
  <c r="B6251" i="6"/>
  <c r="D6251" i="6"/>
  <c r="F6251" i="6"/>
  <c r="G6251" i="6" s="1"/>
  <c r="A6252" i="6"/>
  <c r="B6252" i="6"/>
  <c r="D6252" i="6"/>
  <c r="F6252" i="6"/>
  <c r="G6252" i="6" s="1"/>
  <c r="A6253" i="6"/>
  <c r="B6253" i="6"/>
  <c r="D6253" i="6"/>
  <c r="F6253" i="6"/>
  <c r="G6253" i="6" s="1"/>
  <c r="A6254" i="6"/>
  <c r="B6254" i="6"/>
  <c r="D6254" i="6"/>
  <c r="F6254" i="6"/>
  <c r="G6254" i="6" s="1"/>
  <c r="A6255" i="6"/>
  <c r="B6255" i="6"/>
  <c r="D6255" i="6"/>
  <c r="F6255" i="6"/>
  <c r="G6255" i="6" s="1"/>
  <c r="A6258" i="6"/>
  <c r="B6258" i="6" s="1"/>
  <c r="D6258" i="6"/>
  <c r="F6258" i="6"/>
  <c r="G6258" i="6" s="1"/>
  <c r="A6259" i="6"/>
  <c r="B6259" i="6" s="1"/>
  <c r="D6259" i="6"/>
  <c r="F6259" i="6"/>
  <c r="G6259" i="6"/>
  <c r="A6260" i="6"/>
  <c r="B6260" i="6" s="1"/>
  <c r="D6260" i="6"/>
  <c r="F6260" i="6"/>
  <c r="G6260" i="6" s="1"/>
  <c r="A6261" i="6"/>
  <c r="B6261" i="6"/>
  <c r="D6261" i="6"/>
  <c r="F6261" i="6"/>
  <c r="G6261" i="6"/>
  <c r="A6262" i="6"/>
  <c r="B6262" i="6" s="1"/>
  <c r="D6262" i="6"/>
  <c r="F6262" i="6"/>
  <c r="G6262" i="6" s="1"/>
  <c r="A6263" i="6"/>
  <c r="B6263" i="6" s="1"/>
  <c r="D6263" i="6"/>
  <c r="F6263" i="6"/>
  <c r="G6263" i="6" s="1"/>
  <c r="A6264" i="6"/>
  <c r="B6264" i="6"/>
  <c r="D6264" i="6"/>
  <c r="F6264" i="6"/>
  <c r="G6264" i="6"/>
  <c r="A6265" i="6"/>
  <c r="B6265" i="6" s="1"/>
  <c r="D6265" i="6"/>
  <c r="F6265" i="6"/>
  <c r="G6265" i="6"/>
  <c r="A6268" i="6"/>
  <c r="B6268" i="6"/>
  <c r="D6268" i="6"/>
  <c r="F6268" i="6"/>
  <c r="G6268" i="6" s="1"/>
  <c r="A6269" i="6"/>
  <c r="B6269" i="6"/>
  <c r="D6269" i="6"/>
  <c r="F6269" i="6"/>
  <c r="G6269" i="6"/>
  <c r="A6270" i="6"/>
  <c r="B6270" i="6"/>
  <c r="D6270" i="6"/>
  <c r="F6270" i="6"/>
  <c r="G6270" i="6" s="1"/>
  <c r="A6271" i="6"/>
  <c r="B6271" i="6"/>
  <c r="D6271" i="6"/>
  <c r="F6271" i="6"/>
  <c r="G6271" i="6" s="1"/>
  <c r="A6272" i="6"/>
  <c r="B6272" i="6"/>
  <c r="D6272" i="6"/>
  <c r="F6272" i="6"/>
  <c r="G6272" i="6"/>
  <c r="A6273" i="6"/>
  <c r="B6273" i="6"/>
  <c r="D6273" i="6"/>
  <c r="F6273" i="6"/>
  <c r="G6273" i="6" s="1"/>
  <c r="A6274" i="6"/>
  <c r="B6274" i="6"/>
  <c r="D6274" i="6"/>
  <c r="F6274" i="6"/>
  <c r="G6274" i="6" s="1"/>
  <c r="A6275" i="6"/>
  <c r="B6275" i="6"/>
  <c r="D6275" i="6"/>
  <c r="F6275" i="6"/>
  <c r="G6275" i="6" s="1"/>
  <c r="A6276" i="6"/>
  <c r="B6276" i="6"/>
  <c r="D6276" i="6"/>
  <c r="F6276" i="6"/>
  <c r="G6276" i="6" s="1"/>
  <c r="B6281" i="6"/>
  <c r="B6282" i="6"/>
  <c r="B6283" i="6"/>
  <c r="G6283" i="6"/>
  <c r="B6284" i="6"/>
  <c r="A6291" i="6"/>
  <c r="B6291" i="6"/>
  <c r="D6291" i="6"/>
  <c r="F6291" i="6"/>
  <c r="G6291" i="6"/>
  <c r="A6292" i="6"/>
  <c r="B6292" i="6"/>
  <c r="D6292" i="6"/>
  <c r="F6292" i="6"/>
  <c r="G6292" i="6" s="1"/>
  <c r="A6293" i="6"/>
  <c r="B6293" i="6"/>
  <c r="D6293" i="6"/>
  <c r="F6293" i="6"/>
  <c r="G6293" i="6" s="1"/>
  <c r="A6294" i="6"/>
  <c r="B6294" i="6"/>
  <c r="D6294" i="6"/>
  <c r="F6294" i="6"/>
  <c r="G6294" i="6" s="1"/>
  <c r="A6295" i="6"/>
  <c r="B6295" i="6"/>
  <c r="D6295" i="6"/>
  <c r="F6295" i="6"/>
  <c r="G6295" i="6" s="1"/>
  <c r="A6296" i="6"/>
  <c r="B6296" i="6"/>
  <c r="D6296" i="6"/>
  <c r="F6296" i="6"/>
  <c r="G6296" i="6"/>
  <c r="A6297" i="6"/>
  <c r="B6297" i="6"/>
  <c r="D6297" i="6"/>
  <c r="F6297" i="6"/>
  <c r="G6297" i="6" s="1"/>
  <c r="A6298" i="6"/>
  <c r="B6298" i="6"/>
  <c r="D6298" i="6"/>
  <c r="F6298" i="6"/>
  <c r="G6298" i="6"/>
  <c r="A6299" i="6"/>
  <c r="B6299" i="6"/>
  <c r="D6299" i="6"/>
  <c r="F6299" i="6"/>
  <c r="G6299" i="6" s="1"/>
  <c r="A6300" i="6"/>
  <c r="B6300" i="6"/>
  <c r="D6300" i="6"/>
  <c r="F6300" i="6"/>
  <c r="G6300" i="6" s="1"/>
  <c r="A6301" i="6"/>
  <c r="B6301" i="6"/>
  <c r="D6301" i="6"/>
  <c r="F6301" i="6"/>
  <c r="G6301" i="6" s="1"/>
  <c r="A6302" i="6"/>
  <c r="B6302" i="6"/>
  <c r="D6302" i="6"/>
  <c r="F6302" i="6"/>
  <c r="G6302" i="6" s="1"/>
  <c r="A6303" i="6"/>
  <c r="B6303" i="6"/>
  <c r="D6303" i="6"/>
  <c r="F6303" i="6"/>
  <c r="G6303" i="6" s="1"/>
  <c r="A6304" i="6"/>
  <c r="B6304" i="6"/>
  <c r="D6304" i="6"/>
  <c r="F6304" i="6"/>
  <c r="G6304" i="6" s="1"/>
  <c r="A6307" i="6"/>
  <c r="B6307" i="6" s="1"/>
  <c r="D6307" i="6"/>
  <c r="F6307" i="6"/>
  <c r="G6307" i="6" s="1"/>
  <c r="A6308" i="6"/>
  <c r="B6308" i="6"/>
  <c r="D6308" i="6"/>
  <c r="F6308" i="6"/>
  <c r="G6308" i="6" s="1"/>
  <c r="A6309" i="6"/>
  <c r="B6309" i="6" s="1"/>
  <c r="D6309" i="6"/>
  <c r="F6309" i="6"/>
  <c r="G6309" i="6" s="1"/>
  <c r="A6310" i="6"/>
  <c r="B6310" i="6" s="1"/>
  <c r="D6310" i="6"/>
  <c r="F6310" i="6"/>
  <c r="G6310" i="6" s="1"/>
  <c r="A6311" i="6"/>
  <c r="B6311" i="6" s="1"/>
  <c r="D6311" i="6"/>
  <c r="F6311" i="6"/>
  <c r="G6311" i="6" s="1"/>
  <c r="A6312" i="6"/>
  <c r="B6312" i="6" s="1"/>
  <c r="D6312" i="6"/>
  <c r="F6312" i="6"/>
  <c r="G6312" i="6" s="1"/>
  <c r="A6313" i="6"/>
  <c r="B6313" i="6" s="1"/>
  <c r="D6313" i="6"/>
  <c r="F6313" i="6"/>
  <c r="G6313" i="6" s="1"/>
  <c r="A6314" i="6"/>
  <c r="B6314" i="6"/>
  <c r="D6314" i="6"/>
  <c r="F6314" i="6"/>
  <c r="G6314" i="6" s="1"/>
  <c r="A6317" i="6"/>
  <c r="B6317" i="6"/>
  <c r="D6317" i="6"/>
  <c r="F6317" i="6"/>
  <c r="G6317" i="6" s="1"/>
  <c r="A6318" i="6"/>
  <c r="B6318" i="6"/>
  <c r="D6318" i="6"/>
  <c r="F6318" i="6"/>
  <c r="G6318" i="6" s="1"/>
  <c r="A6319" i="6"/>
  <c r="B6319" i="6"/>
  <c r="D6319" i="6"/>
  <c r="F6319" i="6"/>
  <c r="G6319" i="6" s="1"/>
  <c r="A6320" i="6"/>
  <c r="B6320" i="6"/>
  <c r="D6320" i="6"/>
  <c r="F6320" i="6"/>
  <c r="G6320" i="6" s="1"/>
  <c r="A6321" i="6"/>
  <c r="B6321" i="6"/>
  <c r="D6321" i="6"/>
  <c r="F6321" i="6"/>
  <c r="G6321" i="6" s="1"/>
  <c r="A6322" i="6"/>
  <c r="B6322" i="6"/>
  <c r="D6322" i="6"/>
  <c r="F6322" i="6"/>
  <c r="G6322" i="6" s="1"/>
  <c r="A6323" i="6"/>
  <c r="B6323" i="6"/>
  <c r="D6323" i="6"/>
  <c r="F6323" i="6"/>
  <c r="G6323" i="6" s="1"/>
  <c r="A6324" i="6"/>
  <c r="B6324" i="6"/>
  <c r="D6324" i="6"/>
  <c r="F6324" i="6"/>
  <c r="G6324" i="6" s="1"/>
  <c r="A6325" i="6"/>
  <c r="B6325" i="6"/>
  <c r="D6325" i="6"/>
  <c r="F6325" i="6"/>
  <c r="G6325" i="6"/>
  <c r="B6330" i="6"/>
  <c r="B6331" i="6"/>
  <c r="B6332" i="6"/>
  <c r="G6332" i="6"/>
  <c r="B6333" i="6"/>
  <c r="A6340" i="6"/>
  <c r="B6340" i="6"/>
  <c r="D6340" i="6"/>
  <c r="F6340" i="6"/>
  <c r="G6340" i="6" s="1"/>
  <c r="A6341" i="6"/>
  <c r="B6341" i="6"/>
  <c r="D6341" i="6"/>
  <c r="F6341" i="6"/>
  <c r="G6341" i="6" s="1"/>
  <c r="A6342" i="6"/>
  <c r="B6342" i="6"/>
  <c r="D6342" i="6"/>
  <c r="F6342" i="6"/>
  <c r="G6342" i="6" s="1"/>
  <c r="A6343" i="6"/>
  <c r="B6343" i="6"/>
  <c r="D6343" i="6"/>
  <c r="F6343" i="6"/>
  <c r="G6343" i="6"/>
  <c r="A6344" i="6"/>
  <c r="B6344" i="6"/>
  <c r="D6344" i="6"/>
  <c r="F6344" i="6"/>
  <c r="G6344" i="6" s="1"/>
  <c r="A6345" i="6"/>
  <c r="B6345" i="6"/>
  <c r="D6345" i="6"/>
  <c r="F6345" i="6"/>
  <c r="G6345" i="6" s="1"/>
  <c r="A6346" i="6"/>
  <c r="B6346" i="6"/>
  <c r="D6346" i="6"/>
  <c r="F6346" i="6"/>
  <c r="G6346" i="6"/>
  <c r="A6347" i="6"/>
  <c r="B6347" i="6"/>
  <c r="D6347" i="6"/>
  <c r="F6347" i="6"/>
  <c r="G6347" i="6" s="1"/>
  <c r="A6348" i="6"/>
  <c r="B6348" i="6"/>
  <c r="D6348" i="6"/>
  <c r="F6348" i="6"/>
  <c r="G6348" i="6" s="1"/>
  <c r="A6349" i="6"/>
  <c r="B6349" i="6"/>
  <c r="D6349" i="6"/>
  <c r="F6349" i="6"/>
  <c r="G6349" i="6"/>
  <c r="A6350" i="6"/>
  <c r="B6350" i="6"/>
  <c r="D6350" i="6"/>
  <c r="F6350" i="6"/>
  <c r="G6350" i="6" s="1"/>
  <c r="A6351" i="6"/>
  <c r="B6351" i="6"/>
  <c r="D6351" i="6"/>
  <c r="F6351" i="6"/>
  <c r="G6351" i="6" s="1"/>
  <c r="A6352" i="6"/>
  <c r="B6352" i="6"/>
  <c r="D6352" i="6"/>
  <c r="F6352" i="6"/>
  <c r="G6352" i="6" s="1"/>
  <c r="A6353" i="6"/>
  <c r="B6353" i="6"/>
  <c r="D6353" i="6"/>
  <c r="F6353" i="6"/>
  <c r="G6353" i="6" s="1"/>
  <c r="A6356" i="6"/>
  <c r="B6356" i="6"/>
  <c r="D6356" i="6"/>
  <c r="F6356" i="6"/>
  <c r="G6356" i="6" s="1"/>
  <c r="A6357" i="6"/>
  <c r="B6357" i="6" s="1"/>
  <c r="D6357" i="6"/>
  <c r="F6357" i="6"/>
  <c r="G6357" i="6" s="1"/>
  <c r="A6358" i="6"/>
  <c r="B6358" i="6"/>
  <c r="D6358" i="6"/>
  <c r="F6358" i="6"/>
  <c r="G6358" i="6" s="1"/>
  <c r="A6359" i="6"/>
  <c r="B6359" i="6" s="1"/>
  <c r="D6359" i="6"/>
  <c r="F6359" i="6"/>
  <c r="G6359" i="6" s="1"/>
  <c r="A6360" i="6"/>
  <c r="B6360" i="6" s="1"/>
  <c r="D6360" i="6"/>
  <c r="F6360" i="6"/>
  <c r="G6360" i="6" s="1"/>
  <c r="A6361" i="6"/>
  <c r="B6361" i="6"/>
  <c r="D6361" i="6"/>
  <c r="F6361" i="6"/>
  <c r="G6361" i="6" s="1"/>
  <c r="A6362" i="6"/>
  <c r="B6362" i="6" s="1"/>
  <c r="D6362" i="6"/>
  <c r="F6362" i="6"/>
  <c r="G6362" i="6" s="1"/>
  <c r="A6363" i="6"/>
  <c r="B6363" i="6" s="1"/>
  <c r="D6363" i="6"/>
  <c r="F6363" i="6"/>
  <c r="G6363" i="6" s="1"/>
  <c r="A6366" i="6"/>
  <c r="B6366" i="6"/>
  <c r="D6366" i="6"/>
  <c r="F6366" i="6"/>
  <c r="G6366" i="6" s="1"/>
  <c r="A6367" i="6"/>
  <c r="B6367" i="6"/>
  <c r="D6367" i="6"/>
  <c r="F6367" i="6"/>
  <c r="G6367" i="6"/>
  <c r="A6368" i="6"/>
  <c r="B6368" i="6"/>
  <c r="D6368" i="6"/>
  <c r="F6368" i="6"/>
  <c r="G6368" i="6" s="1"/>
  <c r="A6369" i="6"/>
  <c r="B6369" i="6"/>
  <c r="D6369" i="6"/>
  <c r="F6369" i="6"/>
  <c r="G6369" i="6" s="1"/>
  <c r="A6370" i="6"/>
  <c r="B6370" i="6"/>
  <c r="D6370" i="6"/>
  <c r="F6370" i="6"/>
  <c r="G6370" i="6" s="1"/>
  <c r="A6371" i="6"/>
  <c r="B6371" i="6"/>
  <c r="D6371" i="6"/>
  <c r="F6371" i="6"/>
  <c r="G6371" i="6" s="1"/>
  <c r="A6372" i="6"/>
  <c r="B6372" i="6"/>
  <c r="D6372" i="6"/>
  <c r="F6372" i="6"/>
  <c r="G6372" i="6" s="1"/>
  <c r="A6373" i="6"/>
  <c r="B6373" i="6"/>
  <c r="D6373" i="6"/>
  <c r="F6373" i="6"/>
  <c r="G6373" i="6" s="1"/>
  <c r="A6374" i="6"/>
  <c r="B6374" i="6"/>
  <c r="D6374" i="6"/>
  <c r="F6374" i="6"/>
  <c r="G6374" i="6" s="1"/>
  <c r="B6379" i="6"/>
  <c r="B6380" i="6"/>
  <c r="B6381" i="6"/>
  <c r="G6381" i="6"/>
  <c r="B6382" i="6"/>
  <c r="A6389" i="6"/>
  <c r="B6389" i="6"/>
  <c r="D6389" i="6"/>
  <c r="F6389" i="6"/>
  <c r="G6389" i="6" s="1"/>
  <c r="A6390" i="6"/>
  <c r="B6390" i="6"/>
  <c r="D6390" i="6"/>
  <c r="F6390" i="6"/>
  <c r="G6390" i="6" s="1"/>
  <c r="A6391" i="6"/>
  <c r="B6391" i="6"/>
  <c r="D6391" i="6"/>
  <c r="F6391" i="6"/>
  <c r="G6391" i="6" s="1"/>
  <c r="A6392" i="6"/>
  <c r="B6392" i="6"/>
  <c r="D6392" i="6"/>
  <c r="F6392" i="6"/>
  <c r="G6392" i="6" s="1"/>
  <c r="A6393" i="6"/>
  <c r="B6393" i="6"/>
  <c r="D6393" i="6"/>
  <c r="F6393" i="6"/>
  <c r="G6393" i="6" s="1"/>
  <c r="A6394" i="6"/>
  <c r="B6394" i="6"/>
  <c r="D6394" i="6"/>
  <c r="F6394" i="6"/>
  <c r="G6394" i="6" s="1"/>
  <c r="A6395" i="6"/>
  <c r="B6395" i="6"/>
  <c r="D6395" i="6"/>
  <c r="F6395" i="6"/>
  <c r="G6395" i="6" s="1"/>
  <c r="A6396" i="6"/>
  <c r="B6396" i="6"/>
  <c r="D6396" i="6"/>
  <c r="F6396" i="6"/>
  <c r="G6396" i="6" s="1"/>
  <c r="A6397" i="6"/>
  <c r="B6397" i="6"/>
  <c r="D6397" i="6"/>
  <c r="F6397" i="6"/>
  <c r="G6397" i="6" s="1"/>
  <c r="A6398" i="6"/>
  <c r="B6398" i="6"/>
  <c r="D6398" i="6"/>
  <c r="F6398" i="6"/>
  <c r="G6398" i="6" s="1"/>
  <c r="A6399" i="6"/>
  <c r="B6399" i="6"/>
  <c r="D6399" i="6"/>
  <c r="F6399" i="6"/>
  <c r="G6399" i="6" s="1"/>
  <c r="A6400" i="6"/>
  <c r="B6400" i="6"/>
  <c r="D6400" i="6"/>
  <c r="F6400" i="6"/>
  <c r="G6400" i="6" s="1"/>
  <c r="A6401" i="6"/>
  <c r="B6401" i="6"/>
  <c r="D6401" i="6"/>
  <c r="F6401" i="6"/>
  <c r="G6401" i="6" s="1"/>
  <c r="A6402" i="6"/>
  <c r="B6402" i="6"/>
  <c r="D6402" i="6"/>
  <c r="F6402" i="6"/>
  <c r="G6402" i="6" s="1"/>
  <c r="A6405" i="6"/>
  <c r="B6405" i="6" s="1"/>
  <c r="D6405" i="6"/>
  <c r="F6405" i="6"/>
  <c r="G6405" i="6" s="1"/>
  <c r="A6406" i="6"/>
  <c r="B6406" i="6" s="1"/>
  <c r="D6406" i="6"/>
  <c r="F6406" i="6"/>
  <c r="G6406" i="6" s="1"/>
  <c r="A6407" i="6"/>
  <c r="B6407" i="6" s="1"/>
  <c r="D6407" i="6"/>
  <c r="F6407" i="6"/>
  <c r="G6407" i="6" s="1"/>
  <c r="A6408" i="6"/>
  <c r="B6408" i="6" s="1"/>
  <c r="D6408" i="6"/>
  <c r="F6408" i="6"/>
  <c r="G6408" i="6" s="1"/>
  <c r="A6409" i="6"/>
  <c r="B6409" i="6" s="1"/>
  <c r="D6409" i="6"/>
  <c r="F6409" i="6"/>
  <c r="G6409" i="6" s="1"/>
  <c r="A6410" i="6"/>
  <c r="B6410" i="6" s="1"/>
  <c r="D6410" i="6"/>
  <c r="F6410" i="6"/>
  <c r="G6410" i="6" s="1"/>
  <c r="A6411" i="6"/>
  <c r="B6411" i="6" s="1"/>
  <c r="D6411" i="6"/>
  <c r="F6411" i="6"/>
  <c r="G6411" i="6"/>
  <c r="A6412" i="6"/>
  <c r="B6412" i="6" s="1"/>
  <c r="D6412" i="6"/>
  <c r="F6412" i="6"/>
  <c r="G6412" i="6" s="1"/>
  <c r="A6415" i="6"/>
  <c r="B6415" i="6"/>
  <c r="D6415" i="6"/>
  <c r="F6415" i="6"/>
  <c r="G6415" i="6" s="1"/>
  <c r="A6416" i="6"/>
  <c r="B6416" i="6"/>
  <c r="D6416" i="6"/>
  <c r="F6416" i="6"/>
  <c r="G6416" i="6" s="1"/>
  <c r="A6417" i="6"/>
  <c r="B6417" i="6"/>
  <c r="D6417" i="6"/>
  <c r="F6417" i="6"/>
  <c r="G6417" i="6"/>
  <c r="A6418" i="6"/>
  <c r="B6418" i="6"/>
  <c r="D6418" i="6"/>
  <c r="F6418" i="6"/>
  <c r="G6418" i="6" s="1"/>
  <c r="A6419" i="6"/>
  <c r="B6419" i="6"/>
  <c r="D6419" i="6"/>
  <c r="F6419" i="6"/>
  <c r="G6419" i="6" s="1"/>
  <c r="A6420" i="6"/>
  <c r="B6420" i="6"/>
  <c r="D6420" i="6"/>
  <c r="F6420" i="6"/>
  <c r="G6420" i="6"/>
  <c r="A6421" i="6"/>
  <c r="B6421" i="6"/>
  <c r="D6421" i="6"/>
  <c r="F6421" i="6"/>
  <c r="G6421" i="6" s="1"/>
  <c r="A6422" i="6"/>
  <c r="B6422" i="6"/>
  <c r="D6422" i="6"/>
  <c r="F6422" i="6"/>
  <c r="G6422" i="6"/>
  <c r="A6423" i="6"/>
  <c r="B6423" i="6"/>
  <c r="D6423" i="6"/>
  <c r="F6423" i="6"/>
  <c r="G6423" i="6" s="1"/>
  <c r="B6428" i="6"/>
  <c r="B6429" i="6"/>
  <c r="B6430" i="6"/>
  <c r="G6430" i="6"/>
  <c r="B6431" i="6"/>
  <c r="A6438" i="6"/>
  <c r="B6438" i="6"/>
  <c r="D6438" i="6"/>
  <c r="F6438" i="6"/>
  <c r="G6438" i="6" s="1"/>
  <c r="A6439" i="6"/>
  <c r="B6439" i="6"/>
  <c r="D6439" i="6"/>
  <c r="F6439" i="6"/>
  <c r="G6439" i="6" s="1"/>
  <c r="A6440" i="6"/>
  <c r="B6440" i="6"/>
  <c r="D6440" i="6"/>
  <c r="F6440" i="6"/>
  <c r="G6440" i="6"/>
  <c r="A6441" i="6"/>
  <c r="B6441" i="6"/>
  <c r="D6441" i="6"/>
  <c r="F6441" i="6"/>
  <c r="G6441" i="6" s="1"/>
  <c r="A6442" i="6"/>
  <c r="B6442" i="6"/>
  <c r="D6442" i="6"/>
  <c r="F6442" i="6"/>
  <c r="G6442" i="6" s="1"/>
  <c r="A6443" i="6"/>
  <c r="B6443" i="6"/>
  <c r="D6443" i="6"/>
  <c r="F6443" i="6"/>
  <c r="G6443" i="6" s="1"/>
  <c r="A6444" i="6"/>
  <c r="B6444" i="6"/>
  <c r="D6444" i="6"/>
  <c r="F6444" i="6"/>
  <c r="G6444" i="6" s="1"/>
  <c r="A6445" i="6"/>
  <c r="B6445" i="6"/>
  <c r="D6445" i="6"/>
  <c r="F6445" i="6"/>
  <c r="G6445" i="6" s="1"/>
  <c r="A6446" i="6"/>
  <c r="B6446" i="6"/>
  <c r="D6446" i="6"/>
  <c r="F6446" i="6"/>
  <c r="G6446" i="6"/>
  <c r="A6447" i="6"/>
  <c r="B6447" i="6"/>
  <c r="D6447" i="6"/>
  <c r="F6447" i="6"/>
  <c r="G6447" i="6" s="1"/>
  <c r="A6448" i="6"/>
  <c r="B6448" i="6"/>
  <c r="D6448" i="6"/>
  <c r="F6448" i="6"/>
  <c r="G6448" i="6" s="1"/>
  <c r="A6449" i="6"/>
  <c r="B6449" i="6"/>
  <c r="D6449" i="6"/>
  <c r="F6449" i="6"/>
  <c r="G6449" i="6"/>
  <c r="A6450" i="6"/>
  <c r="B6450" i="6"/>
  <c r="D6450" i="6"/>
  <c r="F6450" i="6"/>
  <c r="G6450" i="6" s="1"/>
  <c r="A6451" i="6"/>
  <c r="B6451" i="6"/>
  <c r="D6451" i="6"/>
  <c r="F6451" i="6"/>
  <c r="G6451" i="6" s="1"/>
  <c r="A6454" i="6"/>
  <c r="B6454" i="6" s="1"/>
  <c r="D6454" i="6"/>
  <c r="F6454" i="6"/>
  <c r="G6454" i="6" s="1"/>
  <c r="A6455" i="6"/>
  <c r="B6455" i="6" s="1"/>
  <c r="D6455" i="6"/>
  <c r="F6455" i="6"/>
  <c r="G6455" i="6" s="1"/>
  <c r="A6456" i="6"/>
  <c r="B6456" i="6"/>
  <c r="D6456" i="6"/>
  <c r="F6456" i="6"/>
  <c r="G6456" i="6" s="1"/>
  <c r="A6457" i="6"/>
  <c r="B6457" i="6" s="1"/>
  <c r="D6457" i="6"/>
  <c r="F6457" i="6"/>
  <c r="G6457" i="6" s="1"/>
  <c r="A6458" i="6"/>
  <c r="B6458" i="6" s="1"/>
  <c r="D6458" i="6"/>
  <c r="F6458" i="6"/>
  <c r="G6458" i="6" s="1"/>
  <c r="A6459" i="6"/>
  <c r="B6459" i="6" s="1"/>
  <c r="D6459" i="6"/>
  <c r="F6459" i="6"/>
  <c r="G6459" i="6"/>
  <c r="A6460" i="6"/>
  <c r="B6460" i="6" s="1"/>
  <c r="D6460" i="6"/>
  <c r="F6460" i="6"/>
  <c r="G6460" i="6" s="1"/>
  <c r="A6461" i="6"/>
  <c r="B6461" i="6" s="1"/>
  <c r="D6461" i="6"/>
  <c r="F6461" i="6"/>
  <c r="G6461" i="6" s="1"/>
  <c r="A6464" i="6"/>
  <c r="B6464" i="6"/>
  <c r="D6464" i="6"/>
  <c r="F6464" i="6"/>
  <c r="G6464" i="6" s="1"/>
  <c r="A6465" i="6"/>
  <c r="B6465" i="6"/>
  <c r="D6465" i="6"/>
  <c r="F6465" i="6"/>
  <c r="G6465" i="6" s="1"/>
  <c r="A6466" i="6"/>
  <c r="B6466" i="6"/>
  <c r="D6466" i="6"/>
  <c r="F6466" i="6"/>
  <c r="G6466" i="6" s="1"/>
  <c r="A6467" i="6"/>
  <c r="B6467" i="6"/>
  <c r="D6467" i="6"/>
  <c r="F6467" i="6"/>
  <c r="G6467" i="6" s="1"/>
  <c r="A6468" i="6"/>
  <c r="B6468" i="6"/>
  <c r="D6468" i="6"/>
  <c r="F6468" i="6"/>
  <c r="G6468" i="6" s="1"/>
  <c r="A6469" i="6"/>
  <c r="B6469" i="6"/>
  <c r="D6469" i="6"/>
  <c r="F6469" i="6"/>
  <c r="G6469" i="6" s="1"/>
  <c r="A6470" i="6"/>
  <c r="B6470" i="6"/>
  <c r="D6470" i="6"/>
  <c r="F6470" i="6"/>
  <c r="G6470" i="6"/>
  <c r="A6471" i="6"/>
  <c r="B6471" i="6"/>
  <c r="D6471" i="6"/>
  <c r="F6471" i="6"/>
  <c r="G6471" i="6" s="1"/>
  <c r="A6472" i="6"/>
  <c r="B6472" i="6"/>
  <c r="D6472" i="6"/>
  <c r="F6472" i="6"/>
  <c r="G6472" i="6" s="1"/>
  <c r="B5252" i="6"/>
  <c r="B5253" i="6"/>
  <c r="B5254" i="6"/>
  <c r="G5254" i="6"/>
  <c r="B5255" i="6"/>
  <c r="A5262" i="6"/>
  <c r="B5262" i="6"/>
  <c r="D5262" i="6"/>
  <c r="F5262" i="6"/>
  <c r="G5262" i="6" s="1"/>
  <c r="A5263" i="6"/>
  <c r="B5263" i="6"/>
  <c r="D5263" i="6"/>
  <c r="F5263" i="6"/>
  <c r="G5263" i="6" s="1"/>
  <c r="A5264" i="6"/>
  <c r="B5264" i="6"/>
  <c r="D5264" i="6"/>
  <c r="F5264" i="6"/>
  <c r="G5264" i="6" s="1"/>
  <c r="A5265" i="6"/>
  <c r="B5265" i="6"/>
  <c r="D5265" i="6"/>
  <c r="F5265" i="6"/>
  <c r="G5265" i="6" s="1"/>
  <c r="A5266" i="6"/>
  <c r="B5266" i="6"/>
  <c r="D5266" i="6"/>
  <c r="F5266" i="6"/>
  <c r="G5266" i="6" s="1"/>
  <c r="A5267" i="6"/>
  <c r="B5267" i="6"/>
  <c r="D5267" i="6"/>
  <c r="F5267" i="6"/>
  <c r="G5267" i="6"/>
  <c r="A5268" i="6"/>
  <c r="B5268" i="6"/>
  <c r="D5268" i="6"/>
  <c r="F5268" i="6"/>
  <c r="G5268" i="6" s="1"/>
  <c r="A5269" i="6"/>
  <c r="B5269" i="6"/>
  <c r="D5269" i="6"/>
  <c r="F5269" i="6"/>
  <c r="G5269" i="6" s="1"/>
  <c r="A5270" i="6"/>
  <c r="B5270" i="6"/>
  <c r="D5270" i="6"/>
  <c r="F5270" i="6"/>
  <c r="G5270" i="6" s="1"/>
  <c r="A5271" i="6"/>
  <c r="B5271" i="6"/>
  <c r="D5271" i="6"/>
  <c r="F5271" i="6"/>
  <c r="G5271" i="6" s="1"/>
  <c r="A5272" i="6"/>
  <c r="B5272" i="6"/>
  <c r="D5272" i="6"/>
  <c r="F5272" i="6"/>
  <c r="G5272" i="6" s="1"/>
  <c r="A5273" i="6"/>
  <c r="B5273" i="6"/>
  <c r="D5273" i="6"/>
  <c r="F5273" i="6"/>
  <c r="G5273" i="6" s="1"/>
  <c r="A5274" i="6"/>
  <c r="B5274" i="6"/>
  <c r="D5274" i="6"/>
  <c r="F5274" i="6"/>
  <c r="G5274" i="6" s="1"/>
  <c r="A5275" i="6"/>
  <c r="B5275" i="6"/>
  <c r="D5275" i="6"/>
  <c r="F5275" i="6"/>
  <c r="G5275" i="6" s="1"/>
  <c r="A5278" i="6"/>
  <c r="B5278" i="6" s="1"/>
  <c r="D5278" i="6"/>
  <c r="F5278" i="6"/>
  <c r="G5278" i="6" s="1"/>
  <c r="A5279" i="6"/>
  <c r="B5279" i="6"/>
  <c r="D5279" i="6"/>
  <c r="F5279" i="6"/>
  <c r="G5279" i="6" s="1"/>
  <c r="A5280" i="6"/>
  <c r="B5280" i="6" s="1"/>
  <c r="D5280" i="6"/>
  <c r="F5280" i="6"/>
  <c r="G5280" i="6" s="1"/>
  <c r="A5281" i="6"/>
  <c r="B5281" i="6"/>
  <c r="D5281" i="6"/>
  <c r="F5281" i="6"/>
  <c r="G5281" i="6" s="1"/>
  <c r="A5282" i="6"/>
  <c r="B5282" i="6" s="1"/>
  <c r="D5282" i="6"/>
  <c r="F5282" i="6"/>
  <c r="G5282" i="6" s="1"/>
  <c r="A5283" i="6"/>
  <c r="B5283" i="6"/>
  <c r="D5283" i="6"/>
  <c r="F5283" i="6"/>
  <c r="G5283" i="6" s="1"/>
  <c r="A5284" i="6"/>
  <c r="B5284" i="6" s="1"/>
  <c r="D5284" i="6"/>
  <c r="F5284" i="6"/>
  <c r="G5284" i="6" s="1"/>
  <c r="A5285" i="6"/>
  <c r="B5285" i="6"/>
  <c r="D5285" i="6"/>
  <c r="F5285" i="6"/>
  <c r="G5285" i="6" s="1"/>
  <c r="A5288" i="6"/>
  <c r="B5288" i="6"/>
  <c r="D5288" i="6"/>
  <c r="F5288" i="6"/>
  <c r="G5288" i="6" s="1"/>
  <c r="A5289" i="6"/>
  <c r="B5289" i="6"/>
  <c r="D5289" i="6"/>
  <c r="F5289" i="6"/>
  <c r="G5289" i="6" s="1"/>
  <c r="A5290" i="6"/>
  <c r="B5290" i="6"/>
  <c r="D5290" i="6"/>
  <c r="F5290" i="6"/>
  <c r="G5290" i="6" s="1"/>
  <c r="A5291" i="6"/>
  <c r="B5291" i="6"/>
  <c r="D5291" i="6"/>
  <c r="F5291" i="6"/>
  <c r="G5291" i="6" s="1"/>
  <c r="A5292" i="6"/>
  <c r="B5292" i="6"/>
  <c r="D5292" i="6"/>
  <c r="F5292" i="6"/>
  <c r="G5292" i="6" s="1"/>
  <c r="A5293" i="6"/>
  <c r="B5293" i="6"/>
  <c r="D5293" i="6"/>
  <c r="F5293" i="6"/>
  <c r="G5293" i="6" s="1"/>
  <c r="A5294" i="6"/>
  <c r="B5294" i="6"/>
  <c r="D5294" i="6"/>
  <c r="F5294" i="6"/>
  <c r="G5294" i="6" s="1"/>
  <c r="A5295" i="6"/>
  <c r="B5295" i="6"/>
  <c r="D5295" i="6"/>
  <c r="F5295" i="6"/>
  <c r="G5295" i="6" s="1"/>
  <c r="A5296" i="6"/>
  <c r="B5296" i="6"/>
  <c r="D5296" i="6"/>
  <c r="F5296" i="6"/>
  <c r="G5296" i="6" s="1"/>
  <c r="B5301" i="6"/>
  <c r="B5302" i="6"/>
  <c r="B5303" i="6"/>
  <c r="G5303" i="6"/>
  <c r="B5304" i="6"/>
  <c r="A5311" i="6"/>
  <c r="B5311" i="6"/>
  <c r="D5311" i="6"/>
  <c r="F5311" i="6"/>
  <c r="G5311" i="6" s="1"/>
  <c r="A5312" i="6"/>
  <c r="B5312" i="6"/>
  <c r="D5312" i="6"/>
  <c r="F5312" i="6"/>
  <c r="G5312" i="6" s="1"/>
  <c r="A5313" i="6"/>
  <c r="B5313" i="6"/>
  <c r="D5313" i="6"/>
  <c r="F5313" i="6"/>
  <c r="G5313" i="6" s="1"/>
  <c r="A5314" i="6"/>
  <c r="B5314" i="6"/>
  <c r="D5314" i="6"/>
  <c r="F5314" i="6"/>
  <c r="G5314" i="6" s="1"/>
  <c r="A5315" i="6"/>
  <c r="B5315" i="6"/>
  <c r="D5315" i="6"/>
  <c r="F5315" i="6"/>
  <c r="G5315" i="6" s="1"/>
  <c r="A5316" i="6"/>
  <c r="B5316" i="6"/>
  <c r="D5316" i="6"/>
  <c r="F5316" i="6"/>
  <c r="G5316" i="6" s="1"/>
  <c r="A5317" i="6"/>
  <c r="B5317" i="6"/>
  <c r="D5317" i="6"/>
  <c r="F5317" i="6"/>
  <c r="G5317" i="6" s="1"/>
  <c r="A5318" i="6"/>
  <c r="B5318" i="6"/>
  <c r="D5318" i="6"/>
  <c r="F5318" i="6"/>
  <c r="G5318" i="6" s="1"/>
  <c r="A5319" i="6"/>
  <c r="B5319" i="6"/>
  <c r="D5319" i="6"/>
  <c r="F5319" i="6"/>
  <c r="G5319" i="6"/>
  <c r="A5320" i="6"/>
  <c r="B5320" i="6"/>
  <c r="D5320" i="6"/>
  <c r="F5320" i="6"/>
  <c r="G5320" i="6" s="1"/>
  <c r="A5321" i="6"/>
  <c r="B5321" i="6"/>
  <c r="D5321" i="6"/>
  <c r="F5321" i="6"/>
  <c r="G5321" i="6" s="1"/>
  <c r="A5322" i="6"/>
  <c r="B5322" i="6"/>
  <c r="D5322" i="6"/>
  <c r="F5322" i="6"/>
  <c r="G5322" i="6" s="1"/>
  <c r="A5323" i="6"/>
  <c r="B5323" i="6"/>
  <c r="D5323" i="6"/>
  <c r="F5323" i="6"/>
  <c r="G5323" i="6" s="1"/>
  <c r="A5324" i="6"/>
  <c r="B5324" i="6"/>
  <c r="D5324" i="6"/>
  <c r="F5324" i="6"/>
  <c r="G5324" i="6" s="1"/>
  <c r="A5327" i="6"/>
  <c r="B5327" i="6" s="1"/>
  <c r="D5327" i="6"/>
  <c r="F5327" i="6"/>
  <c r="G5327" i="6" s="1"/>
  <c r="A5328" i="6"/>
  <c r="B5328" i="6" s="1"/>
  <c r="D5328" i="6"/>
  <c r="F5328" i="6"/>
  <c r="G5328" i="6" s="1"/>
  <c r="A5329" i="6"/>
  <c r="B5329" i="6" s="1"/>
  <c r="D5329" i="6"/>
  <c r="F5329" i="6"/>
  <c r="G5329" i="6" s="1"/>
  <c r="A5330" i="6"/>
  <c r="B5330" i="6" s="1"/>
  <c r="D5330" i="6"/>
  <c r="F5330" i="6"/>
  <c r="G5330" i="6" s="1"/>
  <c r="A5331" i="6"/>
  <c r="B5331" i="6" s="1"/>
  <c r="D5331" i="6"/>
  <c r="F5331" i="6"/>
  <c r="G5331" i="6" s="1"/>
  <c r="A5332" i="6"/>
  <c r="B5332" i="6" s="1"/>
  <c r="D5332" i="6"/>
  <c r="F5332" i="6"/>
  <c r="G5332" i="6" s="1"/>
  <c r="A5333" i="6"/>
  <c r="B5333" i="6" s="1"/>
  <c r="D5333" i="6"/>
  <c r="F5333" i="6"/>
  <c r="G5333" i="6"/>
  <c r="A5334" i="6"/>
  <c r="B5334" i="6" s="1"/>
  <c r="D5334" i="6"/>
  <c r="F5334" i="6"/>
  <c r="G5334" i="6" s="1"/>
  <c r="A5337" i="6"/>
  <c r="B5337" i="6"/>
  <c r="D5337" i="6"/>
  <c r="F5337" i="6"/>
  <c r="G5337" i="6"/>
  <c r="A5338" i="6"/>
  <c r="B5338" i="6"/>
  <c r="D5338" i="6"/>
  <c r="F5338" i="6"/>
  <c r="G5338" i="6" s="1"/>
  <c r="A5339" i="6"/>
  <c r="B5339" i="6"/>
  <c r="D5339" i="6"/>
  <c r="F5339" i="6"/>
  <c r="G5339" i="6" s="1"/>
  <c r="A5340" i="6"/>
  <c r="B5340" i="6"/>
  <c r="D5340" i="6"/>
  <c r="F5340" i="6"/>
  <c r="G5340" i="6" s="1"/>
  <c r="A5341" i="6"/>
  <c r="B5341" i="6"/>
  <c r="D5341" i="6"/>
  <c r="F5341" i="6"/>
  <c r="G5341" i="6" s="1"/>
  <c r="A5342" i="6"/>
  <c r="B5342" i="6"/>
  <c r="D5342" i="6"/>
  <c r="F5342" i="6"/>
  <c r="G5342" i="6" s="1"/>
  <c r="A5343" i="6"/>
  <c r="B5343" i="6"/>
  <c r="D5343" i="6"/>
  <c r="F5343" i="6"/>
  <c r="G5343" i="6" s="1"/>
  <c r="A5344" i="6"/>
  <c r="B5344" i="6"/>
  <c r="D5344" i="6"/>
  <c r="F5344" i="6"/>
  <c r="G5344" i="6" s="1"/>
  <c r="A5345" i="6"/>
  <c r="B5345" i="6"/>
  <c r="D5345" i="6"/>
  <c r="F5345" i="6"/>
  <c r="G5345" i="6" s="1"/>
  <c r="B5350" i="6"/>
  <c r="B5351" i="6"/>
  <c r="B5352" i="6"/>
  <c r="G5352" i="6"/>
  <c r="B5353" i="6"/>
  <c r="A5360" i="6"/>
  <c r="B5360" i="6"/>
  <c r="D5360" i="6"/>
  <c r="F5360" i="6"/>
  <c r="G5360" i="6"/>
  <c r="A5361" i="6"/>
  <c r="B5361" i="6"/>
  <c r="D5361" i="6"/>
  <c r="F5361" i="6"/>
  <c r="G5361" i="6"/>
  <c r="A5362" i="6"/>
  <c r="B5362" i="6"/>
  <c r="D5362" i="6"/>
  <c r="F5362" i="6"/>
  <c r="G5362" i="6" s="1"/>
  <c r="A5363" i="6"/>
  <c r="B5363" i="6"/>
  <c r="D5363" i="6"/>
  <c r="F5363" i="6"/>
  <c r="G5363" i="6" s="1"/>
  <c r="A5364" i="6"/>
  <c r="B5364" i="6"/>
  <c r="D5364" i="6"/>
  <c r="F5364" i="6"/>
  <c r="G5364" i="6" s="1"/>
  <c r="A5365" i="6"/>
  <c r="B5365" i="6"/>
  <c r="D5365" i="6"/>
  <c r="F5365" i="6"/>
  <c r="G5365" i="6" s="1"/>
  <c r="A5366" i="6"/>
  <c r="B5366" i="6"/>
  <c r="D5366" i="6"/>
  <c r="F5366" i="6"/>
  <c r="G5366" i="6" s="1"/>
  <c r="A5367" i="6"/>
  <c r="B5367" i="6"/>
  <c r="D5367" i="6"/>
  <c r="F5367" i="6"/>
  <c r="G5367" i="6" s="1"/>
  <c r="A5368" i="6"/>
  <c r="B5368" i="6"/>
  <c r="D5368" i="6"/>
  <c r="F5368" i="6"/>
  <c r="G5368" i="6" s="1"/>
  <c r="A5369" i="6"/>
  <c r="B5369" i="6"/>
  <c r="D5369" i="6"/>
  <c r="F5369" i="6"/>
  <c r="G5369" i="6" s="1"/>
  <c r="A5370" i="6"/>
  <c r="B5370" i="6"/>
  <c r="D5370" i="6"/>
  <c r="F5370" i="6"/>
  <c r="G5370" i="6" s="1"/>
  <c r="A5371" i="6"/>
  <c r="B5371" i="6"/>
  <c r="D5371" i="6"/>
  <c r="F5371" i="6"/>
  <c r="G5371" i="6" s="1"/>
  <c r="A5372" i="6"/>
  <c r="B5372" i="6"/>
  <c r="D5372" i="6"/>
  <c r="F5372" i="6"/>
  <c r="G5372" i="6" s="1"/>
  <c r="A5373" i="6"/>
  <c r="B5373" i="6"/>
  <c r="D5373" i="6"/>
  <c r="F5373" i="6"/>
  <c r="G5373" i="6" s="1"/>
  <c r="A5376" i="6"/>
  <c r="B5376" i="6" s="1"/>
  <c r="D5376" i="6"/>
  <c r="F5376" i="6"/>
  <c r="G5376" i="6" s="1"/>
  <c r="A5377" i="6"/>
  <c r="B5377" i="6" s="1"/>
  <c r="D5377" i="6"/>
  <c r="F5377" i="6"/>
  <c r="G5377" i="6" s="1"/>
  <c r="A5378" i="6"/>
  <c r="B5378" i="6" s="1"/>
  <c r="D5378" i="6"/>
  <c r="F5378" i="6"/>
  <c r="G5378" i="6" s="1"/>
  <c r="A5379" i="6"/>
  <c r="B5379" i="6" s="1"/>
  <c r="D5379" i="6"/>
  <c r="F5379" i="6"/>
  <c r="G5379" i="6" s="1"/>
  <c r="A5380" i="6"/>
  <c r="B5380" i="6"/>
  <c r="D5380" i="6"/>
  <c r="F5380" i="6"/>
  <c r="G5380" i="6" s="1"/>
  <c r="A5381" i="6"/>
  <c r="B5381" i="6" s="1"/>
  <c r="D5381" i="6"/>
  <c r="F5381" i="6"/>
  <c r="G5381" i="6" s="1"/>
  <c r="A5382" i="6"/>
  <c r="B5382" i="6" s="1"/>
  <c r="D5382" i="6"/>
  <c r="F5382" i="6"/>
  <c r="G5382" i="6" s="1"/>
  <c r="A5383" i="6"/>
  <c r="B5383" i="6" s="1"/>
  <c r="D5383" i="6"/>
  <c r="F5383" i="6"/>
  <c r="G5383" i="6" s="1"/>
  <c r="A5386" i="6"/>
  <c r="B5386" i="6"/>
  <c r="D5386" i="6"/>
  <c r="F5386" i="6"/>
  <c r="G5386" i="6" s="1"/>
  <c r="A5387" i="6"/>
  <c r="B5387" i="6"/>
  <c r="D5387" i="6"/>
  <c r="F5387" i="6"/>
  <c r="G5387" i="6"/>
  <c r="A5388" i="6"/>
  <c r="B5388" i="6"/>
  <c r="D5388" i="6"/>
  <c r="F5388" i="6"/>
  <c r="G5388" i="6" s="1"/>
  <c r="A5389" i="6"/>
  <c r="B5389" i="6"/>
  <c r="D5389" i="6"/>
  <c r="F5389" i="6"/>
  <c r="G5389" i="6" s="1"/>
  <c r="A5390" i="6"/>
  <c r="B5390" i="6"/>
  <c r="D5390" i="6"/>
  <c r="F5390" i="6"/>
  <c r="G5390" i="6" s="1"/>
  <c r="A5391" i="6"/>
  <c r="B5391" i="6"/>
  <c r="D5391" i="6"/>
  <c r="F5391" i="6"/>
  <c r="G5391" i="6" s="1"/>
  <c r="A5392" i="6"/>
  <c r="B5392" i="6"/>
  <c r="D5392" i="6"/>
  <c r="F5392" i="6"/>
  <c r="G5392" i="6" s="1"/>
  <c r="A5393" i="6"/>
  <c r="B5393" i="6"/>
  <c r="D5393" i="6"/>
  <c r="F5393" i="6"/>
  <c r="G5393" i="6" s="1"/>
  <c r="A5394" i="6"/>
  <c r="B5394" i="6"/>
  <c r="D5394" i="6"/>
  <c r="F5394" i="6"/>
  <c r="G5394" i="6" s="1"/>
  <c r="B5399" i="6"/>
  <c r="B5400" i="6"/>
  <c r="B5401" i="6"/>
  <c r="G5401" i="6"/>
  <c r="B5402" i="6"/>
  <c r="A5409" i="6"/>
  <c r="B5409" i="6"/>
  <c r="D5409" i="6"/>
  <c r="F5409" i="6"/>
  <c r="G5409" i="6" s="1"/>
  <c r="A5410" i="6"/>
  <c r="B5410" i="6"/>
  <c r="D5410" i="6"/>
  <c r="F5410" i="6"/>
  <c r="G5410" i="6" s="1"/>
  <c r="A5411" i="6"/>
  <c r="B5411" i="6"/>
  <c r="D5411" i="6"/>
  <c r="F5411" i="6"/>
  <c r="G5411" i="6" s="1"/>
  <c r="A5412" i="6"/>
  <c r="B5412" i="6"/>
  <c r="D5412" i="6"/>
  <c r="F5412" i="6"/>
  <c r="G5412" i="6" s="1"/>
  <c r="A5413" i="6"/>
  <c r="B5413" i="6"/>
  <c r="D5413" i="6"/>
  <c r="F5413" i="6"/>
  <c r="G5413" i="6" s="1"/>
  <c r="A5414" i="6"/>
  <c r="B5414" i="6"/>
  <c r="D5414" i="6"/>
  <c r="F5414" i="6"/>
  <c r="G5414" i="6" s="1"/>
  <c r="A5415" i="6"/>
  <c r="B5415" i="6"/>
  <c r="D5415" i="6"/>
  <c r="F5415" i="6"/>
  <c r="G5415" i="6" s="1"/>
  <c r="A5416" i="6"/>
  <c r="B5416" i="6"/>
  <c r="D5416" i="6"/>
  <c r="F5416" i="6"/>
  <c r="G5416" i="6" s="1"/>
  <c r="A5417" i="6"/>
  <c r="B5417" i="6"/>
  <c r="D5417" i="6"/>
  <c r="F5417" i="6"/>
  <c r="G5417" i="6" s="1"/>
  <c r="A5418" i="6"/>
  <c r="B5418" i="6"/>
  <c r="D5418" i="6"/>
  <c r="F5418" i="6"/>
  <c r="G5418" i="6"/>
  <c r="A5419" i="6"/>
  <c r="B5419" i="6"/>
  <c r="D5419" i="6"/>
  <c r="F5419" i="6"/>
  <c r="G5419" i="6" s="1"/>
  <c r="A5420" i="6"/>
  <c r="B5420" i="6"/>
  <c r="D5420" i="6"/>
  <c r="F5420" i="6"/>
  <c r="G5420" i="6" s="1"/>
  <c r="A5421" i="6"/>
  <c r="B5421" i="6"/>
  <c r="D5421" i="6"/>
  <c r="F5421" i="6"/>
  <c r="G5421" i="6" s="1"/>
  <c r="A5422" i="6"/>
  <c r="B5422" i="6"/>
  <c r="D5422" i="6"/>
  <c r="F5422" i="6"/>
  <c r="G5422" i="6" s="1"/>
  <c r="A5425" i="6"/>
  <c r="B5425" i="6" s="1"/>
  <c r="D5425" i="6"/>
  <c r="F5425" i="6"/>
  <c r="G5425" i="6" s="1"/>
  <c r="A5426" i="6"/>
  <c r="B5426" i="6" s="1"/>
  <c r="D5426" i="6"/>
  <c r="F5426" i="6"/>
  <c r="G5426" i="6" s="1"/>
  <c r="A5427" i="6"/>
  <c r="B5427" i="6" s="1"/>
  <c r="D5427" i="6"/>
  <c r="F5427" i="6"/>
  <c r="G5427" i="6" s="1"/>
  <c r="A5428" i="6"/>
  <c r="B5428" i="6" s="1"/>
  <c r="D5428" i="6"/>
  <c r="F5428" i="6"/>
  <c r="G5428" i="6"/>
  <c r="A5429" i="6"/>
  <c r="B5429" i="6" s="1"/>
  <c r="D5429" i="6"/>
  <c r="F5429" i="6"/>
  <c r="G5429" i="6" s="1"/>
  <c r="A5430" i="6"/>
  <c r="B5430" i="6" s="1"/>
  <c r="D5430" i="6"/>
  <c r="F5430" i="6"/>
  <c r="G5430" i="6" s="1"/>
  <c r="A5431" i="6"/>
  <c r="B5431" i="6"/>
  <c r="D5431" i="6"/>
  <c r="F5431" i="6"/>
  <c r="G5431" i="6" s="1"/>
  <c r="A5432" i="6"/>
  <c r="B5432" i="6" s="1"/>
  <c r="D5432" i="6"/>
  <c r="F5432" i="6"/>
  <c r="G5432" i="6" s="1"/>
  <c r="A5435" i="6"/>
  <c r="B5435" i="6"/>
  <c r="D5435" i="6"/>
  <c r="F5435" i="6"/>
  <c r="G5435" i="6" s="1"/>
  <c r="A5436" i="6"/>
  <c r="B5436" i="6"/>
  <c r="D5436" i="6"/>
  <c r="F5436" i="6"/>
  <c r="G5436" i="6" s="1"/>
  <c r="A5437" i="6"/>
  <c r="B5437" i="6"/>
  <c r="D5437" i="6"/>
  <c r="F5437" i="6"/>
  <c r="G5437" i="6" s="1"/>
  <c r="A5438" i="6"/>
  <c r="B5438" i="6"/>
  <c r="D5438" i="6"/>
  <c r="F5438" i="6"/>
  <c r="G5438" i="6" s="1"/>
  <c r="A5439" i="6"/>
  <c r="B5439" i="6"/>
  <c r="D5439" i="6"/>
  <c r="F5439" i="6"/>
  <c r="G5439" i="6" s="1"/>
  <c r="A5440" i="6"/>
  <c r="B5440" i="6"/>
  <c r="D5440" i="6"/>
  <c r="F5440" i="6"/>
  <c r="G5440" i="6" s="1"/>
  <c r="A5441" i="6"/>
  <c r="B5441" i="6"/>
  <c r="D5441" i="6"/>
  <c r="F5441" i="6"/>
  <c r="G5441" i="6" s="1"/>
  <c r="A5442" i="6"/>
  <c r="B5442" i="6"/>
  <c r="D5442" i="6"/>
  <c r="F5442" i="6"/>
  <c r="G5442" i="6" s="1"/>
  <c r="A5443" i="6"/>
  <c r="B5443" i="6"/>
  <c r="D5443" i="6"/>
  <c r="F5443" i="6"/>
  <c r="G5443" i="6" s="1"/>
  <c r="B5448" i="6"/>
  <c r="B5449" i="6"/>
  <c r="B5450" i="6"/>
  <c r="G5450" i="6"/>
  <c r="B5451" i="6"/>
  <c r="A5458" i="6"/>
  <c r="B5458" i="6"/>
  <c r="D5458" i="6"/>
  <c r="F5458" i="6"/>
  <c r="G5458" i="6" s="1"/>
  <c r="A5459" i="6"/>
  <c r="B5459" i="6"/>
  <c r="D5459" i="6"/>
  <c r="F5459" i="6"/>
  <c r="G5459" i="6" s="1"/>
  <c r="A5460" i="6"/>
  <c r="B5460" i="6"/>
  <c r="D5460" i="6"/>
  <c r="F5460" i="6"/>
  <c r="G5460" i="6" s="1"/>
  <c r="A5461" i="6"/>
  <c r="B5461" i="6"/>
  <c r="D5461" i="6"/>
  <c r="F5461" i="6"/>
  <c r="G5461" i="6"/>
  <c r="A5462" i="6"/>
  <c r="B5462" i="6"/>
  <c r="D5462" i="6"/>
  <c r="F5462" i="6"/>
  <c r="G5462" i="6" s="1"/>
  <c r="A5463" i="6"/>
  <c r="B5463" i="6"/>
  <c r="D5463" i="6"/>
  <c r="F5463" i="6"/>
  <c r="G5463" i="6" s="1"/>
  <c r="A5464" i="6"/>
  <c r="B5464" i="6"/>
  <c r="D5464" i="6"/>
  <c r="F5464" i="6"/>
  <c r="G5464" i="6" s="1"/>
  <c r="A5465" i="6"/>
  <c r="B5465" i="6"/>
  <c r="D5465" i="6"/>
  <c r="F5465" i="6"/>
  <c r="G5465" i="6" s="1"/>
  <c r="A5466" i="6"/>
  <c r="B5466" i="6"/>
  <c r="D5466" i="6"/>
  <c r="F5466" i="6"/>
  <c r="G5466" i="6" s="1"/>
  <c r="A5467" i="6"/>
  <c r="B5467" i="6"/>
  <c r="D5467" i="6"/>
  <c r="F5467" i="6"/>
  <c r="G5467" i="6" s="1"/>
  <c r="A5468" i="6"/>
  <c r="B5468" i="6"/>
  <c r="D5468" i="6"/>
  <c r="F5468" i="6"/>
  <c r="G5468" i="6" s="1"/>
  <c r="A5469" i="6"/>
  <c r="B5469" i="6"/>
  <c r="D5469" i="6"/>
  <c r="F5469" i="6"/>
  <c r="G5469" i="6" s="1"/>
  <c r="A5470" i="6"/>
  <c r="B5470" i="6"/>
  <c r="D5470" i="6"/>
  <c r="F5470" i="6"/>
  <c r="G5470" i="6" s="1"/>
  <c r="A5471" i="6"/>
  <c r="B5471" i="6"/>
  <c r="D5471" i="6"/>
  <c r="F5471" i="6"/>
  <c r="G5471" i="6" s="1"/>
  <c r="A5474" i="6"/>
  <c r="B5474" i="6" s="1"/>
  <c r="D5474" i="6"/>
  <c r="F5474" i="6"/>
  <c r="G5474" i="6" s="1"/>
  <c r="A5475" i="6"/>
  <c r="B5475" i="6" s="1"/>
  <c r="D5475" i="6"/>
  <c r="F5475" i="6"/>
  <c r="G5475" i="6" s="1"/>
  <c r="A5476" i="6"/>
  <c r="B5476" i="6" s="1"/>
  <c r="D5476" i="6"/>
  <c r="F5476" i="6"/>
  <c r="G5476" i="6" s="1"/>
  <c r="A5477" i="6"/>
  <c r="B5477" i="6" s="1"/>
  <c r="D5477" i="6"/>
  <c r="F5477" i="6"/>
  <c r="G5477" i="6" s="1"/>
  <c r="A5478" i="6"/>
  <c r="B5478" i="6" s="1"/>
  <c r="D5478" i="6"/>
  <c r="F5478" i="6"/>
  <c r="G5478" i="6" s="1"/>
  <c r="A5479" i="6"/>
  <c r="B5479" i="6" s="1"/>
  <c r="D5479" i="6"/>
  <c r="F5479" i="6"/>
  <c r="G5479" i="6" s="1"/>
  <c r="A5480" i="6"/>
  <c r="B5480" i="6" s="1"/>
  <c r="D5480" i="6"/>
  <c r="F5480" i="6"/>
  <c r="G5480" i="6" s="1"/>
  <c r="A5481" i="6"/>
  <c r="B5481" i="6"/>
  <c r="D5481" i="6"/>
  <c r="F5481" i="6"/>
  <c r="G5481" i="6"/>
  <c r="A5484" i="6"/>
  <c r="B5484" i="6"/>
  <c r="D5484" i="6"/>
  <c r="F5484" i="6"/>
  <c r="G5484" i="6" s="1"/>
  <c r="A5485" i="6"/>
  <c r="B5485" i="6"/>
  <c r="D5485" i="6"/>
  <c r="F5485" i="6"/>
  <c r="G5485" i="6" s="1"/>
  <c r="A5486" i="6"/>
  <c r="B5486" i="6"/>
  <c r="D5486" i="6"/>
  <c r="F5486" i="6"/>
  <c r="G5486" i="6"/>
  <c r="A5487" i="6"/>
  <c r="B5487" i="6"/>
  <c r="D5487" i="6"/>
  <c r="F5487" i="6"/>
  <c r="G5487" i="6"/>
  <c r="A5488" i="6"/>
  <c r="B5488" i="6"/>
  <c r="D5488" i="6"/>
  <c r="F5488" i="6"/>
  <c r="G5488" i="6" s="1"/>
  <c r="A5489" i="6"/>
  <c r="B5489" i="6"/>
  <c r="D5489" i="6"/>
  <c r="F5489" i="6"/>
  <c r="G5489" i="6" s="1"/>
  <c r="A5490" i="6"/>
  <c r="B5490" i="6"/>
  <c r="D5490" i="6"/>
  <c r="F5490" i="6"/>
  <c r="G5490" i="6" s="1"/>
  <c r="A5491" i="6"/>
  <c r="B5491" i="6"/>
  <c r="D5491" i="6"/>
  <c r="F5491" i="6"/>
  <c r="G5491" i="6" s="1"/>
  <c r="A5492" i="6"/>
  <c r="B5492" i="6"/>
  <c r="D5492" i="6"/>
  <c r="F5492" i="6"/>
  <c r="G5492" i="6" s="1"/>
  <c r="B5497" i="6"/>
  <c r="B5498" i="6"/>
  <c r="B5499" i="6"/>
  <c r="G5499" i="6"/>
  <c r="B5500" i="6"/>
  <c r="A5507" i="6"/>
  <c r="B5507" i="6"/>
  <c r="D5507" i="6"/>
  <c r="F5507" i="6"/>
  <c r="G5507" i="6" s="1"/>
  <c r="A5508" i="6"/>
  <c r="B5508" i="6"/>
  <c r="D5508" i="6"/>
  <c r="F5508" i="6"/>
  <c r="G5508" i="6" s="1"/>
  <c r="A5509" i="6"/>
  <c r="B5509" i="6"/>
  <c r="D5509" i="6"/>
  <c r="F5509" i="6"/>
  <c r="G5509" i="6" s="1"/>
  <c r="A5510" i="6"/>
  <c r="B5510" i="6"/>
  <c r="D5510" i="6"/>
  <c r="F5510" i="6"/>
  <c r="G5510" i="6" s="1"/>
  <c r="A5511" i="6"/>
  <c r="B5511" i="6"/>
  <c r="D5511" i="6"/>
  <c r="F5511" i="6"/>
  <c r="G5511" i="6" s="1"/>
  <c r="A5512" i="6"/>
  <c r="B5512" i="6"/>
  <c r="D5512" i="6"/>
  <c r="F5512" i="6"/>
  <c r="G5512" i="6" s="1"/>
  <c r="A5513" i="6"/>
  <c r="B5513" i="6"/>
  <c r="D5513" i="6"/>
  <c r="F5513" i="6"/>
  <c r="G5513" i="6" s="1"/>
  <c r="A5514" i="6"/>
  <c r="B5514" i="6"/>
  <c r="D5514" i="6"/>
  <c r="F5514" i="6"/>
  <c r="G5514" i="6" s="1"/>
  <c r="A5515" i="6"/>
  <c r="B5515" i="6"/>
  <c r="D5515" i="6"/>
  <c r="F5515" i="6"/>
  <c r="G5515" i="6" s="1"/>
  <c r="A5516" i="6"/>
  <c r="B5516" i="6"/>
  <c r="D5516" i="6"/>
  <c r="F5516" i="6"/>
  <c r="G5516" i="6" s="1"/>
  <c r="A5517" i="6"/>
  <c r="B5517" i="6"/>
  <c r="D5517" i="6"/>
  <c r="F5517" i="6"/>
  <c r="G5517" i="6" s="1"/>
  <c r="A5518" i="6"/>
  <c r="B5518" i="6"/>
  <c r="D5518" i="6"/>
  <c r="F5518" i="6"/>
  <c r="G5518" i="6" s="1"/>
  <c r="A5519" i="6"/>
  <c r="B5519" i="6"/>
  <c r="D5519" i="6"/>
  <c r="F5519" i="6"/>
  <c r="G5519" i="6" s="1"/>
  <c r="A5520" i="6"/>
  <c r="B5520" i="6"/>
  <c r="D5520" i="6"/>
  <c r="F5520" i="6"/>
  <c r="G5520" i="6" s="1"/>
  <c r="A5523" i="6"/>
  <c r="B5523" i="6"/>
  <c r="D5523" i="6"/>
  <c r="F5523" i="6"/>
  <c r="G5523" i="6"/>
  <c r="A5524" i="6"/>
  <c r="B5524" i="6"/>
  <c r="D5524" i="6"/>
  <c r="F5524" i="6"/>
  <c r="G5524" i="6"/>
  <c r="A5525" i="6"/>
  <c r="B5525" i="6" s="1"/>
  <c r="D5525" i="6"/>
  <c r="F5525" i="6"/>
  <c r="G5525" i="6" s="1"/>
  <c r="A5526" i="6"/>
  <c r="B5526" i="6" s="1"/>
  <c r="D5526" i="6"/>
  <c r="F5526" i="6"/>
  <c r="G5526" i="6" s="1"/>
  <c r="A5527" i="6"/>
  <c r="B5527" i="6"/>
  <c r="D5527" i="6"/>
  <c r="F5527" i="6"/>
  <c r="G5527" i="6" s="1"/>
  <c r="A5528" i="6"/>
  <c r="B5528" i="6" s="1"/>
  <c r="D5528" i="6"/>
  <c r="F5528" i="6"/>
  <c r="G5528" i="6" s="1"/>
  <c r="A5529" i="6"/>
  <c r="B5529" i="6" s="1"/>
  <c r="D5529" i="6"/>
  <c r="F5529" i="6"/>
  <c r="G5529" i="6" s="1"/>
  <c r="A5530" i="6"/>
  <c r="B5530" i="6" s="1"/>
  <c r="D5530" i="6"/>
  <c r="F5530" i="6"/>
  <c r="G5530" i="6" s="1"/>
  <c r="A5533" i="6"/>
  <c r="B5533" i="6"/>
  <c r="D5533" i="6"/>
  <c r="F5533" i="6"/>
  <c r="G5533" i="6" s="1"/>
  <c r="A5534" i="6"/>
  <c r="B5534" i="6"/>
  <c r="D5534" i="6"/>
  <c r="F5534" i="6"/>
  <c r="G5534" i="6" s="1"/>
  <c r="A5535" i="6"/>
  <c r="B5535" i="6"/>
  <c r="D5535" i="6"/>
  <c r="F5535" i="6"/>
  <c r="G5535" i="6" s="1"/>
  <c r="A5536" i="6"/>
  <c r="B5536" i="6"/>
  <c r="D5536" i="6"/>
  <c r="F5536" i="6"/>
  <c r="G5536" i="6" s="1"/>
  <c r="A5537" i="6"/>
  <c r="B5537" i="6"/>
  <c r="D5537" i="6"/>
  <c r="F5537" i="6"/>
  <c r="G5537" i="6" s="1"/>
  <c r="A5538" i="6"/>
  <c r="B5538" i="6"/>
  <c r="D5538" i="6"/>
  <c r="F5538" i="6"/>
  <c r="G5538" i="6" s="1"/>
  <c r="A5539" i="6"/>
  <c r="B5539" i="6"/>
  <c r="D5539" i="6"/>
  <c r="F5539" i="6"/>
  <c r="G5539" i="6" s="1"/>
  <c r="A5540" i="6"/>
  <c r="B5540" i="6"/>
  <c r="D5540" i="6"/>
  <c r="F5540" i="6"/>
  <c r="G5540" i="6" s="1"/>
  <c r="A5541" i="6"/>
  <c r="B5541" i="6"/>
  <c r="D5541" i="6"/>
  <c r="F5541" i="6"/>
  <c r="G5541" i="6" s="1"/>
  <c r="B5546" i="6"/>
  <c r="B5547" i="6"/>
  <c r="B5548" i="6"/>
  <c r="G5548" i="6"/>
  <c r="B5549" i="6"/>
  <c r="A5556" i="6"/>
  <c r="B5556" i="6"/>
  <c r="D5556" i="6"/>
  <c r="F5556" i="6"/>
  <c r="G5556" i="6" s="1"/>
  <c r="A5557" i="6"/>
  <c r="B5557" i="6"/>
  <c r="D5557" i="6"/>
  <c r="F5557" i="6"/>
  <c r="G5557" i="6"/>
  <c r="A5558" i="6"/>
  <c r="B5558" i="6"/>
  <c r="D5558" i="6"/>
  <c r="F5558" i="6"/>
  <c r="G5558" i="6" s="1"/>
  <c r="A5559" i="6"/>
  <c r="B5559" i="6"/>
  <c r="D5559" i="6"/>
  <c r="F5559" i="6"/>
  <c r="G5559" i="6" s="1"/>
  <c r="A5560" i="6"/>
  <c r="B5560" i="6"/>
  <c r="D5560" i="6"/>
  <c r="F5560" i="6"/>
  <c r="G5560" i="6"/>
  <c r="A5561" i="6"/>
  <c r="B5561" i="6"/>
  <c r="D5561" i="6"/>
  <c r="F5561" i="6"/>
  <c r="G5561" i="6" s="1"/>
  <c r="A5562" i="6"/>
  <c r="B5562" i="6"/>
  <c r="D5562" i="6"/>
  <c r="F5562" i="6"/>
  <c r="G5562" i="6" s="1"/>
  <c r="A5563" i="6"/>
  <c r="B5563" i="6"/>
  <c r="D5563" i="6"/>
  <c r="F5563" i="6"/>
  <c r="G5563" i="6" s="1"/>
  <c r="A5564" i="6"/>
  <c r="B5564" i="6"/>
  <c r="D5564" i="6"/>
  <c r="F5564" i="6"/>
  <c r="G5564" i="6" s="1"/>
  <c r="A5565" i="6"/>
  <c r="B5565" i="6"/>
  <c r="D5565" i="6"/>
  <c r="F5565" i="6"/>
  <c r="G5565" i="6" s="1"/>
  <c r="A5566" i="6"/>
  <c r="B5566" i="6"/>
  <c r="D5566" i="6"/>
  <c r="F5566" i="6"/>
  <c r="G5566" i="6" s="1"/>
  <c r="A5567" i="6"/>
  <c r="B5567" i="6"/>
  <c r="D5567" i="6"/>
  <c r="F5567" i="6"/>
  <c r="G5567" i="6" s="1"/>
  <c r="A5568" i="6"/>
  <c r="B5568" i="6"/>
  <c r="D5568" i="6"/>
  <c r="F5568" i="6"/>
  <c r="G5568" i="6" s="1"/>
  <c r="A5569" i="6"/>
  <c r="B5569" i="6"/>
  <c r="D5569" i="6"/>
  <c r="F5569" i="6"/>
  <c r="G5569" i="6" s="1"/>
  <c r="A5572" i="6"/>
  <c r="B5572" i="6"/>
  <c r="D5572" i="6"/>
  <c r="F5572" i="6"/>
  <c r="G5572" i="6" s="1"/>
  <c r="A5573" i="6"/>
  <c r="B5573" i="6" s="1"/>
  <c r="D5573" i="6"/>
  <c r="F5573" i="6"/>
  <c r="G5573" i="6"/>
  <c r="A5574" i="6"/>
  <c r="B5574" i="6" s="1"/>
  <c r="D5574" i="6"/>
  <c r="F5574" i="6"/>
  <c r="G5574" i="6" s="1"/>
  <c r="A5575" i="6"/>
  <c r="B5575" i="6" s="1"/>
  <c r="D5575" i="6"/>
  <c r="F5575" i="6"/>
  <c r="G5575" i="6" s="1"/>
  <c r="A5576" i="6"/>
  <c r="B5576" i="6" s="1"/>
  <c r="D5576" i="6"/>
  <c r="F5576" i="6"/>
  <c r="G5576" i="6" s="1"/>
  <c r="A5577" i="6"/>
  <c r="B5577" i="6" s="1"/>
  <c r="D5577" i="6"/>
  <c r="F5577" i="6"/>
  <c r="G5577" i="6" s="1"/>
  <c r="A5578" i="6"/>
  <c r="B5578" i="6" s="1"/>
  <c r="D5578" i="6"/>
  <c r="F5578" i="6"/>
  <c r="G5578" i="6"/>
  <c r="A5579" i="6"/>
  <c r="B5579" i="6" s="1"/>
  <c r="D5579" i="6"/>
  <c r="F5579" i="6"/>
  <c r="G5579" i="6" s="1"/>
  <c r="A5582" i="6"/>
  <c r="B5582" i="6"/>
  <c r="D5582" i="6"/>
  <c r="F5582" i="6"/>
  <c r="G5582" i="6" s="1"/>
  <c r="A5583" i="6"/>
  <c r="B5583" i="6"/>
  <c r="D5583" i="6"/>
  <c r="F5583" i="6"/>
  <c r="G5583" i="6" s="1"/>
  <c r="A5584" i="6"/>
  <c r="B5584" i="6"/>
  <c r="D5584" i="6"/>
  <c r="F5584" i="6"/>
  <c r="G5584" i="6" s="1"/>
  <c r="A5585" i="6"/>
  <c r="B5585" i="6"/>
  <c r="D5585" i="6"/>
  <c r="F5585" i="6"/>
  <c r="G5585" i="6" s="1"/>
  <c r="A5586" i="6"/>
  <c r="B5586" i="6"/>
  <c r="D5586" i="6"/>
  <c r="F5586" i="6"/>
  <c r="G5586" i="6" s="1"/>
  <c r="A5587" i="6"/>
  <c r="B5587" i="6"/>
  <c r="D5587" i="6"/>
  <c r="F5587" i="6"/>
  <c r="G5587" i="6" s="1"/>
  <c r="A5588" i="6"/>
  <c r="B5588" i="6"/>
  <c r="D5588" i="6"/>
  <c r="F5588" i="6"/>
  <c r="G5588" i="6" s="1"/>
  <c r="A5589" i="6"/>
  <c r="B5589" i="6"/>
  <c r="D5589" i="6"/>
  <c r="F5589" i="6"/>
  <c r="G5589" i="6" s="1"/>
  <c r="A5590" i="6"/>
  <c r="B5590" i="6"/>
  <c r="D5590" i="6"/>
  <c r="F5590" i="6"/>
  <c r="G5590" i="6" s="1"/>
  <c r="B5595" i="6"/>
  <c r="B5596" i="6"/>
  <c r="B5597" i="6"/>
  <c r="G5597" i="6"/>
  <c r="B5598" i="6"/>
  <c r="A5605" i="6"/>
  <c r="B5605" i="6"/>
  <c r="D5605" i="6"/>
  <c r="F5605" i="6"/>
  <c r="G5605" i="6" s="1"/>
  <c r="A5606" i="6"/>
  <c r="B5606" i="6"/>
  <c r="D5606" i="6"/>
  <c r="F5606" i="6"/>
  <c r="G5606" i="6" s="1"/>
  <c r="A5607" i="6"/>
  <c r="B5607" i="6"/>
  <c r="D5607" i="6"/>
  <c r="F5607" i="6"/>
  <c r="G5607" i="6"/>
  <c r="A5608" i="6"/>
  <c r="B5608" i="6"/>
  <c r="D5608" i="6"/>
  <c r="F5608" i="6"/>
  <c r="G5608" i="6" s="1"/>
  <c r="A5609" i="6"/>
  <c r="B5609" i="6"/>
  <c r="D5609" i="6"/>
  <c r="F5609" i="6"/>
  <c r="G5609" i="6" s="1"/>
  <c r="A5610" i="6"/>
  <c r="B5610" i="6"/>
  <c r="D5610" i="6"/>
  <c r="F5610" i="6"/>
  <c r="G5610" i="6" s="1"/>
  <c r="A5611" i="6"/>
  <c r="B5611" i="6"/>
  <c r="D5611" i="6"/>
  <c r="F5611" i="6"/>
  <c r="G5611" i="6" s="1"/>
  <c r="A5612" i="6"/>
  <c r="B5612" i="6"/>
  <c r="D5612" i="6"/>
  <c r="F5612" i="6"/>
  <c r="G5612" i="6" s="1"/>
  <c r="A5613" i="6"/>
  <c r="B5613" i="6"/>
  <c r="D5613" i="6"/>
  <c r="F5613" i="6"/>
  <c r="G5613" i="6" s="1"/>
  <c r="A5614" i="6"/>
  <c r="B5614" i="6"/>
  <c r="D5614" i="6"/>
  <c r="F5614" i="6"/>
  <c r="G5614" i="6" s="1"/>
  <c r="A5615" i="6"/>
  <c r="B5615" i="6"/>
  <c r="D5615" i="6"/>
  <c r="F5615" i="6"/>
  <c r="G5615" i="6" s="1"/>
  <c r="A5616" i="6"/>
  <c r="B5616" i="6"/>
  <c r="D5616" i="6"/>
  <c r="F5616" i="6"/>
  <c r="G5616" i="6" s="1"/>
  <c r="A5617" i="6"/>
  <c r="B5617" i="6"/>
  <c r="D5617" i="6"/>
  <c r="F5617" i="6"/>
  <c r="G5617" i="6" s="1"/>
  <c r="A5618" i="6"/>
  <c r="B5618" i="6"/>
  <c r="D5618" i="6"/>
  <c r="F5618" i="6"/>
  <c r="G5618" i="6" s="1"/>
  <c r="A5621" i="6"/>
  <c r="B5621" i="6" s="1"/>
  <c r="D5621" i="6"/>
  <c r="F5621" i="6"/>
  <c r="G5621" i="6" s="1"/>
  <c r="A5622" i="6"/>
  <c r="B5622" i="6" s="1"/>
  <c r="D5622" i="6"/>
  <c r="F5622" i="6"/>
  <c r="G5622" i="6" s="1"/>
  <c r="A5623" i="6"/>
  <c r="B5623" i="6" s="1"/>
  <c r="D5623" i="6"/>
  <c r="F5623" i="6"/>
  <c r="G5623" i="6" s="1"/>
  <c r="A5624" i="6"/>
  <c r="B5624" i="6" s="1"/>
  <c r="D5624" i="6"/>
  <c r="F5624" i="6"/>
  <c r="G5624" i="6" s="1"/>
  <c r="A5625" i="6"/>
  <c r="B5625" i="6" s="1"/>
  <c r="D5625" i="6"/>
  <c r="F5625" i="6"/>
  <c r="G5625" i="6" s="1"/>
  <c r="A5626" i="6"/>
  <c r="B5626" i="6" s="1"/>
  <c r="D5626" i="6"/>
  <c r="F5626" i="6"/>
  <c r="G5626" i="6" s="1"/>
  <c r="A5627" i="6"/>
  <c r="B5627" i="6" s="1"/>
  <c r="D5627" i="6"/>
  <c r="F5627" i="6"/>
  <c r="G5627" i="6" s="1"/>
  <c r="A5628" i="6"/>
  <c r="B5628" i="6" s="1"/>
  <c r="D5628" i="6"/>
  <c r="F5628" i="6"/>
  <c r="G5628" i="6"/>
  <c r="A5631" i="6"/>
  <c r="B5631" i="6"/>
  <c r="D5631" i="6"/>
  <c r="F5631" i="6"/>
  <c r="G5631" i="6" s="1"/>
  <c r="A5632" i="6"/>
  <c r="B5632" i="6"/>
  <c r="D5632" i="6"/>
  <c r="F5632" i="6"/>
  <c r="G5632" i="6" s="1"/>
  <c r="A5633" i="6"/>
  <c r="B5633" i="6"/>
  <c r="D5633" i="6"/>
  <c r="F5633" i="6"/>
  <c r="G5633" i="6"/>
  <c r="A5634" i="6"/>
  <c r="B5634" i="6"/>
  <c r="D5634" i="6"/>
  <c r="F5634" i="6"/>
  <c r="G5634" i="6" s="1"/>
  <c r="A5635" i="6"/>
  <c r="B5635" i="6"/>
  <c r="D5635" i="6"/>
  <c r="F5635" i="6"/>
  <c r="G5635" i="6" s="1"/>
  <c r="A5636" i="6"/>
  <c r="B5636" i="6"/>
  <c r="D5636" i="6"/>
  <c r="F5636" i="6"/>
  <c r="G5636" i="6" s="1"/>
  <c r="A5637" i="6"/>
  <c r="B5637" i="6"/>
  <c r="D5637" i="6"/>
  <c r="F5637" i="6"/>
  <c r="G5637" i="6" s="1"/>
  <c r="A5638" i="6"/>
  <c r="B5638" i="6"/>
  <c r="D5638" i="6"/>
  <c r="F5638" i="6"/>
  <c r="G5638" i="6" s="1"/>
  <c r="A5639" i="6"/>
  <c r="B5639" i="6"/>
  <c r="D5639" i="6"/>
  <c r="F5639" i="6"/>
  <c r="G5639" i="6" s="1"/>
  <c r="B5644" i="6"/>
  <c r="B5645" i="6"/>
  <c r="B5646" i="6"/>
  <c r="G5646" i="6"/>
  <c r="B5647" i="6"/>
  <c r="A5654" i="6"/>
  <c r="B5654" i="6"/>
  <c r="D5654" i="6"/>
  <c r="F5654" i="6"/>
  <c r="G5654" i="6" s="1"/>
  <c r="A5655" i="6"/>
  <c r="B5655" i="6"/>
  <c r="D5655" i="6"/>
  <c r="F5655" i="6"/>
  <c r="G5655" i="6" s="1"/>
  <c r="A5656" i="6"/>
  <c r="B5656" i="6"/>
  <c r="D5656" i="6"/>
  <c r="F5656" i="6"/>
  <c r="G5656" i="6" s="1"/>
  <c r="A5657" i="6"/>
  <c r="B5657" i="6"/>
  <c r="D5657" i="6"/>
  <c r="F5657" i="6"/>
  <c r="G5657" i="6" s="1"/>
  <c r="A5658" i="6"/>
  <c r="B5658" i="6"/>
  <c r="D5658" i="6"/>
  <c r="F5658" i="6"/>
  <c r="G5658" i="6" s="1"/>
  <c r="A5659" i="6"/>
  <c r="B5659" i="6"/>
  <c r="D5659" i="6"/>
  <c r="F5659" i="6"/>
  <c r="G5659" i="6" s="1"/>
  <c r="A5660" i="6"/>
  <c r="B5660" i="6"/>
  <c r="D5660" i="6"/>
  <c r="F5660" i="6"/>
  <c r="G5660" i="6" s="1"/>
  <c r="A5661" i="6"/>
  <c r="B5661" i="6"/>
  <c r="D5661" i="6"/>
  <c r="F5661" i="6"/>
  <c r="G5661" i="6"/>
  <c r="A5662" i="6"/>
  <c r="B5662" i="6"/>
  <c r="D5662" i="6"/>
  <c r="F5662" i="6"/>
  <c r="G5662" i="6"/>
  <c r="A5663" i="6"/>
  <c r="B5663" i="6"/>
  <c r="D5663" i="6"/>
  <c r="F5663" i="6"/>
  <c r="G5663" i="6" s="1"/>
  <c r="A5664" i="6"/>
  <c r="B5664" i="6"/>
  <c r="D5664" i="6"/>
  <c r="F5664" i="6"/>
  <c r="G5664" i="6" s="1"/>
  <c r="A5665" i="6"/>
  <c r="B5665" i="6"/>
  <c r="D5665" i="6"/>
  <c r="F5665" i="6"/>
  <c r="G5665" i="6"/>
  <c r="A5666" i="6"/>
  <c r="B5666" i="6"/>
  <c r="D5666" i="6"/>
  <c r="F5666" i="6"/>
  <c r="G5666" i="6" s="1"/>
  <c r="A5667" i="6"/>
  <c r="B5667" i="6"/>
  <c r="D5667" i="6"/>
  <c r="F5667" i="6"/>
  <c r="G5667" i="6" s="1"/>
  <c r="A5670" i="6"/>
  <c r="B5670" i="6" s="1"/>
  <c r="D5670" i="6"/>
  <c r="F5670" i="6"/>
  <c r="G5670" i="6" s="1"/>
  <c r="A5671" i="6"/>
  <c r="B5671" i="6" s="1"/>
  <c r="D5671" i="6"/>
  <c r="F5671" i="6"/>
  <c r="G5671" i="6" s="1"/>
  <c r="A5672" i="6"/>
  <c r="B5672" i="6"/>
  <c r="D5672" i="6"/>
  <c r="F5672" i="6"/>
  <c r="G5672" i="6" s="1"/>
  <c r="A5673" i="6"/>
  <c r="B5673" i="6" s="1"/>
  <c r="D5673" i="6"/>
  <c r="F5673" i="6"/>
  <c r="G5673" i="6" s="1"/>
  <c r="A5674" i="6"/>
  <c r="B5674" i="6" s="1"/>
  <c r="D5674" i="6"/>
  <c r="F5674" i="6"/>
  <c r="G5674" i="6" s="1"/>
  <c r="A5675" i="6"/>
  <c r="B5675" i="6" s="1"/>
  <c r="D5675" i="6"/>
  <c r="F5675" i="6"/>
  <c r="G5675" i="6"/>
  <c r="A5676" i="6"/>
  <c r="B5676" i="6" s="1"/>
  <c r="D5676" i="6"/>
  <c r="F5676" i="6"/>
  <c r="G5676" i="6" s="1"/>
  <c r="A5677" i="6"/>
  <c r="B5677" i="6"/>
  <c r="D5677" i="6"/>
  <c r="F5677" i="6"/>
  <c r="G5677" i="6" s="1"/>
  <c r="A5680" i="6"/>
  <c r="B5680" i="6"/>
  <c r="D5680" i="6"/>
  <c r="F5680" i="6"/>
  <c r="G5680" i="6" s="1"/>
  <c r="A5681" i="6"/>
  <c r="B5681" i="6"/>
  <c r="D5681" i="6"/>
  <c r="F5681" i="6"/>
  <c r="G5681" i="6" s="1"/>
  <c r="A5682" i="6"/>
  <c r="B5682" i="6"/>
  <c r="D5682" i="6"/>
  <c r="F5682" i="6"/>
  <c r="G5682" i="6" s="1"/>
  <c r="A5683" i="6"/>
  <c r="B5683" i="6"/>
  <c r="D5683" i="6"/>
  <c r="F5683" i="6"/>
  <c r="G5683" i="6"/>
  <c r="A5684" i="6"/>
  <c r="B5684" i="6"/>
  <c r="D5684" i="6"/>
  <c r="F5684" i="6"/>
  <c r="G5684" i="6" s="1"/>
  <c r="A5685" i="6"/>
  <c r="B5685" i="6"/>
  <c r="D5685" i="6"/>
  <c r="F5685" i="6"/>
  <c r="G5685" i="6" s="1"/>
  <c r="A5686" i="6"/>
  <c r="B5686" i="6"/>
  <c r="D5686" i="6"/>
  <c r="F5686" i="6"/>
  <c r="G5686" i="6"/>
  <c r="A5687" i="6"/>
  <c r="B5687" i="6"/>
  <c r="D5687" i="6"/>
  <c r="F5687" i="6"/>
  <c r="G5687" i="6" s="1"/>
  <c r="A5688" i="6"/>
  <c r="B5688" i="6"/>
  <c r="D5688" i="6"/>
  <c r="F5688" i="6"/>
  <c r="G5688" i="6" s="1"/>
  <c r="B5693" i="6"/>
  <c r="B5694" i="6"/>
  <c r="B5695" i="6"/>
  <c r="G5695" i="6"/>
  <c r="B5696" i="6"/>
  <c r="A5703" i="6"/>
  <c r="B5703" i="6"/>
  <c r="D5703" i="6"/>
  <c r="F5703" i="6"/>
  <c r="G5703" i="6"/>
  <c r="A5704" i="6"/>
  <c r="B5704" i="6"/>
  <c r="D5704" i="6"/>
  <c r="F5704" i="6"/>
  <c r="G5704" i="6" s="1"/>
  <c r="A5705" i="6"/>
  <c r="B5705" i="6"/>
  <c r="D5705" i="6"/>
  <c r="F5705" i="6"/>
  <c r="G5705" i="6" s="1"/>
  <c r="A5706" i="6"/>
  <c r="B5706" i="6"/>
  <c r="D5706" i="6"/>
  <c r="F5706" i="6"/>
  <c r="G5706" i="6" s="1"/>
  <c r="A5707" i="6"/>
  <c r="B5707" i="6"/>
  <c r="D5707" i="6"/>
  <c r="F5707" i="6"/>
  <c r="G5707" i="6" s="1"/>
  <c r="A5708" i="6"/>
  <c r="B5708" i="6"/>
  <c r="D5708" i="6"/>
  <c r="F5708" i="6"/>
  <c r="G5708" i="6" s="1"/>
  <c r="A5709" i="6"/>
  <c r="B5709" i="6"/>
  <c r="D5709" i="6"/>
  <c r="F5709" i="6"/>
  <c r="G5709" i="6" s="1"/>
  <c r="A5710" i="6"/>
  <c r="B5710" i="6"/>
  <c r="D5710" i="6"/>
  <c r="F5710" i="6"/>
  <c r="G5710" i="6" s="1"/>
  <c r="A5711" i="6"/>
  <c r="B5711" i="6"/>
  <c r="D5711" i="6"/>
  <c r="F5711" i="6"/>
  <c r="G5711" i="6" s="1"/>
  <c r="A5712" i="6"/>
  <c r="B5712" i="6"/>
  <c r="D5712" i="6"/>
  <c r="F5712" i="6"/>
  <c r="G5712" i="6"/>
  <c r="A5713" i="6"/>
  <c r="B5713" i="6"/>
  <c r="D5713" i="6"/>
  <c r="F5713" i="6"/>
  <c r="G5713" i="6" s="1"/>
  <c r="A5714" i="6"/>
  <c r="B5714" i="6"/>
  <c r="D5714" i="6"/>
  <c r="F5714" i="6"/>
  <c r="G5714" i="6" s="1"/>
  <c r="A5715" i="6"/>
  <c r="B5715" i="6"/>
  <c r="D5715" i="6"/>
  <c r="F5715" i="6"/>
  <c r="G5715" i="6" s="1"/>
  <c r="A5716" i="6"/>
  <c r="B5716" i="6"/>
  <c r="D5716" i="6"/>
  <c r="F5716" i="6"/>
  <c r="G5716" i="6" s="1"/>
  <c r="A5719" i="6"/>
  <c r="B5719" i="6" s="1"/>
  <c r="D5719" i="6"/>
  <c r="F5719" i="6"/>
  <c r="G5719" i="6" s="1"/>
  <c r="A5720" i="6"/>
  <c r="B5720" i="6" s="1"/>
  <c r="D5720" i="6"/>
  <c r="F5720" i="6"/>
  <c r="G5720" i="6" s="1"/>
  <c r="A5721" i="6"/>
  <c r="B5721" i="6" s="1"/>
  <c r="D5721" i="6"/>
  <c r="F5721" i="6"/>
  <c r="G5721" i="6" s="1"/>
  <c r="A5722" i="6"/>
  <c r="B5722" i="6" s="1"/>
  <c r="D5722" i="6"/>
  <c r="F5722" i="6"/>
  <c r="G5722" i="6" s="1"/>
  <c r="A5723" i="6"/>
  <c r="B5723" i="6"/>
  <c r="D5723" i="6"/>
  <c r="F5723" i="6"/>
  <c r="G5723" i="6" s="1"/>
  <c r="A5724" i="6"/>
  <c r="B5724" i="6" s="1"/>
  <c r="D5724" i="6"/>
  <c r="F5724" i="6"/>
  <c r="G5724" i="6" s="1"/>
  <c r="A5725" i="6"/>
  <c r="B5725" i="6" s="1"/>
  <c r="D5725" i="6"/>
  <c r="F5725" i="6"/>
  <c r="G5725" i="6" s="1"/>
  <c r="A5726" i="6"/>
  <c r="B5726" i="6" s="1"/>
  <c r="D5726" i="6"/>
  <c r="F5726" i="6"/>
  <c r="G5726" i="6" s="1"/>
  <c r="A5729" i="6"/>
  <c r="B5729" i="6"/>
  <c r="D5729" i="6"/>
  <c r="F5729" i="6"/>
  <c r="G5729" i="6" s="1"/>
  <c r="A5730" i="6"/>
  <c r="B5730" i="6"/>
  <c r="D5730" i="6"/>
  <c r="F5730" i="6"/>
  <c r="G5730" i="6" s="1"/>
  <c r="A5731" i="6"/>
  <c r="B5731" i="6"/>
  <c r="D5731" i="6"/>
  <c r="F5731" i="6"/>
  <c r="G5731" i="6" s="1"/>
  <c r="A5732" i="6"/>
  <c r="B5732" i="6"/>
  <c r="D5732" i="6"/>
  <c r="F5732" i="6"/>
  <c r="G5732" i="6" s="1"/>
  <c r="A5733" i="6"/>
  <c r="B5733" i="6"/>
  <c r="D5733" i="6"/>
  <c r="F5733" i="6"/>
  <c r="G5733" i="6"/>
  <c r="A5734" i="6"/>
  <c r="B5734" i="6"/>
  <c r="D5734" i="6"/>
  <c r="F5734" i="6"/>
  <c r="G5734" i="6" s="1"/>
  <c r="A5735" i="6"/>
  <c r="B5735" i="6"/>
  <c r="D5735" i="6"/>
  <c r="F5735" i="6"/>
  <c r="G5735" i="6" s="1"/>
  <c r="A5736" i="6"/>
  <c r="B5736" i="6"/>
  <c r="D5736" i="6"/>
  <c r="F5736" i="6"/>
  <c r="G5736" i="6" s="1"/>
  <c r="A5737" i="6"/>
  <c r="B5737" i="6"/>
  <c r="D5737" i="6"/>
  <c r="F5737" i="6"/>
  <c r="G5737" i="6" s="1"/>
  <c r="B5742" i="6"/>
  <c r="B5743" i="6"/>
  <c r="B5744" i="6"/>
  <c r="G5744" i="6"/>
  <c r="B5745" i="6"/>
  <c r="A5752" i="6"/>
  <c r="B5752" i="6"/>
  <c r="D5752" i="6"/>
  <c r="F5752" i="6"/>
  <c r="G5752" i="6"/>
  <c r="A5753" i="6"/>
  <c r="B5753" i="6"/>
  <c r="D5753" i="6"/>
  <c r="F5753" i="6"/>
  <c r="G5753" i="6"/>
  <c r="A5754" i="6"/>
  <c r="B5754" i="6"/>
  <c r="D5754" i="6"/>
  <c r="F5754" i="6"/>
  <c r="G5754" i="6" s="1"/>
  <c r="A5755" i="6"/>
  <c r="B5755" i="6"/>
  <c r="D5755" i="6"/>
  <c r="F5755" i="6"/>
  <c r="G5755" i="6" s="1"/>
  <c r="A5756" i="6"/>
  <c r="B5756" i="6"/>
  <c r="D5756" i="6"/>
  <c r="F5756" i="6"/>
  <c r="G5756" i="6" s="1"/>
  <c r="A5757" i="6"/>
  <c r="B5757" i="6"/>
  <c r="D5757" i="6"/>
  <c r="F5757" i="6"/>
  <c r="G5757" i="6" s="1"/>
  <c r="A5758" i="6"/>
  <c r="B5758" i="6"/>
  <c r="D5758" i="6"/>
  <c r="F5758" i="6"/>
  <c r="G5758" i="6" s="1"/>
  <c r="A5759" i="6"/>
  <c r="B5759" i="6"/>
  <c r="D5759" i="6"/>
  <c r="F5759" i="6"/>
  <c r="G5759" i="6" s="1"/>
  <c r="A5760" i="6"/>
  <c r="B5760" i="6"/>
  <c r="D5760" i="6"/>
  <c r="F5760" i="6"/>
  <c r="G5760" i="6" s="1"/>
  <c r="A5761" i="6"/>
  <c r="B5761" i="6"/>
  <c r="D5761" i="6"/>
  <c r="F5761" i="6"/>
  <c r="G5761" i="6" s="1"/>
  <c r="A5762" i="6"/>
  <c r="B5762" i="6"/>
  <c r="D5762" i="6"/>
  <c r="F5762" i="6"/>
  <c r="G5762" i="6" s="1"/>
  <c r="A5763" i="6"/>
  <c r="B5763" i="6"/>
  <c r="D5763" i="6"/>
  <c r="F5763" i="6"/>
  <c r="G5763" i="6" s="1"/>
  <c r="A5764" i="6"/>
  <c r="B5764" i="6"/>
  <c r="D5764" i="6"/>
  <c r="F5764" i="6"/>
  <c r="G5764" i="6" s="1"/>
  <c r="A5765" i="6"/>
  <c r="B5765" i="6"/>
  <c r="D5765" i="6"/>
  <c r="F5765" i="6"/>
  <c r="G5765" i="6" s="1"/>
  <c r="A5768" i="6"/>
  <c r="B5768" i="6" s="1"/>
  <c r="D5768" i="6"/>
  <c r="F5768" i="6"/>
  <c r="G5768" i="6" s="1"/>
  <c r="A5769" i="6"/>
  <c r="B5769" i="6" s="1"/>
  <c r="D5769" i="6"/>
  <c r="F5769" i="6"/>
  <c r="G5769" i="6" s="1"/>
  <c r="A5770" i="6"/>
  <c r="B5770" i="6" s="1"/>
  <c r="D5770" i="6"/>
  <c r="F5770" i="6"/>
  <c r="G5770" i="6" s="1"/>
  <c r="A5771" i="6"/>
  <c r="B5771" i="6" s="1"/>
  <c r="D5771" i="6"/>
  <c r="F5771" i="6"/>
  <c r="G5771" i="6" s="1"/>
  <c r="A5772" i="6"/>
  <c r="B5772" i="6" s="1"/>
  <c r="D5772" i="6"/>
  <c r="F5772" i="6"/>
  <c r="G5772" i="6" s="1"/>
  <c r="A5773" i="6"/>
  <c r="B5773" i="6" s="1"/>
  <c r="D5773" i="6"/>
  <c r="F5773" i="6"/>
  <c r="G5773" i="6"/>
  <c r="A5774" i="6"/>
  <c r="B5774" i="6" s="1"/>
  <c r="D5774" i="6"/>
  <c r="F5774" i="6"/>
  <c r="G5774" i="6" s="1"/>
  <c r="A5775" i="6"/>
  <c r="B5775" i="6" s="1"/>
  <c r="D5775" i="6"/>
  <c r="F5775" i="6"/>
  <c r="G5775" i="6"/>
  <c r="A5778" i="6"/>
  <c r="B5778" i="6"/>
  <c r="D5778" i="6"/>
  <c r="F5778" i="6"/>
  <c r="G5778" i="6" s="1"/>
  <c r="A5779" i="6"/>
  <c r="B5779" i="6"/>
  <c r="D5779" i="6"/>
  <c r="F5779" i="6"/>
  <c r="G5779" i="6" s="1"/>
  <c r="A5780" i="6"/>
  <c r="B5780" i="6"/>
  <c r="D5780" i="6"/>
  <c r="F5780" i="6"/>
  <c r="G5780" i="6" s="1"/>
  <c r="A5781" i="6"/>
  <c r="B5781" i="6"/>
  <c r="D5781" i="6"/>
  <c r="F5781" i="6"/>
  <c r="G5781" i="6" s="1"/>
  <c r="A5782" i="6"/>
  <c r="B5782" i="6"/>
  <c r="D5782" i="6"/>
  <c r="F5782" i="6"/>
  <c r="G5782" i="6" s="1"/>
  <c r="A5783" i="6"/>
  <c r="B5783" i="6"/>
  <c r="D5783" i="6"/>
  <c r="F5783" i="6"/>
  <c r="G5783" i="6" s="1"/>
  <c r="A5784" i="6"/>
  <c r="B5784" i="6"/>
  <c r="D5784" i="6"/>
  <c r="F5784" i="6"/>
  <c r="G5784" i="6" s="1"/>
  <c r="A5785" i="6"/>
  <c r="B5785" i="6"/>
  <c r="D5785" i="6"/>
  <c r="F5785" i="6"/>
  <c r="G5785" i="6" s="1"/>
  <c r="A5786" i="6"/>
  <c r="B5786" i="6"/>
  <c r="D5786" i="6"/>
  <c r="F5786" i="6"/>
  <c r="G5786" i="6" s="1"/>
  <c r="B5791" i="6"/>
  <c r="B5792" i="6"/>
  <c r="B5793" i="6"/>
  <c r="G5793" i="6"/>
  <c r="B5794" i="6"/>
  <c r="A5801" i="6"/>
  <c r="B5801" i="6"/>
  <c r="D5801" i="6"/>
  <c r="F5801" i="6"/>
  <c r="G5801" i="6" s="1"/>
  <c r="A5802" i="6"/>
  <c r="B5802" i="6"/>
  <c r="D5802" i="6"/>
  <c r="F5802" i="6"/>
  <c r="G5802" i="6" s="1"/>
  <c r="A5803" i="6"/>
  <c r="B5803" i="6"/>
  <c r="D5803" i="6"/>
  <c r="F5803" i="6"/>
  <c r="G5803" i="6" s="1"/>
  <c r="A5804" i="6"/>
  <c r="B5804" i="6"/>
  <c r="D5804" i="6"/>
  <c r="F5804" i="6"/>
  <c r="G5804" i="6" s="1"/>
  <c r="A5805" i="6"/>
  <c r="B5805" i="6"/>
  <c r="D5805" i="6"/>
  <c r="F5805" i="6"/>
  <c r="G5805" i="6" s="1"/>
  <c r="A5806" i="6"/>
  <c r="B5806" i="6"/>
  <c r="D5806" i="6"/>
  <c r="F5806" i="6"/>
  <c r="G5806" i="6" s="1"/>
  <c r="A5807" i="6"/>
  <c r="B5807" i="6"/>
  <c r="D5807" i="6"/>
  <c r="F5807" i="6"/>
  <c r="G5807" i="6"/>
  <c r="A5808" i="6"/>
  <c r="B5808" i="6"/>
  <c r="D5808" i="6"/>
  <c r="F5808" i="6"/>
  <c r="G5808" i="6" s="1"/>
  <c r="A5809" i="6"/>
  <c r="B5809" i="6"/>
  <c r="D5809" i="6"/>
  <c r="F5809" i="6"/>
  <c r="G5809" i="6" s="1"/>
  <c r="A5810" i="6"/>
  <c r="B5810" i="6"/>
  <c r="D5810" i="6"/>
  <c r="F5810" i="6"/>
  <c r="G5810" i="6" s="1"/>
  <c r="A5811" i="6"/>
  <c r="B5811" i="6"/>
  <c r="D5811" i="6"/>
  <c r="F5811" i="6"/>
  <c r="G5811" i="6" s="1"/>
  <c r="A5812" i="6"/>
  <c r="B5812" i="6"/>
  <c r="D5812" i="6"/>
  <c r="F5812" i="6"/>
  <c r="G5812" i="6" s="1"/>
  <c r="A5813" i="6"/>
  <c r="B5813" i="6"/>
  <c r="D5813" i="6"/>
  <c r="F5813" i="6"/>
  <c r="G5813" i="6" s="1"/>
  <c r="A5814" i="6"/>
  <c r="B5814" i="6"/>
  <c r="D5814" i="6"/>
  <c r="F5814" i="6"/>
  <c r="G5814" i="6" s="1"/>
  <c r="A5817" i="6"/>
  <c r="B5817" i="6" s="1"/>
  <c r="D5817" i="6"/>
  <c r="F5817" i="6"/>
  <c r="G5817" i="6" s="1"/>
  <c r="A5818" i="6"/>
  <c r="B5818" i="6" s="1"/>
  <c r="D5818" i="6"/>
  <c r="F5818" i="6"/>
  <c r="G5818" i="6" s="1"/>
  <c r="A5819" i="6"/>
  <c r="B5819" i="6" s="1"/>
  <c r="D5819" i="6"/>
  <c r="F5819" i="6"/>
  <c r="G5819" i="6" s="1"/>
  <c r="A5820" i="6"/>
  <c r="B5820" i="6" s="1"/>
  <c r="D5820" i="6"/>
  <c r="F5820" i="6"/>
  <c r="G5820" i="6" s="1"/>
  <c r="A5821" i="6"/>
  <c r="B5821" i="6" s="1"/>
  <c r="D5821" i="6"/>
  <c r="F5821" i="6"/>
  <c r="G5821" i="6" s="1"/>
  <c r="A5822" i="6"/>
  <c r="B5822" i="6" s="1"/>
  <c r="D5822" i="6"/>
  <c r="F5822" i="6"/>
  <c r="G5822" i="6" s="1"/>
  <c r="A5823" i="6"/>
  <c r="B5823" i="6" s="1"/>
  <c r="D5823" i="6"/>
  <c r="F5823" i="6"/>
  <c r="G5823" i="6" s="1"/>
  <c r="A5824" i="6"/>
  <c r="B5824" i="6" s="1"/>
  <c r="D5824" i="6"/>
  <c r="F5824" i="6"/>
  <c r="G5824" i="6" s="1"/>
  <c r="A5827" i="6"/>
  <c r="B5827" i="6"/>
  <c r="D5827" i="6"/>
  <c r="F5827" i="6"/>
  <c r="G5827" i="6" s="1"/>
  <c r="A5828" i="6"/>
  <c r="B5828" i="6"/>
  <c r="D5828" i="6"/>
  <c r="F5828" i="6"/>
  <c r="G5828" i="6" s="1"/>
  <c r="A5829" i="6"/>
  <c r="B5829" i="6"/>
  <c r="D5829" i="6"/>
  <c r="F5829" i="6"/>
  <c r="G5829" i="6" s="1"/>
  <c r="A5830" i="6"/>
  <c r="B5830" i="6"/>
  <c r="D5830" i="6"/>
  <c r="F5830" i="6"/>
  <c r="G5830" i="6"/>
  <c r="A5831" i="6"/>
  <c r="B5831" i="6"/>
  <c r="D5831" i="6"/>
  <c r="F5831" i="6"/>
  <c r="G5831" i="6" s="1"/>
  <c r="A5832" i="6"/>
  <c r="B5832" i="6"/>
  <c r="D5832" i="6"/>
  <c r="F5832" i="6"/>
  <c r="G5832" i="6" s="1"/>
  <c r="A5833" i="6"/>
  <c r="B5833" i="6"/>
  <c r="D5833" i="6"/>
  <c r="F5833" i="6"/>
  <c r="G5833" i="6" s="1"/>
  <c r="A5834" i="6"/>
  <c r="B5834" i="6"/>
  <c r="D5834" i="6"/>
  <c r="F5834" i="6"/>
  <c r="G5834" i="6" s="1"/>
  <c r="A5835" i="6"/>
  <c r="B5835" i="6"/>
  <c r="D5835" i="6"/>
  <c r="F5835" i="6"/>
  <c r="G5835" i="6" s="1"/>
  <c r="B5840" i="6"/>
  <c r="B5841" i="6"/>
  <c r="B5842" i="6"/>
  <c r="G5842" i="6"/>
  <c r="B5843" i="6"/>
  <c r="A5850" i="6"/>
  <c r="B5850" i="6"/>
  <c r="D5850" i="6"/>
  <c r="F5850" i="6"/>
  <c r="G5850" i="6" s="1"/>
  <c r="A5851" i="6"/>
  <c r="B5851" i="6"/>
  <c r="D5851" i="6"/>
  <c r="F5851" i="6"/>
  <c r="G5851" i="6" s="1"/>
  <c r="A5852" i="6"/>
  <c r="B5852" i="6"/>
  <c r="D5852" i="6"/>
  <c r="F5852" i="6"/>
  <c r="G5852" i="6" s="1"/>
  <c r="A5853" i="6"/>
  <c r="B5853" i="6"/>
  <c r="D5853" i="6"/>
  <c r="F5853" i="6"/>
  <c r="G5853" i="6"/>
  <c r="A5854" i="6"/>
  <c r="B5854" i="6"/>
  <c r="D5854" i="6"/>
  <c r="F5854" i="6"/>
  <c r="G5854" i="6"/>
  <c r="A5855" i="6"/>
  <c r="B5855" i="6"/>
  <c r="D5855" i="6"/>
  <c r="F5855" i="6"/>
  <c r="G5855" i="6" s="1"/>
  <c r="A5856" i="6"/>
  <c r="B5856" i="6"/>
  <c r="D5856" i="6"/>
  <c r="F5856" i="6"/>
  <c r="G5856" i="6" s="1"/>
  <c r="A5857" i="6"/>
  <c r="B5857" i="6"/>
  <c r="D5857" i="6"/>
  <c r="F5857" i="6"/>
  <c r="G5857" i="6" s="1"/>
  <c r="A5858" i="6"/>
  <c r="B5858" i="6"/>
  <c r="D5858" i="6"/>
  <c r="F5858" i="6"/>
  <c r="G5858" i="6"/>
  <c r="A5859" i="6"/>
  <c r="B5859" i="6"/>
  <c r="D5859" i="6"/>
  <c r="F5859" i="6"/>
  <c r="G5859" i="6"/>
  <c r="A5860" i="6"/>
  <c r="B5860" i="6"/>
  <c r="D5860" i="6"/>
  <c r="F5860" i="6"/>
  <c r="G5860" i="6"/>
  <c r="A5861" i="6"/>
  <c r="B5861" i="6"/>
  <c r="D5861" i="6"/>
  <c r="F5861" i="6"/>
  <c r="G5861" i="6" s="1"/>
  <c r="A5862" i="6"/>
  <c r="B5862" i="6"/>
  <c r="D5862" i="6"/>
  <c r="F5862" i="6"/>
  <c r="G5862" i="6" s="1"/>
  <c r="A5863" i="6"/>
  <c r="B5863" i="6"/>
  <c r="D5863" i="6"/>
  <c r="F5863" i="6"/>
  <c r="G5863" i="6" s="1"/>
  <c r="A5866" i="6"/>
  <c r="B5866" i="6" s="1"/>
  <c r="D5866" i="6"/>
  <c r="F5866" i="6"/>
  <c r="G5866" i="6"/>
  <c r="A5867" i="6"/>
  <c r="B5867" i="6" s="1"/>
  <c r="D5867" i="6"/>
  <c r="F5867" i="6"/>
  <c r="G5867" i="6" s="1"/>
  <c r="A5868" i="6"/>
  <c r="B5868" i="6" s="1"/>
  <c r="D5868" i="6"/>
  <c r="F5868" i="6"/>
  <c r="G5868" i="6" s="1"/>
  <c r="A5869" i="6"/>
  <c r="B5869" i="6" s="1"/>
  <c r="D5869" i="6"/>
  <c r="F5869" i="6"/>
  <c r="G5869" i="6" s="1"/>
  <c r="A5870" i="6"/>
  <c r="B5870" i="6" s="1"/>
  <c r="D5870" i="6"/>
  <c r="F5870" i="6"/>
  <c r="G5870" i="6" s="1"/>
  <c r="A5871" i="6"/>
  <c r="B5871" i="6" s="1"/>
  <c r="D5871" i="6"/>
  <c r="F5871" i="6"/>
  <c r="G5871" i="6" s="1"/>
  <c r="A5872" i="6"/>
  <c r="B5872" i="6" s="1"/>
  <c r="D5872" i="6"/>
  <c r="F5872" i="6"/>
  <c r="G5872" i="6" s="1"/>
  <c r="A5873" i="6"/>
  <c r="B5873" i="6" s="1"/>
  <c r="D5873" i="6"/>
  <c r="F5873" i="6"/>
  <c r="G5873" i="6" s="1"/>
  <c r="A5876" i="6"/>
  <c r="B5876" i="6"/>
  <c r="D5876" i="6"/>
  <c r="F5876" i="6"/>
  <c r="G5876" i="6"/>
  <c r="A5877" i="6"/>
  <c r="B5877" i="6"/>
  <c r="D5877" i="6"/>
  <c r="F5877" i="6"/>
  <c r="G5877" i="6"/>
  <c r="A5878" i="6"/>
  <c r="B5878" i="6"/>
  <c r="D5878" i="6"/>
  <c r="F5878" i="6"/>
  <c r="G5878" i="6"/>
  <c r="A5879" i="6"/>
  <c r="B5879" i="6"/>
  <c r="D5879" i="6"/>
  <c r="F5879" i="6"/>
  <c r="G5879" i="6" s="1"/>
  <c r="A5880" i="6"/>
  <c r="B5880" i="6"/>
  <c r="D5880" i="6"/>
  <c r="F5880" i="6"/>
  <c r="G5880" i="6" s="1"/>
  <c r="A5881" i="6"/>
  <c r="B5881" i="6"/>
  <c r="D5881" i="6"/>
  <c r="F5881" i="6"/>
  <c r="G5881" i="6" s="1"/>
  <c r="A5882" i="6"/>
  <c r="B5882" i="6"/>
  <c r="D5882" i="6"/>
  <c r="F5882" i="6"/>
  <c r="G5882" i="6" s="1"/>
  <c r="A5883" i="6"/>
  <c r="B5883" i="6"/>
  <c r="D5883" i="6"/>
  <c r="F5883" i="6"/>
  <c r="G5883" i="6" s="1"/>
  <c r="A5884" i="6"/>
  <c r="B5884" i="6"/>
  <c r="D5884" i="6"/>
  <c r="F5884" i="6"/>
  <c r="G5884" i="6" s="1"/>
  <c r="B5889" i="6"/>
  <c r="B5890" i="6"/>
  <c r="B5891" i="6"/>
  <c r="G5891" i="6"/>
  <c r="B5892" i="6"/>
  <c r="A5899" i="6"/>
  <c r="B5899" i="6"/>
  <c r="D5899" i="6"/>
  <c r="F5899" i="6"/>
  <c r="G5899" i="6" s="1"/>
  <c r="A5900" i="6"/>
  <c r="B5900" i="6"/>
  <c r="D5900" i="6"/>
  <c r="F5900" i="6"/>
  <c r="G5900" i="6" s="1"/>
  <c r="A5901" i="6"/>
  <c r="B5901" i="6"/>
  <c r="D5901" i="6"/>
  <c r="F5901" i="6"/>
  <c r="G5901" i="6" s="1"/>
  <c r="A5902" i="6"/>
  <c r="B5902" i="6"/>
  <c r="D5902" i="6"/>
  <c r="F5902" i="6"/>
  <c r="G5902" i="6" s="1"/>
  <c r="A5903" i="6"/>
  <c r="B5903" i="6"/>
  <c r="D5903" i="6"/>
  <c r="F5903" i="6"/>
  <c r="G5903" i="6"/>
  <c r="A5904" i="6"/>
  <c r="B5904" i="6"/>
  <c r="D5904" i="6"/>
  <c r="F5904" i="6"/>
  <c r="G5904" i="6" s="1"/>
  <c r="A5905" i="6"/>
  <c r="B5905" i="6"/>
  <c r="D5905" i="6"/>
  <c r="F5905" i="6"/>
  <c r="G5905" i="6" s="1"/>
  <c r="A5906" i="6"/>
  <c r="B5906" i="6"/>
  <c r="D5906" i="6"/>
  <c r="F5906" i="6"/>
  <c r="G5906" i="6" s="1"/>
  <c r="A5907" i="6"/>
  <c r="B5907" i="6"/>
  <c r="D5907" i="6"/>
  <c r="F5907" i="6"/>
  <c r="G5907" i="6" s="1"/>
  <c r="A5908" i="6"/>
  <c r="B5908" i="6"/>
  <c r="D5908" i="6"/>
  <c r="F5908" i="6"/>
  <c r="G5908" i="6"/>
  <c r="A5909" i="6"/>
  <c r="B5909" i="6"/>
  <c r="D5909" i="6"/>
  <c r="F5909" i="6"/>
  <c r="G5909" i="6"/>
  <c r="A5910" i="6"/>
  <c r="B5910" i="6"/>
  <c r="D5910" i="6"/>
  <c r="F5910" i="6"/>
  <c r="G5910" i="6" s="1"/>
  <c r="A5911" i="6"/>
  <c r="B5911" i="6"/>
  <c r="D5911" i="6"/>
  <c r="F5911" i="6"/>
  <c r="G5911" i="6" s="1"/>
  <c r="A5912" i="6"/>
  <c r="B5912" i="6"/>
  <c r="D5912" i="6"/>
  <c r="F5912" i="6"/>
  <c r="G5912" i="6" s="1"/>
  <c r="A5915" i="6"/>
  <c r="B5915" i="6" s="1"/>
  <c r="D5915" i="6"/>
  <c r="F5915" i="6"/>
  <c r="G5915" i="6" s="1"/>
  <c r="A5916" i="6"/>
  <c r="B5916" i="6"/>
  <c r="D5916" i="6"/>
  <c r="F5916" i="6"/>
  <c r="G5916" i="6" s="1"/>
  <c r="A5917" i="6"/>
  <c r="B5917" i="6" s="1"/>
  <c r="D5917" i="6"/>
  <c r="F5917" i="6"/>
  <c r="G5917" i="6" s="1"/>
  <c r="A5918" i="6"/>
  <c r="B5918" i="6"/>
  <c r="D5918" i="6"/>
  <c r="F5918" i="6"/>
  <c r="G5918" i="6" s="1"/>
  <c r="A5919" i="6"/>
  <c r="B5919" i="6" s="1"/>
  <c r="D5919" i="6"/>
  <c r="F5919" i="6"/>
  <c r="G5919" i="6" s="1"/>
  <c r="A5920" i="6"/>
  <c r="B5920" i="6" s="1"/>
  <c r="D5920" i="6"/>
  <c r="F5920" i="6"/>
  <c r="G5920" i="6" s="1"/>
  <c r="A5921" i="6"/>
  <c r="B5921" i="6"/>
  <c r="D5921" i="6"/>
  <c r="F5921" i="6"/>
  <c r="G5921" i="6"/>
  <c r="A5922" i="6"/>
  <c r="B5922" i="6" s="1"/>
  <c r="D5922" i="6"/>
  <c r="F5922" i="6"/>
  <c r="G5922" i="6" s="1"/>
  <c r="A5925" i="6"/>
  <c r="B5925" i="6"/>
  <c r="D5925" i="6"/>
  <c r="F5925" i="6"/>
  <c r="G5925" i="6" s="1"/>
  <c r="A5926" i="6"/>
  <c r="B5926" i="6"/>
  <c r="D5926" i="6"/>
  <c r="F5926" i="6"/>
  <c r="G5926" i="6" s="1"/>
  <c r="A5927" i="6"/>
  <c r="B5927" i="6"/>
  <c r="D5927" i="6"/>
  <c r="F5927" i="6"/>
  <c r="G5927" i="6" s="1"/>
  <c r="A5928" i="6"/>
  <c r="B5928" i="6"/>
  <c r="D5928" i="6"/>
  <c r="F5928" i="6"/>
  <c r="G5928" i="6"/>
  <c r="A5929" i="6"/>
  <c r="B5929" i="6"/>
  <c r="D5929" i="6"/>
  <c r="F5929" i="6"/>
  <c r="G5929" i="6"/>
  <c r="A5930" i="6"/>
  <c r="B5930" i="6"/>
  <c r="D5930" i="6"/>
  <c r="F5930" i="6"/>
  <c r="G5930" i="6" s="1"/>
  <c r="A5931" i="6"/>
  <c r="B5931" i="6"/>
  <c r="D5931" i="6"/>
  <c r="F5931" i="6"/>
  <c r="G5931" i="6" s="1"/>
  <c r="A5932" i="6"/>
  <c r="B5932" i="6"/>
  <c r="D5932" i="6"/>
  <c r="F5932" i="6"/>
  <c r="G5932" i="6" s="1"/>
  <c r="A5933" i="6"/>
  <c r="B5933" i="6"/>
  <c r="D5933" i="6"/>
  <c r="F5933" i="6"/>
  <c r="G5933" i="6" s="1"/>
  <c r="B4321" i="6"/>
  <c r="B4322" i="6"/>
  <c r="B4323" i="6"/>
  <c r="G4323" i="6"/>
  <c r="B4324" i="6"/>
  <c r="A4331" i="6"/>
  <c r="B4331" i="6"/>
  <c r="D4331" i="6"/>
  <c r="F4331" i="6"/>
  <c r="G4331" i="6" s="1"/>
  <c r="A4332" i="6"/>
  <c r="B4332" i="6"/>
  <c r="D4332" i="6"/>
  <c r="F4332" i="6"/>
  <c r="G4332" i="6" s="1"/>
  <c r="A4333" i="6"/>
  <c r="B4333" i="6"/>
  <c r="D4333" i="6"/>
  <c r="F4333" i="6"/>
  <c r="G4333" i="6" s="1"/>
  <c r="A4334" i="6"/>
  <c r="B4334" i="6"/>
  <c r="D4334" i="6"/>
  <c r="F4334" i="6"/>
  <c r="G4334" i="6" s="1"/>
  <c r="A4335" i="6"/>
  <c r="B4335" i="6"/>
  <c r="D4335" i="6"/>
  <c r="F4335" i="6"/>
  <c r="G4335" i="6"/>
  <c r="A4336" i="6"/>
  <c r="B4336" i="6"/>
  <c r="D4336" i="6"/>
  <c r="F4336" i="6"/>
  <c r="G4336" i="6"/>
  <c r="A4337" i="6"/>
  <c r="B4337" i="6"/>
  <c r="D4337" i="6"/>
  <c r="F4337" i="6"/>
  <c r="G4337" i="6" s="1"/>
  <c r="A4338" i="6"/>
  <c r="B4338" i="6"/>
  <c r="D4338" i="6"/>
  <c r="F4338" i="6"/>
  <c r="G4338" i="6" s="1"/>
  <c r="A4339" i="6"/>
  <c r="B4339" i="6"/>
  <c r="D4339" i="6"/>
  <c r="F4339" i="6"/>
  <c r="G4339" i="6" s="1"/>
  <c r="A4340" i="6"/>
  <c r="B4340" i="6"/>
  <c r="D4340" i="6"/>
  <c r="F4340" i="6"/>
  <c r="G4340" i="6" s="1"/>
  <c r="A4341" i="6"/>
  <c r="B4341" i="6"/>
  <c r="D4341" i="6"/>
  <c r="F4341" i="6"/>
  <c r="G4341" i="6" s="1"/>
  <c r="A4342" i="6"/>
  <c r="B4342" i="6"/>
  <c r="D4342" i="6"/>
  <c r="F4342" i="6"/>
  <c r="G4342" i="6" s="1"/>
  <c r="A4343" i="6"/>
  <c r="B4343" i="6"/>
  <c r="D4343" i="6"/>
  <c r="F4343" i="6"/>
  <c r="G4343" i="6" s="1"/>
  <c r="A4344" i="6"/>
  <c r="B4344" i="6"/>
  <c r="D4344" i="6"/>
  <c r="F4344" i="6"/>
  <c r="G4344" i="6" s="1"/>
  <c r="A4347" i="6"/>
  <c r="B4347" i="6" s="1"/>
  <c r="D4347" i="6"/>
  <c r="F4347" i="6"/>
  <c r="G4347" i="6" s="1"/>
  <c r="A4348" i="6"/>
  <c r="B4348" i="6" s="1"/>
  <c r="D4348" i="6"/>
  <c r="F4348" i="6"/>
  <c r="G4348" i="6" s="1"/>
  <c r="A4349" i="6"/>
  <c r="B4349" i="6" s="1"/>
  <c r="D4349" i="6"/>
  <c r="F4349" i="6"/>
  <c r="G4349" i="6" s="1"/>
  <c r="A4350" i="6"/>
  <c r="B4350" i="6" s="1"/>
  <c r="D4350" i="6"/>
  <c r="F4350" i="6"/>
  <c r="G4350" i="6"/>
  <c r="A4351" i="6"/>
  <c r="B4351" i="6" s="1"/>
  <c r="D4351" i="6"/>
  <c r="F4351" i="6"/>
  <c r="G4351" i="6" s="1"/>
  <c r="A4352" i="6"/>
  <c r="B4352" i="6" s="1"/>
  <c r="D4352" i="6"/>
  <c r="F4352" i="6"/>
  <c r="G4352" i="6" s="1"/>
  <c r="A4353" i="6"/>
  <c r="B4353" i="6" s="1"/>
  <c r="D4353" i="6"/>
  <c r="F4353" i="6"/>
  <c r="G4353" i="6" s="1"/>
  <c r="A4354" i="6"/>
  <c r="B4354" i="6" s="1"/>
  <c r="D4354" i="6"/>
  <c r="F4354" i="6"/>
  <c r="G4354" i="6" s="1"/>
  <c r="A4357" i="6"/>
  <c r="B4357" i="6"/>
  <c r="D4357" i="6"/>
  <c r="F4357" i="6"/>
  <c r="G4357" i="6" s="1"/>
  <c r="A4358" i="6"/>
  <c r="B4358" i="6"/>
  <c r="D4358" i="6"/>
  <c r="F4358" i="6"/>
  <c r="G4358" i="6"/>
  <c r="A4359" i="6"/>
  <c r="B4359" i="6"/>
  <c r="D4359" i="6"/>
  <c r="F4359" i="6"/>
  <c r="G4359" i="6" s="1"/>
  <c r="A4360" i="6"/>
  <c r="B4360" i="6"/>
  <c r="D4360" i="6"/>
  <c r="F4360" i="6"/>
  <c r="G4360" i="6" s="1"/>
  <c r="A4361" i="6"/>
  <c r="B4361" i="6"/>
  <c r="D4361" i="6"/>
  <c r="F4361" i="6"/>
  <c r="G4361" i="6" s="1"/>
  <c r="A4362" i="6"/>
  <c r="B4362" i="6"/>
  <c r="D4362" i="6"/>
  <c r="F4362" i="6"/>
  <c r="G4362" i="6" s="1"/>
  <c r="A4363" i="6"/>
  <c r="B4363" i="6"/>
  <c r="D4363" i="6"/>
  <c r="F4363" i="6"/>
  <c r="G4363" i="6" s="1"/>
  <c r="A4364" i="6"/>
  <c r="B4364" i="6"/>
  <c r="D4364" i="6"/>
  <c r="F4364" i="6"/>
  <c r="G4364" i="6"/>
  <c r="A4365" i="6"/>
  <c r="B4365" i="6"/>
  <c r="D4365" i="6"/>
  <c r="F4365" i="6"/>
  <c r="G4365" i="6" s="1"/>
  <c r="B4370" i="6"/>
  <c r="B4371" i="6"/>
  <c r="B4372" i="6"/>
  <c r="G4372" i="6"/>
  <c r="B4373" i="6"/>
  <c r="A4380" i="6"/>
  <c r="B4380" i="6"/>
  <c r="D4380" i="6"/>
  <c r="F4380" i="6"/>
  <c r="G4380" i="6" s="1"/>
  <c r="A4381" i="6"/>
  <c r="B4381" i="6"/>
  <c r="D4381" i="6"/>
  <c r="F4381" i="6"/>
  <c r="G4381" i="6" s="1"/>
  <c r="A4382" i="6"/>
  <c r="B4382" i="6"/>
  <c r="D4382" i="6"/>
  <c r="F4382" i="6"/>
  <c r="G4382" i="6" s="1"/>
  <c r="A4383" i="6"/>
  <c r="B4383" i="6"/>
  <c r="D4383" i="6"/>
  <c r="F4383" i="6"/>
  <c r="G4383" i="6" s="1"/>
  <c r="A4384" i="6"/>
  <c r="B4384" i="6"/>
  <c r="D4384" i="6"/>
  <c r="F4384" i="6"/>
  <c r="G4384" i="6" s="1"/>
  <c r="A4385" i="6"/>
  <c r="B4385" i="6"/>
  <c r="D4385" i="6"/>
  <c r="F4385" i="6"/>
  <c r="G4385" i="6" s="1"/>
  <c r="A4386" i="6"/>
  <c r="B4386" i="6"/>
  <c r="D4386" i="6"/>
  <c r="F4386" i="6"/>
  <c r="G4386" i="6"/>
  <c r="A4387" i="6"/>
  <c r="B4387" i="6"/>
  <c r="D4387" i="6"/>
  <c r="F4387" i="6"/>
  <c r="G4387" i="6" s="1"/>
  <c r="A4388" i="6"/>
  <c r="B4388" i="6"/>
  <c r="D4388" i="6"/>
  <c r="F4388" i="6"/>
  <c r="G4388" i="6" s="1"/>
  <c r="A4389" i="6"/>
  <c r="B4389" i="6"/>
  <c r="D4389" i="6"/>
  <c r="F4389" i="6"/>
  <c r="G4389" i="6" s="1"/>
  <c r="A4390" i="6"/>
  <c r="B4390" i="6"/>
  <c r="D4390" i="6"/>
  <c r="F4390" i="6"/>
  <c r="G4390" i="6" s="1"/>
  <c r="A4391" i="6"/>
  <c r="B4391" i="6"/>
  <c r="D4391" i="6"/>
  <c r="F4391" i="6"/>
  <c r="G4391" i="6"/>
  <c r="A4392" i="6"/>
  <c r="B4392" i="6"/>
  <c r="D4392" i="6"/>
  <c r="F4392" i="6"/>
  <c r="G4392" i="6"/>
  <c r="A4393" i="6"/>
  <c r="B4393" i="6"/>
  <c r="D4393" i="6"/>
  <c r="F4393" i="6"/>
  <c r="G4393" i="6" s="1"/>
  <c r="A4396" i="6"/>
  <c r="B4396" i="6"/>
  <c r="D4396" i="6"/>
  <c r="F4396" i="6"/>
  <c r="G4396" i="6"/>
  <c r="A4397" i="6"/>
  <c r="B4397" i="6"/>
  <c r="D4397" i="6"/>
  <c r="F4397" i="6"/>
  <c r="G4397" i="6"/>
  <c r="A4398" i="6"/>
  <c r="B4398" i="6" s="1"/>
  <c r="D4398" i="6"/>
  <c r="F4398" i="6"/>
  <c r="G4398" i="6" s="1"/>
  <c r="A4399" i="6"/>
  <c r="B4399" i="6" s="1"/>
  <c r="D4399" i="6"/>
  <c r="F4399" i="6"/>
  <c r="G4399" i="6" s="1"/>
  <c r="A4400" i="6"/>
  <c r="B4400" i="6" s="1"/>
  <c r="D4400" i="6"/>
  <c r="F4400" i="6"/>
  <c r="G4400" i="6" s="1"/>
  <c r="A4401" i="6"/>
  <c r="B4401" i="6" s="1"/>
  <c r="D4401" i="6"/>
  <c r="F4401" i="6"/>
  <c r="G4401" i="6" s="1"/>
  <c r="A4402" i="6"/>
  <c r="B4402" i="6" s="1"/>
  <c r="D4402" i="6"/>
  <c r="F4402" i="6"/>
  <c r="G4402" i="6" s="1"/>
  <c r="A4403" i="6"/>
  <c r="B4403" i="6"/>
  <c r="D4403" i="6"/>
  <c r="F4403" i="6"/>
  <c r="G4403" i="6" s="1"/>
  <c r="A4406" i="6"/>
  <c r="B4406" i="6"/>
  <c r="D4406" i="6"/>
  <c r="F4406" i="6"/>
  <c r="G4406" i="6" s="1"/>
  <c r="A4407" i="6"/>
  <c r="B4407" i="6"/>
  <c r="D4407" i="6"/>
  <c r="F4407" i="6"/>
  <c r="G4407" i="6" s="1"/>
  <c r="A4408" i="6"/>
  <c r="B4408" i="6"/>
  <c r="D4408" i="6"/>
  <c r="F4408" i="6"/>
  <c r="G4408" i="6" s="1"/>
  <c r="A4409" i="6"/>
  <c r="B4409" i="6"/>
  <c r="D4409" i="6"/>
  <c r="F4409" i="6"/>
  <c r="G4409" i="6"/>
  <c r="A4410" i="6"/>
  <c r="B4410" i="6"/>
  <c r="D4410" i="6"/>
  <c r="F4410" i="6"/>
  <c r="G4410" i="6"/>
  <c r="A4411" i="6"/>
  <c r="B4411" i="6"/>
  <c r="D4411" i="6"/>
  <c r="F4411" i="6"/>
  <c r="G4411" i="6" s="1"/>
  <c r="A4412" i="6"/>
  <c r="B4412" i="6"/>
  <c r="D4412" i="6"/>
  <c r="F4412" i="6"/>
  <c r="G4412" i="6" s="1"/>
  <c r="A4413" i="6"/>
  <c r="B4413" i="6"/>
  <c r="D4413" i="6"/>
  <c r="F4413" i="6"/>
  <c r="G4413" i="6" s="1"/>
  <c r="A4414" i="6"/>
  <c r="B4414" i="6"/>
  <c r="D4414" i="6"/>
  <c r="F4414" i="6"/>
  <c r="G4414" i="6" s="1"/>
  <c r="B4419" i="6"/>
  <c r="B4420" i="6"/>
  <c r="B4421" i="6"/>
  <c r="G4421" i="6"/>
  <c r="B4422" i="6"/>
  <c r="A4429" i="6"/>
  <c r="B4429" i="6"/>
  <c r="D4429" i="6"/>
  <c r="F4429" i="6"/>
  <c r="G4429" i="6" s="1"/>
  <c r="A4430" i="6"/>
  <c r="B4430" i="6"/>
  <c r="D4430" i="6"/>
  <c r="F4430" i="6"/>
  <c r="G4430" i="6" s="1"/>
  <c r="A4431" i="6"/>
  <c r="B4431" i="6"/>
  <c r="D4431" i="6"/>
  <c r="F4431" i="6"/>
  <c r="G4431" i="6" s="1"/>
  <c r="A4432" i="6"/>
  <c r="B4432" i="6"/>
  <c r="D4432" i="6"/>
  <c r="F4432" i="6"/>
  <c r="G4432" i="6" s="1"/>
  <c r="A4433" i="6"/>
  <c r="B4433" i="6"/>
  <c r="D4433" i="6"/>
  <c r="F4433" i="6"/>
  <c r="G4433" i="6" s="1"/>
  <c r="A4434" i="6"/>
  <c r="B4434" i="6"/>
  <c r="D4434" i="6"/>
  <c r="F4434" i="6"/>
  <c r="G4434" i="6" s="1"/>
  <c r="A4435" i="6"/>
  <c r="B4435" i="6"/>
  <c r="D4435" i="6"/>
  <c r="F4435" i="6"/>
  <c r="G4435" i="6"/>
  <c r="A4436" i="6"/>
  <c r="B4436" i="6"/>
  <c r="D4436" i="6"/>
  <c r="F4436" i="6"/>
  <c r="G4436" i="6"/>
  <c r="A4437" i="6"/>
  <c r="B4437" i="6"/>
  <c r="D4437" i="6"/>
  <c r="F4437" i="6"/>
  <c r="G4437" i="6" s="1"/>
  <c r="A4438" i="6"/>
  <c r="B4438" i="6"/>
  <c r="D4438" i="6"/>
  <c r="F4438" i="6"/>
  <c r="G4438" i="6" s="1"/>
  <c r="A4439" i="6"/>
  <c r="B4439" i="6"/>
  <c r="D4439" i="6"/>
  <c r="F4439" i="6"/>
  <c r="G4439" i="6" s="1"/>
  <c r="A4440" i="6"/>
  <c r="B4440" i="6"/>
  <c r="D4440" i="6"/>
  <c r="F4440" i="6"/>
  <c r="G4440" i="6" s="1"/>
  <c r="A4441" i="6"/>
  <c r="B4441" i="6"/>
  <c r="D4441" i="6"/>
  <c r="F4441" i="6"/>
  <c r="G4441" i="6" s="1"/>
  <c r="A4442" i="6"/>
  <c r="B4442" i="6"/>
  <c r="D4442" i="6"/>
  <c r="F4442" i="6"/>
  <c r="G4442" i="6" s="1"/>
  <c r="A4445" i="6"/>
  <c r="B4445" i="6"/>
  <c r="D4445" i="6"/>
  <c r="F4445" i="6"/>
  <c r="G4445" i="6" s="1"/>
  <c r="A4446" i="6"/>
  <c r="B4446" i="6" s="1"/>
  <c r="D4446" i="6"/>
  <c r="F4446" i="6"/>
  <c r="G4446" i="6"/>
  <c r="A4447" i="6"/>
  <c r="B4447" i="6" s="1"/>
  <c r="D4447" i="6"/>
  <c r="F4447" i="6"/>
  <c r="G4447" i="6" s="1"/>
  <c r="A4448" i="6"/>
  <c r="B4448" i="6" s="1"/>
  <c r="D4448" i="6"/>
  <c r="F4448" i="6"/>
  <c r="G4448" i="6"/>
  <c r="A4449" i="6"/>
  <c r="B4449" i="6" s="1"/>
  <c r="D4449" i="6"/>
  <c r="F4449" i="6"/>
  <c r="G4449" i="6" s="1"/>
  <c r="A4450" i="6"/>
  <c r="B4450" i="6" s="1"/>
  <c r="D4450" i="6"/>
  <c r="F4450" i="6"/>
  <c r="G4450" i="6" s="1"/>
  <c r="A4451" i="6"/>
  <c r="B4451" i="6" s="1"/>
  <c r="D4451" i="6"/>
  <c r="F4451" i="6"/>
  <c r="G4451" i="6" s="1"/>
  <c r="A4452" i="6"/>
  <c r="B4452" i="6" s="1"/>
  <c r="D4452" i="6"/>
  <c r="F4452" i="6"/>
  <c r="G4452" i="6" s="1"/>
  <c r="A4455" i="6"/>
  <c r="B4455" i="6"/>
  <c r="D4455" i="6"/>
  <c r="F4455" i="6"/>
  <c r="G4455" i="6" s="1"/>
  <c r="A4456" i="6"/>
  <c r="B4456" i="6"/>
  <c r="D4456" i="6"/>
  <c r="F4456" i="6"/>
  <c r="G4456" i="6" s="1"/>
  <c r="A4457" i="6"/>
  <c r="B4457" i="6"/>
  <c r="D4457" i="6"/>
  <c r="F4457" i="6"/>
  <c r="G4457" i="6" s="1"/>
  <c r="A4458" i="6"/>
  <c r="B4458" i="6"/>
  <c r="D4458" i="6"/>
  <c r="F4458" i="6"/>
  <c r="G4458" i="6" s="1"/>
  <c r="A4459" i="6"/>
  <c r="B4459" i="6"/>
  <c r="D4459" i="6"/>
  <c r="F4459" i="6"/>
  <c r="G4459" i="6"/>
  <c r="A4460" i="6"/>
  <c r="B4460" i="6"/>
  <c r="D4460" i="6"/>
  <c r="F4460" i="6"/>
  <c r="G4460" i="6"/>
  <c r="A4461" i="6"/>
  <c r="B4461" i="6"/>
  <c r="D4461" i="6"/>
  <c r="F4461" i="6"/>
  <c r="G4461" i="6" s="1"/>
  <c r="A4462" i="6"/>
  <c r="B4462" i="6"/>
  <c r="D4462" i="6"/>
  <c r="F4462" i="6"/>
  <c r="G4462" i="6" s="1"/>
  <c r="A4463" i="6"/>
  <c r="B4463" i="6"/>
  <c r="D4463" i="6"/>
  <c r="F4463" i="6"/>
  <c r="G4463" i="6" s="1"/>
  <c r="B4468" i="6"/>
  <c r="B4469" i="6"/>
  <c r="B4470" i="6"/>
  <c r="G4470" i="6"/>
  <c r="B4471" i="6"/>
  <c r="A4478" i="6"/>
  <c r="B4478" i="6"/>
  <c r="D4478" i="6"/>
  <c r="F4478" i="6"/>
  <c r="G4478" i="6" s="1"/>
  <c r="A4479" i="6"/>
  <c r="B4479" i="6"/>
  <c r="D4479" i="6"/>
  <c r="F4479" i="6"/>
  <c r="G4479" i="6" s="1"/>
  <c r="A4480" i="6"/>
  <c r="B4480" i="6"/>
  <c r="D4480" i="6"/>
  <c r="F4480" i="6"/>
  <c r="G4480" i="6" s="1"/>
  <c r="A4481" i="6"/>
  <c r="B4481" i="6"/>
  <c r="D4481" i="6"/>
  <c r="F4481" i="6"/>
  <c r="G4481" i="6" s="1"/>
  <c r="A4482" i="6"/>
  <c r="B4482" i="6"/>
  <c r="D4482" i="6"/>
  <c r="F4482" i="6"/>
  <c r="G4482" i="6" s="1"/>
  <c r="A4483" i="6"/>
  <c r="B4483" i="6"/>
  <c r="D4483" i="6"/>
  <c r="F4483" i="6"/>
  <c r="G4483" i="6" s="1"/>
  <c r="A4484" i="6"/>
  <c r="B4484" i="6"/>
  <c r="D4484" i="6"/>
  <c r="F4484" i="6"/>
  <c r="G4484" i="6" s="1"/>
  <c r="A4485" i="6"/>
  <c r="B4485" i="6"/>
  <c r="D4485" i="6"/>
  <c r="F4485" i="6"/>
  <c r="G4485" i="6"/>
  <c r="A4486" i="6"/>
  <c r="B4486" i="6"/>
  <c r="D4486" i="6"/>
  <c r="F4486" i="6"/>
  <c r="G4486" i="6" s="1"/>
  <c r="A4487" i="6"/>
  <c r="B4487" i="6"/>
  <c r="D4487" i="6"/>
  <c r="F4487" i="6"/>
  <c r="G4487" i="6" s="1"/>
  <c r="A4488" i="6"/>
  <c r="B4488" i="6"/>
  <c r="D4488" i="6"/>
  <c r="F4488" i="6"/>
  <c r="G4488" i="6" s="1"/>
  <c r="A4489" i="6"/>
  <c r="B4489" i="6"/>
  <c r="D4489" i="6"/>
  <c r="F4489" i="6"/>
  <c r="G4489" i="6" s="1"/>
  <c r="A4490" i="6"/>
  <c r="B4490" i="6"/>
  <c r="D4490" i="6"/>
  <c r="F4490" i="6"/>
  <c r="G4490" i="6" s="1"/>
  <c r="A4491" i="6"/>
  <c r="B4491" i="6"/>
  <c r="D4491" i="6"/>
  <c r="F4491" i="6"/>
  <c r="G4491" i="6" s="1"/>
  <c r="A4494" i="6"/>
  <c r="B4494" i="6" s="1"/>
  <c r="D4494" i="6"/>
  <c r="F4494" i="6"/>
  <c r="G4494" i="6" s="1"/>
  <c r="A4495" i="6"/>
  <c r="B4495" i="6"/>
  <c r="D4495" i="6"/>
  <c r="F4495" i="6"/>
  <c r="G4495" i="6" s="1"/>
  <c r="A4496" i="6"/>
  <c r="B4496" i="6" s="1"/>
  <c r="D4496" i="6"/>
  <c r="F4496" i="6"/>
  <c r="G4496" i="6" s="1"/>
  <c r="A4497" i="6"/>
  <c r="B4497" i="6" s="1"/>
  <c r="D4497" i="6"/>
  <c r="F4497" i="6"/>
  <c r="G4497" i="6" s="1"/>
  <c r="A4498" i="6"/>
  <c r="B4498" i="6" s="1"/>
  <c r="D4498" i="6"/>
  <c r="F4498" i="6"/>
  <c r="G4498" i="6" s="1"/>
  <c r="A4499" i="6"/>
  <c r="B4499" i="6" s="1"/>
  <c r="D4499" i="6"/>
  <c r="F4499" i="6"/>
  <c r="G4499" i="6" s="1"/>
  <c r="A4500" i="6"/>
  <c r="B4500" i="6" s="1"/>
  <c r="D4500" i="6"/>
  <c r="F4500" i="6"/>
  <c r="G4500" i="6" s="1"/>
  <c r="A4501" i="6"/>
  <c r="B4501" i="6" s="1"/>
  <c r="D4501" i="6"/>
  <c r="F4501" i="6"/>
  <c r="G4501" i="6" s="1"/>
  <c r="A4504" i="6"/>
  <c r="B4504" i="6"/>
  <c r="D4504" i="6"/>
  <c r="F4504" i="6"/>
  <c r="G4504" i="6" s="1"/>
  <c r="A4505" i="6"/>
  <c r="B4505" i="6"/>
  <c r="D4505" i="6"/>
  <c r="F4505" i="6"/>
  <c r="G4505" i="6" s="1"/>
  <c r="A4506" i="6"/>
  <c r="B4506" i="6"/>
  <c r="D4506" i="6"/>
  <c r="F4506" i="6"/>
  <c r="G4506" i="6" s="1"/>
  <c r="A4507" i="6"/>
  <c r="B4507" i="6"/>
  <c r="D4507" i="6"/>
  <c r="F4507" i="6"/>
  <c r="G4507" i="6" s="1"/>
  <c r="A4508" i="6"/>
  <c r="B4508" i="6"/>
  <c r="D4508" i="6"/>
  <c r="F4508" i="6"/>
  <c r="G4508" i="6" s="1"/>
  <c r="A4509" i="6"/>
  <c r="B4509" i="6"/>
  <c r="D4509" i="6"/>
  <c r="F4509" i="6"/>
  <c r="G4509" i="6" s="1"/>
  <c r="A4510" i="6"/>
  <c r="B4510" i="6"/>
  <c r="D4510" i="6"/>
  <c r="F4510" i="6"/>
  <c r="G4510" i="6" s="1"/>
  <c r="A4511" i="6"/>
  <c r="B4511" i="6"/>
  <c r="D4511" i="6"/>
  <c r="F4511" i="6"/>
  <c r="G4511" i="6" s="1"/>
  <c r="A4512" i="6"/>
  <c r="B4512" i="6"/>
  <c r="D4512" i="6"/>
  <c r="F4512" i="6"/>
  <c r="G4512" i="6" s="1"/>
  <c r="B4517" i="6"/>
  <c r="B4518" i="6"/>
  <c r="B4519" i="6"/>
  <c r="G4519" i="6"/>
  <c r="B4520" i="6"/>
  <c r="A4527" i="6"/>
  <c r="B4527" i="6"/>
  <c r="D4527" i="6"/>
  <c r="F4527" i="6"/>
  <c r="G4527" i="6"/>
  <c r="A4528" i="6"/>
  <c r="B4528" i="6"/>
  <c r="D4528" i="6"/>
  <c r="F4528" i="6"/>
  <c r="G4528" i="6"/>
  <c r="A4529" i="6"/>
  <c r="B4529" i="6"/>
  <c r="D4529" i="6"/>
  <c r="F4529" i="6"/>
  <c r="G4529" i="6" s="1"/>
  <c r="A4530" i="6"/>
  <c r="B4530" i="6"/>
  <c r="D4530" i="6"/>
  <c r="F4530" i="6"/>
  <c r="G4530" i="6" s="1"/>
  <c r="A4531" i="6"/>
  <c r="B4531" i="6"/>
  <c r="D4531" i="6"/>
  <c r="F4531" i="6"/>
  <c r="G4531" i="6" s="1"/>
  <c r="A4532" i="6"/>
  <c r="B4532" i="6"/>
  <c r="D4532" i="6"/>
  <c r="F4532" i="6"/>
  <c r="G4532" i="6" s="1"/>
  <c r="A4533" i="6"/>
  <c r="B4533" i="6"/>
  <c r="D4533" i="6"/>
  <c r="F4533" i="6"/>
  <c r="G4533" i="6" s="1"/>
  <c r="A4534" i="6"/>
  <c r="B4534" i="6"/>
  <c r="D4534" i="6"/>
  <c r="F4534" i="6"/>
  <c r="G4534" i="6" s="1"/>
  <c r="A4535" i="6"/>
  <c r="B4535" i="6"/>
  <c r="D4535" i="6"/>
  <c r="F4535" i="6"/>
  <c r="G4535" i="6"/>
  <c r="A4536" i="6"/>
  <c r="B4536" i="6"/>
  <c r="D4536" i="6"/>
  <c r="F4536" i="6"/>
  <c r="G4536" i="6" s="1"/>
  <c r="A4537" i="6"/>
  <c r="B4537" i="6"/>
  <c r="D4537" i="6"/>
  <c r="F4537" i="6"/>
  <c r="G4537" i="6" s="1"/>
  <c r="A4538" i="6"/>
  <c r="B4538" i="6"/>
  <c r="D4538" i="6"/>
  <c r="F4538" i="6"/>
  <c r="G4538" i="6" s="1"/>
  <c r="A4539" i="6"/>
  <c r="B4539" i="6"/>
  <c r="D4539" i="6"/>
  <c r="F4539" i="6"/>
  <c r="G4539" i="6" s="1"/>
  <c r="A4540" i="6"/>
  <c r="B4540" i="6"/>
  <c r="D4540" i="6"/>
  <c r="F4540" i="6"/>
  <c r="G4540" i="6" s="1"/>
  <c r="A4543" i="6"/>
  <c r="B4543" i="6" s="1"/>
  <c r="D4543" i="6"/>
  <c r="F4543" i="6"/>
  <c r="G4543" i="6" s="1"/>
  <c r="A4544" i="6"/>
  <c r="B4544" i="6" s="1"/>
  <c r="D4544" i="6"/>
  <c r="F4544" i="6"/>
  <c r="G4544" i="6" s="1"/>
  <c r="A4545" i="6"/>
  <c r="B4545" i="6" s="1"/>
  <c r="D4545" i="6"/>
  <c r="F4545" i="6"/>
  <c r="G4545" i="6" s="1"/>
  <c r="A4546" i="6"/>
  <c r="B4546" i="6" s="1"/>
  <c r="D4546" i="6"/>
  <c r="F4546" i="6"/>
  <c r="G4546" i="6" s="1"/>
  <c r="A4547" i="6"/>
  <c r="B4547" i="6" s="1"/>
  <c r="D4547" i="6"/>
  <c r="F4547" i="6"/>
  <c r="G4547" i="6"/>
  <c r="A4548" i="6"/>
  <c r="B4548" i="6"/>
  <c r="D4548" i="6"/>
  <c r="F4548" i="6"/>
  <c r="G4548" i="6" s="1"/>
  <c r="A4549" i="6"/>
  <c r="B4549" i="6" s="1"/>
  <c r="D4549" i="6"/>
  <c r="F4549" i="6"/>
  <c r="G4549" i="6" s="1"/>
  <c r="A4550" i="6"/>
  <c r="B4550" i="6" s="1"/>
  <c r="D4550" i="6"/>
  <c r="F4550" i="6"/>
  <c r="G4550" i="6" s="1"/>
  <c r="A4553" i="6"/>
  <c r="B4553" i="6"/>
  <c r="D4553" i="6"/>
  <c r="F4553" i="6"/>
  <c r="G4553" i="6" s="1"/>
  <c r="A4554" i="6"/>
  <c r="B4554" i="6"/>
  <c r="D4554" i="6"/>
  <c r="F4554" i="6"/>
  <c r="G4554" i="6"/>
  <c r="A4555" i="6"/>
  <c r="B4555" i="6"/>
  <c r="D4555" i="6"/>
  <c r="F4555" i="6"/>
  <c r="G4555" i="6" s="1"/>
  <c r="A4556" i="6"/>
  <c r="B4556" i="6"/>
  <c r="D4556" i="6"/>
  <c r="F4556" i="6"/>
  <c r="G4556" i="6" s="1"/>
  <c r="A4557" i="6"/>
  <c r="B4557" i="6"/>
  <c r="D4557" i="6"/>
  <c r="F4557" i="6"/>
  <c r="G4557" i="6" s="1"/>
  <c r="A4558" i="6"/>
  <c r="B4558" i="6"/>
  <c r="D4558" i="6"/>
  <c r="F4558" i="6"/>
  <c r="G4558" i="6" s="1"/>
  <c r="A4559" i="6"/>
  <c r="B4559" i="6"/>
  <c r="D4559" i="6"/>
  <c r="F4559" i="6"/>
  <c r="G4559" i="6"/>
  <c r="A4560" i="6"/>
  <c r="B4560" i="6"/>
  <c r="D4560" i="6"/>
  <c r="F4560" i="6"/>
  <c r="G4560" i="6"/>
  <c r="A4561" i="6"/>
  <c r="B4561" i="6"/>
  <c r="D4561" i="6"/>
  <c r="F4561" i="6"/>
  <c r="G4561" i="6" s="1"/>
  <c r="B4566" i="6"/>
  <c r="B4567" i="6"/>
  <c r="B4568" i="6"/>
  <c r="G4568" i="6"/>
  <c r="B4569" i="6"/>
  <c r="A4576" i="6"/>
  <c r="B4576" i="6"/>
  <c r="D4576" i="6"/>
  <c r="F4576" i="6"/>
  <c r="G4576" i="6"/>
  <c r="A4577" i="6"/>
  <c r="B4577" i="6"/>
  <c r="D4577" i="6"/>
  <c r="F4577" i="6"/>
  <c r="G4577" i="6"/>
  <c r="A4578" i="6"/>
  <c r="B4578" i="6"/>
  <c r="D4578" i="6"/>
  <c r="F4578" i="6"/>
  <c r="G4578" i="6" s="1"/>
  <c r="A4579" i="6"/>
  <c r="B4579" i="6"/>
  <c r="D4579" i="6"/>
  <c r="F4579" i="6"/>
  <c r="G4579" i="6" s="1"/>
  <c r="A4580" i="6"/>
  <c r="B4580" i="6"/>
  <c r="D4580" i="6"/>
  <c r="F4580" i="6"/>
  <c r="G4580" i="6" s="1"/>
  <c r="A4581" i="6"/>
  <c r="B4581" i="6"/>
  <c r="D4581" i="6"/>
  <c r="F4581" i="6"/>
  <c r="G4581" i="6" s="1"/>
  <c r="A4582" i="6"/>
  <c r="B4582" i="6"/>
  <c r="D4582" i="6"/>
  <c r="F4582" i="6"/>
  <c r="G4582" i="6"/>
  <c r="A4583" i="6"/>
  <c r="B4583" i="6"/>
  <c r="D4583" i="6"/>
  <c r="F4583" i="6"/>
  <c r="G4583" i="6" s="1"/>
  <c r="A4584" i="6"/>
  <c r="B4584" i="6"/>
  <c r="D4584" i="6"/>
  <c r="F4584" i="6"/>
  <c r="G4584" i="6" s="1"/>
  <c r="A4585" i="6"/>
  <c r="B4585" i="6"/>
  <c r="D4585" i="6"/>
  <c r="F4585" i="6"/>
  <c r="G4585" i="6" s="1"/>
  <c r="A4586" i="6"/>
  <c r="B4586" i="6"/>
  <c r="D4586" i="6"/>
  <c r="F4586" i="6"/>
  <c r="G4586" i="6" s="1"/>
  <c r="A4587" i="6"/>
  <c r="B4587" i="6"/>
  <c r="D4587" i="6"/>
  <c r="F4587" i="6"/>
  <c r="G4587" i="6" s="1"/>
  <c r="A4588" i="6"/>
  <c r="B4588" i="6"/>
  <c r="D4588" i="6"/>
  <c r="F4588" i="6"/>
  <c r="G4588" i="6" s="1"/>
  <c r="A4589" i="6"/>
  <c r="B4589" i="6"/>
  <c r="D4589" i="6"/>
  <c r="F4589" i="6"/>
  <c r="G4589" i="6" s="1"/>
  <c r="A4592" i="6"/>
  <c r="B4592" i="6" s="1"/>
  <c r="D4592" i="6"/>
  <c r="F4592" i="6"/>
  <c r="G4592" i="6" s="1"/>
  <c r="A4593" i="6"/>
  <c r="B4593" i="6" s="1"/>
  <c r="D4593" i="6"/>
  <c r="F4593" i="6"/>
  <c r="G4593" i="6" s="1"/>
  <c r="A4594" i="6"/>
  <c r="B4594" i="6" s="1"/>
  <c r="D4594" i="6"/>
  <c r="F4594" i="6"/>
  <c r="G4594" i="6" s="1"/>
  <c r="A4595" i="6"/>
  <c r="B4595" i="6" s="1"/>
  <c r="D4595" i="6"/>
  <c r="F4595" i="6"/>
  <c r="G4595" i="6" s="1"/>
  <c r="A4596" i="6"/>
  <c r="B4596" i="6"/>
  <c r="D4596" i="6"/>
  <c r="F4596" i="6"/>
  <c r="G4596" i="6" s="1"/>
  <c r="A4597" i="6"/>
  <c r="B4597" i="6" s="1"/>
  <c r="D4597" i="6"/>
  <c r="F4597" i="6"/>
  <c r="G4597" i="6" s="1"/>
  <c r="A4598" i="6"/>
  <c r="B4598" i="6" s="1"/>
  <c r="D4598" i="6"/>
  <c r="F4598" i="6"/>
  <c r="G4598" i="6"/>
  <c r="A4599" i="6"/>
  <c r="B4599" i="6" s="1"/>
  <c r="D4599" i="6"/>
  <c r="F4599" i="6"/>
  <c r="G4599" i="6" s="1"/>
  <c r="A4602" i="6"/>
  <c r="B4602" i="6"/>
  <c r="D4602" i="6"/>
  <c r="F4602" i="6"/>
  <c r="G4602" i="6" s="1"/>
  <c r="A4603" i="6"/>
  <c r="B4603" i="6"/>
  <c r="D4603" i="6"/>
  <c r="F4603" i="6"/>
  <c r="G4603" i="6" s="1"/>
  <c r="A4604" i="6"/>
  <c r="B4604" i="6"/>
  <c r="D4604" i="6"/>
  <c r="F4604" i="6"/>
  <c r="G4604" i="6" s="1"/>
  <c r="A4605" i="6"/>
  <c r="B4605" i="6"/>
  <c r="D4605" i="6"/>
  <c r="F4605" i="6"/>
  <c r="G4605" i="6" s="1"/>
  <c r="A4606" i="6"/>
  <c r="B4606" i="6"/>
  <c r="D4606" i="6"/>
  <c r="F4606" i="6"/>
  <c r="G4606" i="6" s="1"/>
  <c r="A4607" i="6"/>
  <c r="B4607" i="6"/>
  <c r="D4607" i="6"/>
  <c r="F4607" i="6"/>
  <c r="G4607" i="6" s="1"/>
  <c r="A4608" i="6"/>
  <c r="B4608" i="6"/>
  <c r="D4608" i="6"/>
  <c r="F4608" i="6"/>
  <c r="G4608" i="6"/>
  <c r="A4609" i="6"/>
  <c r="B4609" i="6"/>
  <c r="D4609" i="6"/>
  <c r="F4609" i="6"/>
  <c r="G4609" i="6" s="1"/>
  <c r="A4610" i="6"/>
  <c r="B4610" i="6"/>
  <c r="D4610" i="6"/>
  <c r="F4610" i="6"/>
  <c r="G4610" i="6" s="1"/>
  <c r="B4615" i="6"/>
  <c r="B4616" i="6"/>
  <c r="B4617" i="6"/>
  <c r="G4617" i="6"/>
  <c r="B4618" i="6"/>
  <c r="A4625" i="6"/>
  <c r="B4625" i="6"/>
  <c r="D4625" i="6"/>
  <c r="F4625" i="6"/>
  <c r="G4625" i="6" s="1"/>
  <c r="A4626" i="6"/>
  <c r="B4626" i="6"/>
  <c r="D4626" i="6"/>
  <c r="F4626" i="6"/>
  <c r="G4626" i="6"/>
  <c r="A4627" i="6"/>
  <c r="B4627" i="6"/>
  <c r="D4627" i="6"/>
  <c r="F4627" i="6"/>
  <c r="G4627" i="6" s="1"/>
  <c r="A4628" i="6"/>
  <c r="B4628" i="6"/>
  <c r="D4628" i="6"/>
  <c r="F4628" i="6"/>
  <c r="G4628" i="6" s="1"/>
  <c r="A4629" i="6"/>
  <c r="B4629" i="6"/>
  <c r="D4629" i="6"/>
  <c r="F4629" i="6"/>
  <c r="G4629" i="6" s="1"/>
  <c r="A4630" i="6"/>
  <c r="B4630" i="6"/>
  <c r="D4630" i="6"/>
  <c r="F4630" i="6"/>
  <c r="G4630" i="6" s="1"/>
  <c r="A4631" i="6"/>
  <c r="B4631" i="6"/>
  <c r="D4631" i="6"/>
  <c r="F4631" i="6"/>
  <c r="G4631" i="6" s="1"/>
  <c r="A4632" i="6"/>
  <c r="B4632" i="6"/>
  <c r="D4632" i="6"/>
  <c r="F4632" i="6"/>
  <c r="G4632" i="6" s="1"/>
  <c r="A4633" i="6"/>
  <c r="B4633" i="6"/>
  <c r="D4633" i="6"/>
  <c r="F4633" i="6"/>
  <c r="G4633" i="6" s="1"/>
  <c r="A4634" i="6"/>
  <c r="B4634" i="6"/>
  <c r="D4634" i="6"/>
  <c r="F4634" i="6"/>
  <c r="G4634" i="6" s="1"/>
  <c r="A4635" i="6"/>
  <c r="B4635" i="6"/>
  <c r="D4635" i="6"/>
  <c r="F4635" i="6"/>
  <c r="G4635" i="6" s="1"/>
  <c r="A4636" i="6"/>
  <c r="B4636" i="6"/>
  <c r="D4636" i="6"/>
  <c r="F4636" i="6"/>
  <c r="G4636" i="6" s="1"/>
  <c r="A4637" i="6"/>
  <c r="B4637" i="6"/>
  <c r="D4637" i="6"/>
  <c r="F4637" i="6"/>
  <c r="G4637" i="6" s="1"/>
  <c r="A4638" i="6"/>
  <c r="B4638" i="6"/>
  <c r="D4638" i="6"/>
  <c r="F4638" i="6"/>
  <c r="G4638" i="6" s="1"/>
  <c r="A4641" i="6"/>
  <c r="B4641" i="6" s="1"/>
  <c r="D4641" i="6"/>
  <c r="F4641" i="6"/>
  <c r="G4641" i="6" s="1"/>
  <c r="A4642" i="6"/>
  <c r="B4642" i="6" s="1"/>
  <c r="D4642" i="6"/>
  <c r="F4642" i="6"/>
  <c r="G4642" i="6" s="1"/>
  <c r="A4643" i="6"/>
  <c r="B4643" i="6" s="1"/>
  <c r="D4643" i="6"/>
  <c r="F4643" i="6"/>
  <c r="G4643" i="6" s="1"/>
  <c r="A4644" i="6"/>
  <c r="B4644" i="6" s="1"/>
  <c r="D4644" i="6"/>
  <c r="F4644" i="6"/>
  <c r="G4644" i="6" s="1"/>
  <c r="A4645" i="6"/>
  <c r="B4645" i="6" s="1"/>
  <c r="D4645" i="6"/>
  <c r="F4645" i="6"/>
  <c r="G4645" i="6" s="1"/>
  <c r="A4646" i="6"/>
  <c r="B4646" i="6" s="1"/>
  <c r="D4646" i="6"/>
  <c r="F4646" i="6"/>
  <c r="G4646" i="6" s="1"/>
  <c r="A4647" i="6"/>
  <c r="B4647" i="6" s="1"/>
  <c r="D4647" i="6"/>
  <c r="F4647" i="6"/>
  <c r="G4647" i="6" s="1"/>
  <c r="A4648" i="6"/>
  <c r="B4648" i="6" s="1"/>
  <c r="D4648" i="6"/>
  <c r="F4648" i="6"/>
  <c r="G4648" i="6" s="1"/>
  <c r="A4651" i="6"/>
  <c r="B4651" i="6"/>
  <c r="D4651" i="6"/>
  <c r="F4651" i="6"/>
  <c r="G4651" i="6" s="1"/>
  <c r="A4652" i="6"/>
  <c r="B4652" i="6"/>
  <c r="D4652" i="6"/>
  <c r="F4652" i="6"/>
  <c r="G4652" i="6" s="1"/>
  <c r="A4653" i="6"/>
  <c r="B4653" i="6"/>
  <c r="D4653" i="6"/>
  <c r="F4653" i="6"/>
  <c r="G4653" i="6" s="1"/>
  <c r="A4654" i="6"/>
  <c r="B4654" i="6"/>
  <c r="D4654" i="6"/>
  <c r="F4654" i="6"/>
  <c r="G4654" i="6" s="1"/>
  <c r="A4655" i="6"/>
  <c r="B4655" i="6"/>
  <c r="D4655" i="6"/>
  <c r="F4655" i="6"/>
  <c r="G4655" i="6" s="1"/>
  <c r="A4656" i="6"/>
  <c r="B4656" i="6"/>
  <c r="D4656" i="6"/>
  <c r="F4656" i="6"/>
  <c r="G4656" i="6" s="1"/>
  <c r="A4657" i="6"/>
  <c r="B4657" i="6"/>
  <c r="D4657" i="6"/>
  <c r="F4657" i="6"/>
  <c r="G4657" i="6" s="1"/>
  <c r="A4658" i="6"/>
  <c r="B4658" i="6"/>
  <c r="D4658" i="6"/>
  <c r="F4658" i="6"/>
  <c r="G4658" i="6" s="1"/>
  <c r="A4659" i="6"/>
  <c r="B4659" i="6"/>
  <c r="D4659" i="6"/>
  <c r="F4659" i="6"/>
  <c r="G4659" i="6" s="1"/>
  <c r="B4664" i="6"/>
  <c r="B4665" i="6"/>
  <c r="B4666" i="6"/>
  <c r="G4666" i="6"/>
  <c r="B4667" i="6"/>
  <c r="A4674" i="6"/>
  <c r="B4674" i="6"/>
  <c r="D4674" i="6"/>
  <c r="F4674" i="6"/>
  <c r="G4674" i="6" s="1"/>
  <c r="A4675" i="6"/>
  <c r="B4675" i="6"/>
  <c r="D4675" i="6"/>
  <c r="F4675" i="6"/>
  <c r="G4675" i="6" s="1"/>
  <c r="A4676" i="6"/>
  <c r="B4676" i="6"/>
  <c r="D4676" i="6"/>
  <c r="F4676" i="6"/>
  <c r="G4676" i="6" s="1"/>
  <c r="A4677" i="6"/>
  <c r="B4677" i="6"/>
  <c r="D4677" i="6"/>
  <c r="F4677" i="6"/>
  <c r="G4677" i="6" s="1"/>
  <c r="A4678" i="6"/>
  <c r="B4678" i="6"/>
  <c r="D4678" i="6"/>
  <c r="F4678" i="6"/>
  <c r="G4678" i="6" s="1"/>
  <c r="A4679" i="6"/>
  <c r="B4679" i="6"/>
  <c r="D4679" i="6"/>
  <c r="F4679" i="6"/>
  <c r="G4679" i="6" s="1"/>
  <c r="A4680" i="6"/>
  <c r="B4680" i="6"/>
  <c r="D4680" i="6"/>
  <c r="F4680" i="6"/>
  <c r="G4680" i="6" s="1"/>
  <c r="A4681" i="6"/>
  <c r="B4681" i="6"/>
  <c r="D4681" i="6"/>
  <c r="F4681" i="6"/>
  <c r="G4681" i="6" s="1"/>
  <c r="A4682" i="6"/>
  <c r="B4682" i="6"/>
  <c r="D4682" i="6"/>
  <c r="F4682" i="6"/>
  <c r="G4682" i="6"/>
  <c r="A4683" i="6"/>
  <c r="B4683" i="6"/>
  <c r="D4683" i="6"/>
  <c r="F4683" i="6"/>
  <c r="G4683" i="6" s="1"/>
  <c r="A4684" i="6"/>
  <c r="B4684" i="6"/>
  <c r="D4684" i="6"/>
  <c r="F4684" i="6"/>
  <c r="G4684" i="6" s="1"/>
  <c r="A4685" i="6"/>
  <c r="B4685" i="6"/>
  <c r="D4685" i="6"/>
  <c r="F4685" i="6"/>
  <c r="G4685" i="6" s="1"/>
  <c r="A4686" i="6"/>
  <c r="B4686" i="6"/>
  <c r="D4686" i="6"/>
  <c r="F4686" i="6"/>
  <c r="G4686" i="6" s="1"/>
  <c r="A4687" i="6"/>
  <c r="B4687" i="6"/>
  <c r="D4687" i="6"/>
  <c r="F4687" i="6"/>
  <c r="G4687" i="6" s="1"/>
  <c r="A4690" i="6"/>
  <c r="B4690" i="6" s="1"/>
  <c r="D4690" i="6"/>
  <c r="F4690" i="6"/>
  <c r="G4690" i="6"/>
  <c r="A4691" i="6"/>
  <c r="B4691" i="6" s="1"/>
  <c r="D4691" i="6"/>
  <c r="F4691" i="6"/>
  <c r="G4691" i="6" s="1"/>
  <c r="A4692" i="6"/>
  <c r="B4692" i="6" s="1"/>
  <c r="D4692" i="6"/>
  <c r="F4692" i="6"/>
  <c r="G4692" i="6" s="1"/>
  <c r="A4693" i="6"/>
  <c r="B4693" i="6" s="1"/>
  <c r="D4693" i="6"/>
  <c r="F4693" i="6"/>
  <c r="G4693" i="6" s="1"/>
  <c r="A4694" i="6"/>
  <c r="B4694" i="6" s="1"/>
  <c r="D4694" i="6"/>
  <c r="F4694" i="6"/>
  <c r="G4694" i="6" s="1"/>
  <c r="A4695" i="6"/>
  <c r="B4695" i="6" s="1"/>
  <c r="D4695" i="6"/>
  <c r="F4695" i="6"/>
  <c r="G4695" i="6" s="1"/>
  <c r="A4696" i="6"/>
  <c r="B4696" i="6" s="1"/>
  <c r="D4696" i="6"/>
  <c r="F4696" i="6"/>
  <c r="G4696" i="6" s="1"/>
  <c r="A4697" i="6"/>
  <c r="B4697" i="6" s="1"/>
  <c r="D4697" i="6"/>
  <c r="F4697" i="6"/>
  <c r="G4697" i="6" s="1"/>
  <c r="A4700" i="6"/>
  <c r="B4700" i="6"/>
  <c r="D4700" i="6"/>
  <c r="F4700" i="6"/>
  <c r="G4700" i="6"/>
  <c r="A4701" i="6"/>
  <c r="B4701" i="6"/>
  <c r="D4701" i="6"/>
  <c r="F4701" i="6"/>
  <c r="G4701" i="6" s="1"/>
  <c r="A4702" i="6"/>
  <c r="B4702" i="6"/>
  <c r="D4702" i="6"/>
  <c r="F4702" i="6"/>
  <c r="G4702" i="6" s="1"/>
  <c r="A4703" i="6"/>
  <c r="B4703" i="6"/>
  <c r="D4703" i="6"/>
  <c r="F4703" i="6"/>
  <c r="G4703" i="6" s="1"/>
  <c r="A4704" i="6"/>
  <c r="B4704" i="6"/>
  <c r="D4704" i="6"/>
  <c r="F4704" i="6"/>
  <c r="G4704" i="6" s="1"/>
  <c r="A4705" i="6"/>
  <c r="B4705" i="6"/>
  <c r="D4705" i="6"/>
  <c r="F4705" i="6"/>
  <c r="G4705" i="6" s="1"/>
  <c r="A4706" i="6"/>
  <c r="B4706" i="6"/>
  <c r="D4706" i="6"/>
  <c r="F4706" i="6"/>
  <c r="G4706" i="6" s="1"/>
  <c r="A4707" i="6"/>
  <c r="B4707" i="6"/>
  <c r="D4707" i="6"/>
  <c r="F4707" i="6"/>
  <c r="G4707" i="6" s="1"/>
  <c r="A4708" i="6"/>
  <c r="B4708" i="6"/>
  <c r="D4708" i="6"/>
  <c r="F4708" i="6"/>
  <c r="G4708" i="6" s="1"/>
  <c r="B4713" i="6"/>
  <c r="B4714" i="6"/>
  <c r="B4715" i="6"/>
  <c r="G4715" i="6"/>
  <c r="B4716" i="6"/>
  <c r="A4723" i="6"/>
  <c r="B4723" i="6"/>
  <c r="D4723" i="6"/>
  <c r="F4723" i="6"/>
  <c r="G4723" i="6" s="1"/>
  <c r="A4724" i="6"/>
  <c r="B4724" i="6"/>
  <c r="D4724" i="6"/>
  <c r="F4724" i="6"/>
  <c r="G4724" i="6" s="1"/>
  <c r="A4725" i="6"/>
  <c r="B4725" i="6"/>
  <c r="D4725" i="6"/>
  <c r="F4725" i="6"/>
  <c r="G4725" i="6" s="1"/>
  <c r="A4726" i="6"/>
  <c r="B4726" i="6"/>
  <c r="D4726" i="6"/>
  <c r="F4726" i="6"/>
  <c r="G4726" i="6" s="1"/>
  <c r="A4727" i="6"/>
  <c r="B4727" i="6"/>
  <c r="D4727" i="6"/>
  <c r="F4727" i="6"/>
  <c r="G4727" i="6" s="1"/>
  <c r="A4728" i="6"/>
  <c r="B4728" i="6"/>
  <c r="D4728" i="6"/>
  <c r="F4728" i="6"/>
  <c r="G4728" i="6"/>
  <c r="A4729" i="6"/>
  <c r="B4729" i="6"/>
  <c r="D4729" i="6"/>
  <c r="F4729" i="6"/>
  <c r="G4729" i="6" s="1"/>
  <c r="A4730" i="6"/>
  <c r="B4730" i="6"/>
  <c r="D4730" i="6"/>
  <c r="F4730" i="6"/>
  <c r="G4730" i="6" s="1"/>
  <c r="A4731" i="6"/>
  <c r="B4731" i="6"/>
  <c r="D4731" i="6"/>
  <c r="F4731" i="6"/>
  <c r="G4731" i="6" s="1"/>
  <c r="A4732" i="6"/>
  <c r="B4732" i="6"/>
  <c r="D4732" i="6"/>
  <c r="F4732" i="6"/>
  <c r="G4732" i="6" s="1"/>
  <c r="A4733" i="6"/>
  <c r="B4733" i="6"/>
  <c r="D4733" i="6"/>
  <c r="F4733" i="6"/>
  <c r="G4733" i="6"/>
  <c r="A4734" i="6"/>
  <c r="B4734" i="6"/>
  <c r="D4734" i="6"/>
  <c r="F4734" i="6"/>
  <c r="G4734" i="6" s="1"/>
  <c r="A4735" i="6"/>
  <c r="B4735" i="6"/>
  <c r="D4735" i="6"/>
  <c r="F4735" i="6"/>
  <c r="G4735" i="6" s="1"/>
  <c r="A4736" i="6"/>
  <c r="B4736" i="6"/>
  <c r="D4736" i="6"/>
  <c r="F4736" i="6"/>
  <c r="G4736" i="6"/>
  <c r="A4739" i="6"/>
  <c r="B4739" i="6" s="1"/>
  <c r="D4739" i="6"/>
  <c r="F4739" i="6"/>
  <c r="G4739" i="6" s="1"/>
  <c r="A4740" i="6"/>
  <c r="B4740" i="6" s="1"/>
  <c r="D4740" i="6"/>
  <c r="F4740" i="6"/>
  <c r="G4740" i="6" s="1"/>
  <c r="A4741" i="6"/>
  <c r="B4741" i="6" s="1"/>
  <c r="D4741" i="6"/>
  <c r="F4741" i="6"/>
  <c r="G4741" i="6" s="1"/>
  <c r="A4742" i="6"/>
  <c r="B4742" i="6" s="1"/>
  <c r="D4742" i="6"/>
  <c r="F4742" i="6"/>
  <c r="G4742" i="6" s="1"/>
  <c r="A4743" i="6"/>
  <c r="B4743" i="6" s="1"/>
  <c r="D4743" i="6"/>
  <c r="F4743" i="6"/>
  <c r="G4743" i="6" s="1"/>
  <c r="A4744" i="6"/>
  <c r="B4744" i="6" s="1"/>
  <c r="D4744" i="6"/>
  <c r="F4744" i="6"/>
  <c r="G4744" i="6" s="1"/>
  <c r="A4745" i="6"/>
  <c r="B4745" i="6" s="1"/>
  <c r="D4745" i="6"/>
  <c r="F4745" i="6"/>
  <c r="G4745" i="6" s="1"/>
  <c r="A4746" i="6"/>
  <c r="B4746" i="6"/>
  <c r="D4746" i="6"/>
  <c r="F4746" i="6"/>
  <c r="G4746" i="6"/>
  <c r="A4749" i="6"/>
  <c r="B4749" i="6"/>
  <c r="D4749" i="6"/>
  <c r="F4749" i="6"/>
  <c r="G4749" i="6" s="1"/>
  <c r="A4750" i="6"/>
  <c r="B4750" i="6"/>
  <c r="D4750" i="6"/>
  <c r="F4750" i="6"/>
  <c r="G4750" i="6" s="1"/>
  <c r="A4751" i="6"/>
  <c r="B4751" i="6"/>
  <c r="D4751" i="6"/>
  <c r="F4751" i="6"/>
  <c r="G4751" i="6" s="1"/>
  <c r="A4752" i="6"/>
  <c r="B4752" i="6"/>
  <c r="D4752" i="6"/>
  <c r="F4752" i="6"/>
  <c r="G4752" i="6" s="1"/>
  <c r="A4753" i="6"/>
  <c r="B4753" i="6"/>
  <c r="D4753" i="6"/>
  <c r="F4753" i="6"/>
  <c r="G4753" i="6" s="1"/>
  <c r="A4754" i="6"/>
  <c r="B4754" i="6"/>
  <c r="D4754" i="6"/>
  <c r="F4754" i="6"/>
  <c r="G4754" i="6" s="1"/>
  <c r="A4755" i="6"/>
  <c r="B4755" i="6"/>
  <c r="D4755" i="6"/>
  <c r="F4755" i="6"/>
  <c r="G4755" i="6" s="1"/>
  <c r="A4756" i="6"/>
  <c r="B4756" i="6"/>
  <c r="D4756" i="6"/>
  <c r="F4756" i="6"/>
  <c r="G4756" i="6" s="1"/>
  <c r="A4757" i="6"/>
  <c r="B4757" i="6"/>
  <c r="D4757" i="6"/>
  <c r="F4757" i="6"/>
  <c r="G4757" i="6" s="1"/>
  <c r="B4762" i="6"/>
  <c r="B4763" i="6"/>
  <c r="B4764" i="6"/>
  <c r="G4764" i="6"/>
  <c r="B4765" i="6"/>
  <c r="A4772" i="6"/>
  <c r="B4772" i="6"/>
  <c r="D4772" i="6"/>
  <c r="F4772" i="6"/>
  <c r="G4772" i="6" s="1"/>
  <c r="A4773" i="6"/>
  <c r="B4773" i="6"/>
  <c r="D4773" i="6"/>
  <c r="F4773" i="6"/>
  <c r="G4773" i="6" s="1"/>
  <c r="A4774" i="6"/>
  <c r="B4774" i="6"/>
  <c r="D4774" i="6"/>
  <c r="F4774" i="6"/>
  <c r="G4774" i="6" s="1"/>
  <c r="A4775" i="6"/>
  <c r="B4775" i="6"/>
  <c r="D4775" i="6"/>
  <c r="F4775" i="6"/>
  <c r="G4775" i="6" s="1"/>
  <c r="A4776" i="6"/>
  <c r="B4776" i="6"/>
  <c r="D4776" i="6"/>
  <c r="F4776" i="6"/>
  <c r="G4776" i="6" s="1"/>
  <c r="A4777" i="6"/>
  <c r="B4777" i="6"/>
  <c r="D4777" i="6"/>
  <c r="F4777" i="6"/>
  <c r="G4777" i="6" s="1"/>
  <c r="A4778" i="6"/>
  <c r="B4778" i="6"/>
  <c r="D4778" i="6"/>
  <c r="F4778" i="6"/>
  <c r="G4778" i="6" s="1"/>
  <c r="A4779" i="6"/>
  <c r="B4779" i="6"/>
  <c r="D4779" i="6"/>
  <c r="F4779" i="6"/>
  <c r="G4779" i="6" s="1"/>
  <c r="A4780" i="6"/>
  <c r="B4780" i="6"/>
  <c r="D4780" i="6"/>
  <c r="F4780" i="6"/>
  <c r="G4780" i="6" s="1"/>
  <c r="A4781" i="6"/>
  <c r="B4781" i="6"/>
  <c r="D4781" i="6"/>
  <c r="F4781" i="6"/>
  <c r="G4781" i="6" s="1"/>
  <c r="A4782" i="6"/>
  <c r="B4782" i="6"/>
  <c r="D4782" i="6"/>
  <c r="F4782" i="6"/>
  <c r="G4782" i="6" s="1"/>
  <c r="A4783" i="6"/>
  <c r="B4783" i="6"/>
  <c r="D4783" i="6"/>
  <c r="F4783" i="6"/>
  <c r="G4783" i="6" s="1"/>
  <c r="A4784" i="6"/>
  <c r="B4784" i="6"/>
  <c r="D4784" i="6"/>
  <c r="F4784" i="6"/>
  <c r="G4784" i="6" s="1"/>
  <c r="A4785" i="6"/>
  <c r="B4785" i="6"/>
  <c r="D4785" i="6"/>
  <c r="F4785" i="6"/>
  <c r="G4785" i="6" s="1"/>
  <c r="A4788" i="6"/>
  <c r="B4788" i="6" s="1"/>
  <c r="D4788" i="6"/>
  <c r="F4788" i="6"/>
  <c r="G4788" i="6" s="1"/>
  <c r="A4789" i="6"/>
  <c r="B4789" i="6" s="1"/>
  <c r="D4789" i="6"/>
  <c r="F4789" i="6"/>
  <c r="G4789" i="6" s="1"/>
  <c r="A4790" i="6"/>
  <c r="B4790" i="6" s="1"/>
  <c r="D4790" i="6"/>
  <c r="F4790" i="6"/>
  <c r="G4790" i="6" s="1"/>
  <c r="A4791" i="6"/>
  <c r="B4791" i="6" s="1"/>
  <c r="D4791" i="6"/>
  <c r="F4791" i="6"/>
  <c r="G4791" i="6" s="1"/>
  <c r="A4792" i="6"/>
  <c r="B4792" i="6" s="1"/>
  <c r="D4792" i="6"/>
  <c r="F4792" i="6"/>
  <c r="G4792" i="6" s="1"/>
  <c r="A4793" i="6"/>
  <c r="B4793" i="6" s="1"/>
  <c r="D4793" i="6"/>
  <c r="F4793" i="6"/>
  <c r="G4793" i="6" s="1"/>
  <c r="A4794" i="6"/>
  <c r="B4794" i="6" s="1"/>
  <c r="D4794" i="6"/>
  <c r="F4794" i="6"/>
  <c r="G4794" i="6" s="1"/>
  <c r="A4795" i="6"/>
  <c r="B4795" i="6"/>
  <c r="D4795" i="6"/>
  <c r="F4795" i="6"/>
  <c r="G4795" i="6" s="1"/>
  <c r="A4798" i="6"/>
  <c r="B4798" i="6"/>
  <c r="D4798" i="6"/>
  <c r="F4798" i="6"/>
  <c r="G4798" i="6" s="1"/>
  <c r="A4799" i="6"/>
  <c r="B4799" i="6"/>
  <c r="D4799" i="6"/>
  <c r="F4799" i="6"/>
  <c r="G4799" i="6" s="1"/>
  <c r="A4800" i="6"/>
  <c r="B4800" i="6"/>
  <c r="D4800" i="6"/>
  <c r="F4800" i="6"/>
  <c r="G4800" i="6" s="1"/>
  <c r="A4801" i="6"/>
  <c r="B4801" i="6"/>
  <c r="D4801" i="6"/>
  <c r="F4801" i="6"/>
  <c r="G4801" i="6" s="1"/>
  <c r="A4802" i="6"/>
  <c r="B4802" i="6"/>
  <c r="D4802" i="6"/>
  <c r="F4802" i="6"/>
  <c r="G4802" i="6"/>
  <c r="A4803" i="6"/>
  <c r="B4803" i="6"/>
  <c r="D4803" i="6"/>
  <c r="F4803" i="6"/>
  <c r="G4803" i="6" s="1"/>
  <c r="A4804" i="6"/>
  <c r="B4804" i="6"/>
  <c r="D4804" i="6"/>
  <c r="F4804" i="6"/>
  <c r="G4804" i="6" s="1"/>
  <c r="A4805" i="6"/>
  <c r="B4805" i="6"/>
  <c r="D4805" i="6"/>
  <c r="F4805" i="6"/>
  <c r="G4805" i="6" s="1"/>
  <c r="A4806" i="6"/>
  <c r="B4806" i="6"/>
  <c r="D4806" i="6"/>
  <c r="F4806" i="6"/>
  <c r="G4806" i="6" s="1"/>
  <c r="B4811" i="6"/>
  <c r="B4812" i="6"/>
  <c r="B4813" i="6"/>
  <c r="G4813" i="6"/>
  <c r="B4814" i="6"/>
  <c r="A4821" i="6"/>
  <c r="B4821" i="6"/>
  <c r="D4821" i="6"/>
  <c r="F4821" i="6"/>
  <c r="G4821" i="6" s="1"/>
  <c r="A4822" i="6"/>
  <c r="B4822" i="6"/>
  <c r="D4822" i="6"/>
  <c r="F4822" i="6"/>
  <c r="G4822" i="6" s="1"/>
  <c r="A4823" i="6"/>
  <c r="B4823" i="6"/>
  <c r="D4823" i="6"/>
  <c r="F4823" i="6"/>
  <c r="G4823" i="6" s="1"/>
  <c r="A4824" i="6"/>
  <c r="B4824" i="6"/>
  <c r="D4824" i="6"/>
  <c r="F4824" i="6"/>
  <c r="G4824" i="6" s="1"/>
  <c r="A4825" i="6"/>
  <c r="B4825" i="6"/>
  <c r="D4825" i="6"/>
  <c r="F4825" i="6"/>
  <c r="G4825" i="6" s="1"/>
  <c r="A4826" i="6"/>
  <c r="B4826" i="6"/>
  <c r="D4826" i="6"/>
  <c r="F4826" i="6"/>
  <c r="G4826" i="6"/>
  <c r="A4827" i="6"/>
  <c r="B4827" i="6"/>
  <c r="D4827" i="6"/>
  <c r="F4827" i="6"/>
  <c r="G4827" i="6"/>
  <c r="A4828" i="6"/>
  <c r="B4828" i="6"/>
  <c r="D4828" i="6"/>
  <c r="F4828" i="6"/>
  <c r="G4828" i="6"/>
  <c r="A4829" i="6"/>
  <c r="B4829" i="6"/>
  <c r="D4829" i="6"/>
  <c r="F4829" i="6"/>
  <c r="G4829" i="6" s="1"/>
  <c r="A4830" i="6"/>
  <c r="B4830" i="6"/>
  <c r="D4830" i="6"/>
  <c r="F4830" i="6"/>
  <c r="G4830" i="6" s="1"/>
  <c r="A4831" i="6"/>
  <c r="B4831" i="6"/>
  <c r="D4831" i="6"/>
  <c r="F4831" i="6"/>
  <c r="G4831" i="6" s="1"/>
  <c r="A4832" i="6"/>
  <c r="B4832" i="6"/>
  <c r="D4832" i="6"/>
  <c r="F4832" i="6"/>
  <c r="G4832" i="6" s="1"/>
  <c r="A4833" i="6"/>
  <c r="B4833" i="6"/>
  <c r="D4833" i="6"/>
  <c r="F4833" i="6"/>
  <c r="G4833" i="6" s="1"/>
  <c r="A4834" i="6"/>
  <c r="B4834" i="6"/>
  <c r="D4834" i="6"/>
  <c r="F4834" i="6"/>
  <c r="G4834" i="6" s="1"/>
  <c r="A4837" i="6"/>
  <c r="B4837" i="6" s="1"/>
  <c r="D4837" i="6"/>
  <c r="F4837" i="6"/>
  <c r="G4837" i="6" s="1"/>
  <c r="A4838" i="6"/>
  <c r="B4838" i="6"/>
  <c r="D4838" i="6"/>
  <c r="F4838" i="6"/>
  <c r="G4838" i="6" s="1"/>
  <c r="A4839" i="6"/>
  <c r="B4839" i="6" s="1"/>
  <c r="D4839" i="6"/>
  <c r="F4839" i="6"/>
  <c r="G4839" i="6" s="1"/>
  <c r="A4840" i="6"/>
  <c r="B4840" i="6" s="1"/>
  <c r="D4840" i="6"/>
  <c r="F4840" i="6"/>
  <c r="G4840" i="6" s="1"/>
  <c r="A4841" i="6"/>
  <c r="B4841" i="6" s="1"/>
  <c r="D4841" i="6"/>
  <c r="F4841" i="6"/>
  <c r="G4841" i="6" s="1"/>
  <c r="A4842" i="6"/>
  <c r="B4842" i="6" s="1"/>
  <c r="D4842" i="6"/>
  <c r="F4842" i="6"/>
  <c r="G4842" i="6" s="1"/>
  <c r="A4843" i="6"/>
  <c r="B4843" i="6" s="1"/>
  <c r="D4843" i="6"/>
  <c r="F4843" i="6"/>
  <c r="G4843" i="6" s="1"/>
  <c r="A4844" i="6"/>
  <c r="B4844" i="6" s="1"/>
  <c r="D4844" i="6"/>
  <c r="F4844" i="6"/>
  <c r="G4844" i="6" s="1"/>
  <c r="A4847" i="6"/>
  <c r="B4847" i="6"/>
  <c r="D4847" i="6"/>
  <c r="F4847" i="6"/>
  <c r="G4847" i="6" s="1"/>
  <c r="A4848" i="6"/>
  <c r="B4848" i="6"/>
  <c r="D4848" i="6"/>
  <c r="F4848" i="6"/>
  <c r="G4848" i="6" s="1"/>
  <c r="A4849" i="6"/>
  <c r="B4849" i="6"/>
  <c r="D4849" i="6"/>
  <c r="F4849" i="6"/>
  <c r="G4849" i="6" s="1"/>
  <c r="A4850" i="6"/>
  <c r="B4850" i="6"/>
  <c r="D4850" i="6"/>
  <c r="F4850" i="6"/>
  <c r="G4850" i="6" s="1"/>
  <c r="A4851" i="6"/>
  <c r="B4851" i="6"/>
  <c r="D4851" i="6"/>
  <c r="F4851" i="6"/>
  <c r="G4851" i="6"/>
  <c r="A4852" i="6"/>
  <c r="B4852" i="6"/>
  <c r="D4852" i="6"/>
  <c r="F4852" i="6"/>
  <c r="G4852" i="6" s="1"/>
  <c r="A4853" i="6"/>
  <c r="B4853" i="6"/>
  <c r="D4853" i="6"/>
  <c r="F4853" i="6"/>
  <c r="G4853" i="6" s="1"/>
  <c r="A4854" i="6"/>
  <c r="B4854" i="6"/>
  <c r="D4854" i="6"/>
  <c r="F4854" i="6"/>
  <c r="G4854" i="6"/>
  <c r="A4855" i="6"/>
  <c r="B4855" i="6"/>
  <c r="D4855" i="6"/>
  <c r="F4855" i="6"/>
  <c r="G4855" i="6" s="1"/>
  <c r="B4860" i="6"/>
  <c r="B4861" i="6"/>
  <c r="B4862" i="6"/>
  <c r="G4862" i="6"/>
  <c r="B4863" i="6"/>
  <c r="A4870" i="6"/>
  <c r="B4870" i="6"/>
  <c r="D4870" i="6"/>
  <c r="F4870" i="6"/>
  <c r="G4870" i="6" s="1"/>
  <c r="A4871" i="6"/>
  <c r="B4871" i="6"/>
  <c r="D4871" i="6"/>
  <c r="F4871" i="6"/>
  <c r="G4871" i="6" s="1"/>
  <c r="A4872" i="6"/>
  <c r="B4872" i="6"/>
  <c r="D4872" i="6"/>
  <c r="F4872" i="6"/>
  <c r="G4872" i="6" s="1"/>
  <c r="A4873" i="6"/>
  <c r="B4873" i="6"/>
  <c r="D4873" i="6"/>
  <c r="F4873" i="6"/>
  <c r="G4873" i="6" s="1"/>
  <c r="A4874" i="6"/>
  <c r="B4874" i="6"/>
  <c r="D4874" i="6"/>
  <c r="F4874" i="6"/>
  <c r="G4874" i="6" s="1"/>
  <c r="A4875" i="6"/>
  <c r="B4875" i="6"/>
  <c r="D4875" i="6"/>
  <c r="F4875" i="6"/>
  <c r="G4875" i="6" s="1"/>
  <c r="A4876" i="6"/>
  <c r="B4876" i="6"/>
  <c r="D4876" i="6"/>
  <c r="F4876" i="6"/>
  <c r="G4876" i="6" s="1"/>
  <c r="A4877" i="6"/>
  <c r="B4877" i="6"/>
  <c r="D4877" i="6"/>
  <c r="F4877" i="6"/>
  <c r="G4877" i="6" s="1"/>
  <c r="A4878" i="6"/>
  <c r="B4878" i="6"/>
  <c r="D4878" i="6"/>
  <c r="F4878" i="6"/>
  <c r="G4878" i="6" s="1"/>
  <c r="A4879" i="6"/>
  <c r="B4879" i="6"/>
  <c r="D4879" i="6"/>
  <c r="F4879" i="6"/>
  <c r="G4879" i="6" s="1"/>
  <c r="A4880" i="6"/>
  <c r="B4880" i="6"/>
  <c r="D4880" i="6"/>
  <c r="F4880" i="6"/>
  <c r="G4880" i="6" s="1"/>
  <c r="A4881" i="6"/>
  <c r="B4881" i="6"/>
  <c r="D4881" i="6"/>
  <c r="F4881" i="6"/>
  <c r="G4881" i="6" s="1"/>
  <c r="A4882" i="6"/>
  <c r="B4882" i="6"/>
  <c r="D4882" i="6"/>
  <c r="F4882" i="6"/>
  <c r="G4882" i="6" s="1"/>
  <c r="A4883" i="6"/>
  <c r="B4883" i="6"/>
  <c r="D4883" i="6"/>
  <c r="F4883" i="6"/>
  <c r="G4883" i="6" s="1"/>
  <c r="A4886" i="6"/>
  <c r="B4886" i="6" s="1"/>
  <c r="D4886" i="6"/>
  <c r="F4886" i="6"/>
  <c r="G4886" i="6" s="1"/>
  <c r="A4887" i="6"/>
  <c r="B4887" i="6" s="1"/>
  <c r="D4887" i="6"/>
  <c r="F4887" i="6"/>
  <c r="G4887" i="6" s="1"/>
  <c r="A4888" i="6"/>
  <c r="B4888" i="6" s="1"/>
  <c r="D4888" i="6"/>
  <c r="F4888" i="6"/>
  <c r="G4888" i="6" s="1"/>
  <c r="A4889" i="6"/>
  <c r="B4889" i="6" s="1"/>
  <c r="D4889" i="6"/>
  <c r="F4889" i="6"/>
  <c r="G4889" i="6"/>
  <c r="A4890" i="6"/>
  <c r="B4890" i="6" s="1"/>
  <c r="D4890" i="6"/>
  <c r="F4890" i="6"/>
  <c r="G4890" i="6" s="1"/>
  <c r="A4891" i="6"/>
  <c r="B4891" i="6" s="1"/>
  <c r="D4891" i="6"/>
  <c r="F4891" i="6"/>
  <c r="G4891" i="6" s="1"/>
  <c r="A4892" i="6"/>
  <c r="B4892" i="6" s="1"/>
  <c r="D4892" i="6"/>
  <c r="F4892" i="6"/>
  <c r="G4892" i="6" s="1"/>
  <c r="A4893" i="6"/>
  <c r="B4893" i="6" s="1"/>
  <c r="D4893" i="6"/>
  <c r="F4893" i="6"/>
  <c r="G4893" i="6" s="1"/>
  <c r="A4896" i="6"/>
  <c r="B4896" i="6"/>
  <c r="D4896" i="6"/>
  <c r="F4896" i="6"/>
  <c r="G4896" i="6" s="1"/>
  <c r="A4897" i="6"/>
  <c r="B4897" i="6"/>
  <c r="D4897" i="6"/>
  <c r="F4897" i="6"/>
  <c r="G4897" i="6" s="1"/>
  <c r="A4898" i="6"/>
  <c r="B4898" i="6"/>
  <c r="D4898" i="6"/>
  <c r="F4898" i="6"/>
  <c r="G4898" i="6" s="1"/>
  <c r="A4899" i="6"/>
  <c r="B4899" i="6"/>
  <c r="D4899" i="6"/>
  <c r="F4899" i="6"/>
  <c r="G4899" i="6" s="1"/>
  <c r="A4900" i="6"/>
  <c r="B4900" i="6"/>
  <c r="D4900" i="6"/>
  <c r="F4900" i="6"/>
  <c r="G4900" i="6" s="1"/>
  <c r="A4901" i="6"/>
  <c r="B4901" i="6"/>
  <c r="D4901" i="6"/>
  <c r="F4901" i="6"/>
  <c r="G4901" i="6" s="1"/>
  <c r="A4902" i="6"/>
  <c r="B4902" i="6"/>
  <c r="D4902" i="6"/>
  <c r="F4902" i="6"/>
  <c r="G4902" i="6" s="1"/>
  <c r="A4903" i="6"/>
  <c r="B4903" i="6"/>
  <c r="D4903" i="6"/>
  <c r="F4903" i="6"/>
  <c r="G4903" i="6" s="1"/>
  <c r="A4904" i="6"/>
  <c r="B4904" i="6"/>
  <c r="D4904" i="6"/>
  <c r="F4904" i="6"/>
  <c r="G4904" i="6"/>
  <c r="B4909" i="6"/>
  <c r="B4910" i="6"/>
  <c r="B4911" i="6"/>
  <c r="G4911" i="6"/>
  <c r="B4912" i="6"/>
  <c r="A4919" i="6"/>
  <c r="B4919" i="6"/>
  <c r="D4919" i="6"/>
  <c r="F4919" i="6"/>
  <c r="G4919" i="6" s="1"/>
  <c r="A4920" i="6"/>
  <c r="B4920" i="6"/>
  <c r="D4920" i="6"/>
  <c r="F4920" i="6"/>
  <c r="G4920" i="6" s="1"/>
  <c r="A4921" i="6"/>
  <c r="B4921" i="6"/>
  <c r="D4921" i="6"/>
  <c r="F4921" i="6"/>
  <c r="G4921" i="6" s="1"/>
  <c r="A4922" i="6"/>
  <c r="B4922" i="6"/>
  <c r="D4922" i="6"/>
  <c r="F4922" i="6"/>
  <c r="G4922" i="6" s="1"/>
  <c r="A4923" i="6"/>
  <c r="B4923" i="6"/>
  <c r="D4923" i="6"/>
  <c r="F4923" i="6"/>
  <c r="G4923" i="6" s="1"/>
  <c r="A4924" i="6"/>
  <c r="B4924" i="6"/>
  <c r="D4924" i="6"/>
  <c r="F4924" i="6"/>
  <c r="G4924" i="6" s="1"/>
  <c r="A4925" i="6"/>
  <c r="B4925" i="6"/>
  <c r="D4925" i="6"/>
  <c r="F4925" i="6"/>
  <c r="G4925" i="6" s="1"/>
  <c r="A4926" i="6"/>
  <c r="B4926" i="6"/>
  <c r="D4926" i="6"/>
  <c r="F4926" i="6"/>
  <c r="G4926" i="6" s="1"/>
  <c r="A4927" i="6"/>
  <c r="B4927" i="6"/>
  <c r="D4927" i="6"/>
  <c r="F4927" i="6"/>
  <c r="G4927" i="6" s="1"/>
  <c r="A4928" i="6"/>
  <c r="B4928" i="6"/>
  <c r="D4928" i="6"/>
  <c r="F4928" i="6"/>
  <c r="G4928" i="6" s="1"/>
  <c r="A4929" i="6"/>
  <c r="B4929" i="6"/>
  <c r="D4929" i="6"/>
  <c r="F4929" i="6"/>
  <c r="G4929" i="6" s="1"/>
  <c r="A4930" i="6"/>
  <c r="B4930" i="6"/>
  <c r="D4930" i="6"/>
  <c r="F4930" i="6"/>
  <c r="G4930" i="6" s="1"/>
  <c r="A4931" i="6"/>
  <c r="B4931" i="6"/>
  <c r="D4931" i="6"/>
  <c r="F4931" i="6"/>
  <c r="G4931" i="6" s="1"/>
  <c r="A4932" i="6"/>
  <c r="B4932" i="6"/>
  <c r="D4932" i="6"/>
  <c r="F4932" i="6"/>
  <c r="G4932" i="6" s="1"/>
  <c r="A4935" i="6"/>
  <c r="B4935" i="6" s="1"/>
  <c r="D4935" i="6"/>
  <c r="F4935" i="6"/>
  <c r="G4935" i="6" s="1"/>
  <c r="A4936" i="6"/>
  <c r="B4936" i="6"/>
  <c r="D4936" i="6"/>
  <c r="F4936" i="6"/>
  <c r="G4936" i="6" s="1"/>
  <c r="A4937" i="6"/>
  <c r="B4937" i="6" s="1"/>
  <c r="D4937" i="6"/>
  <c r="F4937" i="6"/>
  <c r="G4937" i="6" s="1"/>
  <c r="A4938" i="6"/>
  <c r="B4938" i="6" s="1"/>
  <c r="D4938" i="6"/>
  <c r="F4938" i="6"/>
  <c r="G4938" i="6" s="1"/>
  <c r="A4939" i="6"/>
  <c r="B4939" i="6" s="1"/>
  <c r="D4939" i="6"/>
  <c r="F4939" i="6"/>
  <c r="G4939" i="6"/>
  <c r="A4940" i="6"/>
  <c r="B4940" i="6" s="1"/>
  <c r="D4940" i="6"/>
  <c r="F4940" i="6"/>
  <c r="G4940" i="6" s="1"/>
  <c r="A4941" i="6"/>
  <c r="B4941" i="6" s="1"/>
  <c r="D4941" i="6"/>
  <c r="F4941" i="6"/>
  <c r="G4941" i="6" s="1"/>
  <c r="A4942" i="6"/>
  <c r="B4942" i="6" s="1"/>
  <c r="D4942" i="6"/>
  <c r="F4942" i="6"/>
  <c r="G4942" i="6" s="1"/>
  <c r="A4945" i="6"/>
  <c r="B4945" i="6"/>
  <c r="D4945" i="6"/>
  <c r="F4945" i="6"/>
  <c r="G4945" i="6" s="1"/>
  <c r="A4946" i="6"/>
  <c r="B4946" i="6"/>
  <c r="D4946" i="6"/>
  <c r="F4946" i="6"/>
  <c r="G4946" i="6" s="1"/>
  <c r="A4947" i="6"/>
  <c r="B4947" i="6"/>
  <c r="D4947" i="6"/>
  <c r="F4947" i="6"/>
  <c r="G4947" i="6" s="1"/>
  <c r="A4948" i="6"/>
  <c r="B4948" i="6"/>
  <c r="D4948" i="6"/>
  <c r="F4948" i="6"/>
  <c r="G4948" i="6" s="1"/>
  <c r="A4949" i="6"/>
  <c r="B4949" i="6"/>
  <c r="D4949" i="6"/>
  <c r="F4949" i="6"/>
  <c r="G4949" i="6"/>
  <c r="A4950" i="6"/>
  <c r="B4950" i="6"/>
  <c r="D4950" i="6"/>
  <c r="F4950" i="6"/>
  <c r="G4950" i="6"/>
  <c r="A4951" i="6"/>
  <c r="B4951" i="6"/>
  <c r="D4951" i="6"/>
  <c r="F4951" i="6"/>
  <c r="G4951" i="6" s="1"/>
  <c r="A4952" i="6"/>
  <c r="B4952" i="6"/>
  <c r="D4952" i="6"/>
  <c r="F4952" i="6"/>
  <c r="G4952" i="6" s="1"/>
  <c r="A4953" i="6"/>
  <c r="B4953" i="6"/>
  <c r="D4953" i="6"/>
  <c r="F4953" i="6"/>
  <c r="G4953" i="6" s="1"/>
  <c r="B4958" i="6"/>
  <c r="B4959" i="6"/>
  <c r="B4960" i="6"/>
  <c r="G4960" i="6"/>
  <c r="B4961" i="6"/>
  <c r="A4968" i="6"/>
  <c r="B4968" i="6"/>
  <c r="D4968" i="6"/>
  <c r="F4968" i="6"/>
  <c r="G4968" i="6" s="1"/>
  <c r="A4969" i="6"/>
  <c r="B4969" i="6"/>
  <c r="D4969" i="6"/>
  <c r="F4969" i="6"/>
  <c r="G4969" i="6" s="1"/>
  <c r="A4970" i="6"/>
  <c r="B4970" i="6"/>
  <c r="D4970" i="6"/>
  <c r="F4970" i="6"/>
  <c r="G4970" i="6" s="1"/>
  <c r="A4971" i="6"/>
  <c r="B4971" i="6"/>
  <c r="D4971" i="6"/>
  <c r="F4971" i="6"/>
  <c r="G4971" i="6" s="1"/>
  <c r="A4972" i="6"/>
  <c r="B4972" i="6"/>
  <c r="D4972" i="6"/>
  <c r="F4972" i="6"/>
  <c r="G4972" i="6" s="1"/>
  <c r="A4973" i="6"/>
  <c r="B4973" i="6"/>
  <c r="D4973" i="6"/>
  <c r="F4973" i="6"/>
  <c r="G4973" i="6" s="1"/>
  <c r="A4974" i="6"/>
  <c r="B4974" i="6"/>
  <c r="D4974" i="6"/>
  <c r="F4974" i="6"/>
  <c r="G4974" i="6" s="1"/>
  <c r="A4975" i="6"/>
  <c r="B4975" i="6"/>
  <c r="D4975" i="6"/>
  <c r="F4975" i="6"/>
  <c r="G4975" i="6" s="1"/>
  <c r="A4976" i="6"/>
  <c r="B4976" i="6"/>
  <c r="D4976" i="6"/>
  <c r="F4976" i="6"/>
  <c r="G4976" i="6" s="1"/>
  <c r="A4977" i="6"/>
  <c r="B4977" i="6"/>
  <c r="D4977" i="6"/>
  <c r="F4977" i="6"/>
  <c r="G4977" i="6" s="1"/>
  <c r="A4978" i="6"/>
  <c r="B4978" i="6"/>
  <c r="D4978" i="6"/>
  <c r="F4978" i="6"/>
  <c r="G4978" i="6" s="1"/>
  <c r="A4979" i="6"/>
  <c r="B4979" i="6"/>
  <c r="D4979" i="6"/>
  <c r="F4979" i="6"/>
  <c r="G4979" i="6" s="1"/>
  <c r="A4980" i="6"/>
  <c r="B4980" i="6"/>
  <c r="D4980" i="6"/>
  <c r="F4980" i="6"/>
  <c r="G4980" i="6" s="1"/>
  <c r="A4981" i="6"/>
  <c r="B4981" i="6"/>
  <c r="D4981" i="6"/>
  <c r="F4981" i="6"/>
  <c r="G4981" i="6" s="1"/>
  <c r="A4984" i="6"/>
  <c r="B4984" i="6" s="1"/>
  <c r="D4984" i="6"/>
  <c r="F4984" i="6"/>
  <c r="G4984" i="6" s="1"/>
  <c r="A4985" i="6"/>
  <c r="B4985" i="6"/>
  <c r="D4985" i="6"/>
  <c r="F4985" i="6"/>
  <c r="G4985" i="6" s="1"/>
  <c r="A4986" i="6"/>
  <c r="B4986" i="6" s="1"/>
  <c r="D4986" i="6"/>
  <c r="F4986" i="6"/>
  <c r="G4986" i="6" s="1"/>
  <c r="A4987" i="6"/>
  <c r="B4987" i="6" s="1"/>
  <c r="D4987" i="6"/>
  <c r="F4987" i="6"/>
  <c r="G4987" i="6" s="1"/>
  <c r="A4988" i="6"/>
  <c r="B4988" i="6" s="1"/>
  <c r="D4988" i="6"/>
  <c r="F4988" i="6"/>
  <c r="G4988" i="6" s="1"/>
  <c r="A4989" i="6"/>
  <c r="B4989" i="6" s="1"/>
  <c r="D4989" i="6"/>
  <c r="F4989" i="6"/>
  <c r="G4989" i="6" s="1"/>
  <c r="A4990" i="6"/>
  <c r="B4990" i="6" s="1"/>
  <c r="D4990" i="6"/>
  <c r="F4990" i="6"/>
  <c r="G4990" i="6" s="1"/>
  <c r="A4991" i="6"/>
  <c r="B4991" i="6" s="1"/>
  <c r="D4991" i="6"/>
  <c r="F4991" i="6"/>
  <c r="G4991" i="6"/>
  <c r="A4994" i="6"/>
  <c r="B4994" i="6"/>
  <c r="D4994" i="6"/>
  <c r="F4994" i="6"/>
  <c r="G4994" i="6" s="1"/>
  <c r="A4995" i="6"/>
  <c r="B4995" i="6"/>
  <c r="D4995" i="6"/>
  <c r="F4995" i="6"/>
  <c r="G4995" i="6" s="1"/>
  <c r="A4996" i="6"/>
  <c r="B4996" i="6"/>
  <c r="D4996" i="6"/>
  <c r="F4996" i="6"/>
  <c r="G4996" i="6" s="1"/>
  <c r="A4997" i="6"/>
  <c r="B4997" i="6"/>
  <c r="D4997" i="6"/>
  <c r="F4997" i="6"/>
  <c r="G4997" i="6" s="1"/>
  <c r="A4998" i="6"/>
  <c r="B4998" i="6"/>
  <c r="D4998" i="6"/>
  <c r="F4998" i="6"/>
  <c r="G4998" i="6" s="1"/>
  <c r="A4999" i="6"/>
  <c r="B4999" i="6"/>
  <c r="D4999" i="6"/>
  <c r="F4999" i="6"/>
  <c r="G4999" i="6" s="1"/>
  <c r="A5000" i="6"/>
  <c r="B5000" i="6"/>
  <c r="D5000" i="6"/>
  <c r="F5000" i="6"/>
  <c r="G5000" i="6" s="1"/>
  <c r="A5001" i="6"/>
  <c r="B5001" i="6"/>
  <c r="D5001" i="6"/>
  <c r="F5001" i="6"/>
  <c r="G5001" i="6" s="1"/>
  <c r="A5002" i="6"/>
  <c r="B5002" i="6"/>
  <c r="D5002" i="6"/>
  <c r="F5002" i="6"/>
  <c r="G5002" i="6"/>
  <c r="B5007" i="6"/>
  <c r="B5008" i="6"/>
  <c r="B5009" i="6"/>
  <c r="G5009" i="6"/>
  <c r="B5010" i="6"/>
  <c r="A5017" i="6"/>
  <c r="B5017" i="6"/>
  <c r="D5017" i="6"/>
  <c r="F5017" i="6"/>
  <c r="G5017" i="6" s="1"/>
  <c r="A5018" i="6"/>
  <c r="B5018" i="6"/>
  <c r="D5018" i="6"/>
  <c r="F5018" i="6"/>
  <c r="G5018" i="6" s="1"/>
  <c r="A5019" i="6"/>
  <c r="B5019" i="6"/>
  <c r="D5019" i="6"/>
  <c r="F5019" i="6"/>
  <c r="G5019" i="6" s="1"/>
  <c r="A5020" i="6"/>
  <c r="B5020" i="6"/>
  <c r="D5020" i="6"/>
  <c r="F5020" i="6"/>
  <c r="G5020" i="6" s="1"/>
  <c r="A5021" i="6"/>
  <c r="B5021" i="6"/>
  <c r="D5021" i="6"/>
  <c r="F5021" i="6"/>
  <c r="G5021" i="6" s="1"/>
  <c r="A5022" i="6"/>
  <c r="B5022" i="6"/>
  <c r="D5022" i="6"/>
  <c r="F5022" i="6"/>
  <c r="G5022" i="6" s="1"/>
  <c r="A5023" i="6"/>
  <c r="B5023" i="6"/>
  <c r="D5023" i="6"/>
  <c r="F5023" i="6"/>
  <c r="G5023" i="6" s="1"/>
  <c r="A5024" i="6"/>
  <c r="B5024" i="6"/>
  <c r="D5024" i="6"/>
  <c r="F5024" i="6"/>
  <c r="G5024" i="6" s="1"/>
  <c r="A5025" i="6"/>
  <c r="B5025" i="6"/>
  <c r="D5025" i="6"/>
  <c r="F5025" i="6"/>
  <c r="G5025" i="6" s="1"/>
  <c r="A5026" i="6"/>
  <c r="B5026" i="6"/>
  <c r="D5026" i="6"/>
  <c r="F5026" i="6"/>
  <c r="G5026" i="6" s="1"/>
  <c r="A5027" i="6"/>
  <c r="B5027" i="6"/>
  <c r="D5027" i="6"/>
  <c r="F5027" i="6"/>
  <c r="G5027" i="6" s="1"/>
  <c r="A5028" i="6"/>
  <c r="B5028" i="6"/>
  <c r="D5028" i="6"/>
  <c r="F5028" i="6"/>
  <c r="G5028" i="6" s="1"/>
  <c r="A5029" i="6"/>
  <c r="B5029" i="6"/>
  <c r="D5029" i="6"/>
  <c r="F5029" i="6"/>
  <c r="G5029" i="6" s="1"/>
  <c r="A5030" i="6"/>
  <c r="B5030" i="6"/>
  <c r="D5030" i="6"/>
  <c r="F5030" i="6"/>
  <c r="G5030" i="6" s="1"/>
  <c r="A5033" i="6"/>
  <c r="B5033" i="6" s="1"/>
  <c r="D5033" i="6"/>
  <c r="F5033" i="6"/>
  <c r="G5033" i="6" s="1"/>
  <c r="A5034" i="6"/>
  <c r="B5034" i="6" s="1"/>
  <c r="D5034" i="6"/>
  <c r="F5034" i="6"/>
  <c r="G5034" i="6" s="1"/>
  <c r="A5035" i="6"/>
  <c r="B5035" i="6" s="1"/>
  <c r="D5035" i="6"/>
  <c r="F5035" i="6"/>
  <c r="G5035" i="6" s="1"/>
  <c r="A5036" i="6"/>
  <c r="B5036" i="6" s="1"/>
  <c r="D5036" i="6"/>
  <c r="F5036" i="6"/>
  <c r="G5036" i="6" s="1"/>
  <c r="A5037" i="6"/>
  <c r="B5037" i="6" s="1"/>
  <c r="D5037" i="6"/>
  <c r="F5037" i="6"/>
  <c r="G5037" i="6" s="1"/>
  <c r="A5038" i="6"/>
  <c r="B5038" i="6"/>
  <c r="D5038" i="6"/>
  <c r="F5038" i="6"/>
  <c r="G5038" i="6" s="1"/>
  <c r="A5039" i="6"/>
  <c r="B5039" i="6" s="1"/>
  <c r="D5039" i="6"/>
  <c r="F5039" i="6"/>
  <c r="G5039" i="6"/>
  <c r="A5040" i="6"/>
  <c r="B5040" i="6" s="1"/>
  <c r="D5040" i="6"/>
  <c r="F5040" i="6"/>
  <c r="G5040" i="6" s="1"/>
  <c r="A5043" i="6"/>
  <c r="B5043" i="6"/>
  <c r="D5043" i="6"/>
  <c r="F5043" i="6"/>
  <c r="G5043" i="6"/>
  <c r="A5044" i="6"/>
  <c r="B5044" i="6"/>
  <c r="D5044" i="6"/>
  <c r="F5044" i="6"/>
  <c r="G5044" i="6" s="1"/>
  <c r="A5045" i="6"/>
  <c r="B5045" i="6"/>
  <c r="D5045" i="6"/>
  <c r="F5045" i="6"/>
  <c r="G5045" i="6" s="1"/>
  <c r="A5046" i="6"/>
  <c r="B5046" i="6"/>
  <c r="D5046" i="6"/>
  <c r="F5046" i="6"/>
  <c r="G5046" i="6" s="1"/>
  <c r="A5047" i="6"/>
  <c r="B5047" i="6"/>
  <c r="D5047" i="6"/>
  <c r="F5047" i="6"/>
  <c r="G5047" i="6" s="1"/>
  <c r="A5048" i="6"/>
  <c r="B5048" i="6"/>
  <c r="D5048" i="6"/>
  <c r="F5048" i="6"/>
  <c r="G5048" i="6" s="1"/>
  <c r="A5049" i="6"/>
  <c r="B5049" i="6"/>
  <c r="D5049" i="6"/>
  <c r="F5049" i="6"/>
  <c r="G5049" i="6" s="1"/>
  <c r="A5050" i="6"/>
  <c r="B5050" i="6"/>
  <c r="D5050" i="6"/>
  <c r="F5050" i="6"/>
  <c r="G5050" i="6" s="1"/>
  <c r="A5051" i="6"/>
  <c r="B5051" i="6"/>
  <c r="D5051" i="6"/>
  <c r="F5051" i="6"/>
  <c r="G5051" i="6" s="1"/>
  <c r="B5056" i="6"/>
  <c r="B5057" i="6"/>
  <c r="B5058" i="6"/>
  <c r="G5058" i="6"/>
  <c r="B5059" i="6"/>
  <c r="A5066" i="6"/>
  <c r="B5066" i="6"/>
  <c r="D5066" i="6"/>
  <c r="F5066" i="6"/>
  <c r="G5066" i="6" s="1"/>
  <c r="A5067" i="6"/>
  <c r="B5067" i="6"/>
  <c r="D5067" i="6"/>
  <c r="F5067" i="6"/>
  <c r="G5067" i="6" s="1"/>
  <c r="A5068" i="6"/>
  <c r="B5068" i="6"/>
  <c r="D5068" i="6"/>
  <c r="F5068" i="6"/>
  <c r="G5068" i="6" s="1"/>
  <c r="A5069" i="6"/>
  <c r="B5069" i="6"/>
  <c r="D5069" i="6"/>
  <c r="F5069" i="6"/>
  <c r="G5069" i="6" s="1"/>
  <c r="A5070" i="6"/>
  <c r="B5070" i="6"/>
  <c r="D5070" i="6"/>
  <c r="F5070" i="6"/>
  <c r="G5070" i="6" s="1"/>
  <c r="A5071" i="6"/>
  <c r="B5071" i="6"/>
  <c r="D5071" i="6"/>
  <c r="F5071" i="6"/>
  <c r="G5071" i="6" s="1"/>
  <c r="A5072" i="6"/>
  <c r="B5072" i="6"/>
  <c r="D5072" i="6"/>
  <c r="F5072" i="6"/>
  <c r="G5072" i="6" s="1"/>
  <c r="A5073" i="6"/>
  <c r="B5073" i="6"/>
  <c r="D5073" i="6"/>
  <c r="F5073" i="6"/>
  <c r="G5073" i="6" s="1"/>
  <c r="A5074" i="6"/>
  <c r="B5074" i="6"/>
  <c r="D5074" i="6"/>
  <c r="F5074" i="6"/>
  <c r="G5074" i="6" s="1"/>
  <c r="A5075" i="6"/>
  <c r="B5075" i="6"/>
  <c r="D5075" i="6"/>
  <c r="F5075" i="6"/>
  <c r="G5075" i="6" s="1"/>
  <c r="A5076" i="6"/>
  <c r="B5076" i="6"/>
  <c r="D5076" i="6"/>
  <c r="F5076" i="6"/>
  <c r="G5076" i="6" s="1"/>
  <c r="A5077" i="6"/>
  <c r="B5077" i="6"/>
  <c r="D5077" i="6"/>
  <c r="F5077" i="6"/>
  <c r="G5077" i="6" s="1"/>
  <c r="A5078" i="6"/>
  <c r="B5078" i="6"/>
  <c r="D5078" i="6"/>
  <c r="F5078" i="6"/>
  <c r="G5078" i="6" s="1"/>
  <c r="A5079" i="6"/>
  <c r="B5079" i="6"/>
  <c r="D5079" i="6"/>
  <c r="F5079" i="6"/>
  <c r="G5079" i="6" s="1"/>
  <c r="A5082" i="6"/>
  <c r="B5082" i="6" s="1"/>
  <c r="D5082" i="6"/>
  <c r="F5082" i="6"/>
  <c r="G5082" i="6" s="1"/>
  <c r="A5083" i="6"/>
  <c r="B5083" i="6" s="1"/>
  <c r="D5083" i="6"/>
  <c r="F5083" i="6"/>
  <c r="G5083" i="6" s="1"/>
  <c r="A5084" i="6"/>
  <c r="B5084" i="6" s="1"/>
  <c r="D5084" i="6"/>
  <c r="F5084" i="6"/>
  <c r="G5084" i="6" s="1"/>
  <c r="A5085" i="6"/>
  <c r="B5085" i="6" s="1"/>
  <c r="D5085" i="6"/>
  <c r="F5085" i="6"/>
  <c r="G5085" i="6" s="1"/>
  <c r="A5086" i="6"/>
  <c r="B5086" i="6" s="1"/>
  <c r="D5086" i="6"/>
  <c r="F5086" i="6"/>
  <c r="G5086" i="6" s="1"/>
  <c r="A5087" i="6"/>
  <c r="B5087" i="6" s="1"/>
  <c r="D5087" i="6"/>
  <c r="F5087" i="6"/>
  <c r="G5087" i="6" s="1"/>
  <c r="A5088" i="6"/>
  <c r="B5088" i="6" s="1"/>
  <c r="D5088" i="6"/>
  <c r="F5088" i="6"/>
  <c r="G5088" i="6"/>
  <c r="A5089" i="6"/>
  <c r="B5089" i="6"/>
  <c r="D5089" i="6"/>
  <c r="F5089" i="6"/>
  <c r="G5089" i="6" s="1"/>
  <c r="A5092" i="6"/>
  <c r="B5092" i="6"/>
  <c r="D5092" i="6"/>
  <c r="F5092" i="6"/>
  <c r="G5092" i="6" s="1"/>
  <c r="A5093" i="6"/>
  <c r="B5093" i="6"/>
  <c r="D5093" i="6"/>
  <c r="F5093" i="6"/>
  <c r="G5093" i="6" s="1"/>
  <c r="A5094" i="6"/>
  <c r="B5094" i="6"/>
  <c r="D5094" i="6"/>
  <c r="F5094" i="6"/>
  <c r="G5094" i="6" s="1"/>
  <c r="A5095" i="6"/>
  <c r="B5095" i="6"/>
  <c r="D5095" i="6"/>
  <c r="F5095" i="6"/>
  <c r="G5095" i="6" s="1"/>
  <c r="A5096" i="6"/>
  <c r="B5096" i="6"/>
  <c r="D5096" i="6"/>
  <c r="F5096" i="6"/>
  <c r="G5096" i="6" s="1"/>
  <c r="A5097" i="6"/>
  <c r="B5097" i="6"/>
  <c r="D5097" i="6"/>
  <c r="F5097" i="6"/>
  <c r="G5097" i="6" s="1"/>
  <c r="A5098" i="6"/>
  <c r="B5098" i="6"/>
  <c r="D5098" i="6"/>
  <c r="F5098" i="6"/>
  <c r="G5098" i="6" s="1"/>
  <c r="A5099" i="6"/>
  <c r="B5099" i="6"/>
  <c r="D5099" i="6"/>
  <c r="F5099" i="6"/>
  <c r="G5099" i="6" s="1"/>
  <c r="A5100" i="6"/>
  <c r="B5100" i="6"/>
  <c r="D5100" i="6"/>
  <c r="F5100" i="6"/>
  <c r="G5100" i="6" s="1"/>
  <c r="B5105" i="6"/>
  <c r="B5106" i="6"/>
  <c r="B5107" i="6"/>
  <c r="G5107" i="6"/>
  <c r="B5108" i="6"/>
  <c r="A5115" i="6"/>
  <c r="B5115" i="6"/>
  <c r="D5115" i="6"/>
  <c r="F5115" i="6"/>
  <c r="G5115" i="6"/>
  <c r="A5116" i="6"/>
  <c r="B5116" i="6"/>
  <c r="D5116" i="6"/>
  <c r="F5116" i="6"/>
  <c r="G5116" i="6"/>
  <c r="A5117" i="6"/>
  <c r="B5117" i="6"/>
  <c r="D5117" i="6"/>
  <c r="F5117" i="6"/>
  <c r="G5117" i="6"/>
  <c r="A5118" i="6"/>
  <c r="B5118" i="6"/>
  <c r="D5118" i="6"/>
  <c r="F5118" i="6"/>
  <c r="G5118" i="6" s="1"/>
  <c r="A5119" i="6"/>
  <c r="B5119" i="6"/>
  <c r="D5119" i="6"/>
  <c r="F5119" i="6"/>
  <c r="G5119" i="6" s="1"/>
  <c r="A5120" i="6"/>
  <c r="B5120" i="6"/>
  <c r="D5120" i="6"/>
  <c r="F5120" i="6"/>
  <c r="G5120" i="6" s="1"/>
  <c r="A5121" i="6"/>
  <c r="B5121" i="6"/>
  <c r="D5121" i="6"/>
  <c r="F5121" i="6"/>
  <c r="G5121" i="6" s="1"/>
  <c r="A5122" i="6"/>
  <c r="B5122" i="6"/>
  <c r="D5122" i="6"/>
  <c r="F5122" i="6"/>
  <c r="G5122" i="6" s="1"/>
  <c r="A5123" i="6"/>
  <c r="B5123" i="6"/>
  <c r="D5123" i="6"/>
  <c r="F5123" i="6"/>
  <c r="G5123" i="6"/>
  <c r="A5124" i="6"/>
  <c r="B5124" i="6"/>
  <c r="D5124" i="6"/>
  <c r="F5124" i="6"/>
  <c r="G5124" i="6" s="1"/>
  <c r="A5125" i="6"/>
  <c r="B5125" i="6"/>
  <c r="D5125" i="6"/>
  <c r="F5125" i="6"/>
  <c r="G5125" i="6" s="1"/>
  <c r="A5126" i="6"/>
  <c r="B5126" i="6"/>
  <c r="D5126" i="6"/>
  <c r="F5126" i="6"/>
  <c r="G5126" i="6" s="1"/>
  <c r="A5127" i="6"/>
  <c r="B5127" i="6"/>
  <c r="D5127" i="6"/>
  <c r="F5127" i="6"/>
  <c r="G5127" i="6" s="1"/>
  <c r="A5128" i="6"/>
  <c r="B5128" i="6"/>
  <c r="D5128" i="6"/>
  <c r="F5128" i="6"/>
  <c r="G5128" i="6" s="1"/>
  <c r="A5131" i="6"/>
  <c r="B5131" i="6"/>
  <c r="D5131" i="6"/>
  <c r="F5131" i="6"/>
  <c r="G5131" i="6"/>
  <c r="A5132" i="6"/>
  <c r="B5132" i="6" s="1"/>
  <c r="D5132" i="6"/>
  <c r="F5132" i="6"/>
  <c r="G5132" i="6" s="1"/>
  <c r="A5133" i="6"/>
  <c r="B5133" i="6" s="1"/>
  <c r="D5133" i="6"/>
  <c r="F5133" i="6"/>
  <c r="G5133" i="6" s="1"/>
  <c r="A5134" i="6"/>
  <c r="B5134" i="6" s="1"/>
  <c r="D5134" i="6"/>
  <c r="F5134" i="6"/>
  <c r="G5134" i="6" s="1"/>
  <c r="A5135" i="6"/>
  <c r="B5135" i="6" s="1"/>
  <c r="D5135" i="6"/>
  <c r="F5135" i="6"/>
  <c r="G5135" i="6" s="1"/>
  <c r="A5136" i="6"/>
  <c r="B5136" i="6"/>
  <c r="D5136" i="6"/>
  <c r="F5136" i="6"/>
  <c r="G5136" i="6" s="1"/>
  <c r="A5137" i="6"/>
  <c r="B5137" i="6"/>
  <c r="D5137" i="6"/>
  <c r="F5137" i="6"/>
  <c r="G5137" i="6"/>
  <c r="A5138" i="6"/>
  <c r="B5138" i="6" s="1"/>
  <c r="D5138" i="6"/>
  <c r="F5138" i="6"/>
  <c r="G5138" i="6" s="1"/>
  <c r="A5141" i="6"/>
  <c r="B5141" i="6"/>
  <c r="D5141" i="6"/>
  <c r="F5141" i="6"/>
  <c r="G5141" i="6" s="1"/>
  <c r="A5142" i="6"/>
  <c r="B5142" i="6"/>
  <c r="D5142" i="6"/>
  <c r="F5142" i="6"/>
  <c r="G5142" i="6" s="1"/>
  <c r="A5143" i="6"/>
  <c r="B5143" i="6"/>
  <c r="D5143" i="6"/>
  <c r="F5143" i="6"/>
  <c r="G5143" i="6" s="1"/>
  <c r="A5144" i="6"/>
  <c r="B5144" i="6"/>
  <c r="D5144" i="6"/>
  <c r="F5144" i="6"/>
  <c r="G5144" i="6" s="1"/>
  <c r="A5145" i="6"/>
  <c r="B5145" i="6"/>
  <c r="D5145" i="6"/>
  <c r="F5145" i="6"/>
  <c r="G5145" i="6" s="1"/>
  <c r="A5146" i="6"/>
  <c r="B5146" i="6"/>
  <c r="D5146" i="6"/>
  <c r="F5146" i="6"/>
  <c r="G5146" i="6" s="1"/>
  <c r="A5147" i="6"/>
  <c r="B5147" i="6"/>
  <c r="D5147" i="6"/>
  <c r="F5147" i="6"/>
  <c r="G5147" i="6" s="1"/>
  <c r="A5148" i="6"/>
  <c r="B5148" i="6"/>
  <c r="D5148" i="6"/>
  <c r="F5148" i="6"/>
  <c r="G5148" i="6" s="1"/>
  <c r="A5149" i="6"/>
  <c r="B5149" i="6"/>
  <c r="D5149" i="6"/>
  <c r="F5149" i="6"/>
  <c r="G5149" i="6" s="1"/>
  <c r="B5154" i="6"/>
  <c r="B5155" i="6"/>
  <c r="B5156" i="6"/>
  <c r="G5156" i="6"/>
  <c r="B5157" i="6"/>
  <c r="A5164" i="6"/>
  <c r="B5164" i="6"/>
  <c r="D5164" i="6"/>
  <c r="F5164" i="6"/>
  <c r="G5164" i="6" s="1"/>
  <c r="A5165" i="6"/>
  <c r="B5165" i="6"/>
  <c r="D5165" i="6"/>
  <c r="F5165" i="6"/>
  <c r="G5165" i="6" s="1"/>
  <c r="A5166" i="6"/>
  <c r="B5166" i="6"/>
  <c r="D5166" i="6"/>
  <c r="F5166" i="6"/>
  <c r="G5166" i="6" s="1"/>
  <c r="A5167" i="6"/>
  <c r="B5167" i="6"/>
  <c r="D5167" i="6"/>
  <c r="F5167" i="6"/>
  <c r="G5167" i="6"/>
  <c r="A5168" i="6"/>
  <c r="B5168" i="6"/>
  <c r="D5168" i="6"/>
  <c r="F5168" i="6"/>
  <c r="G5168" i="6"/>
  <c r="A5169" i="6"/>
  <c r="B5169" i="6"/>
  <c r="D5169" i="6"/>
  <c r="F5169" i="6"/>
  <c r="G5169" i="6"/>
  <c r="A5170" i="6"/>
  <c r="B5170" i="6"/>
  <c r="D5170" i="6"/>
  <c r="F5170" i="6"/>
  <c r="G5170" i="6" s="1"/>
  <c r="A5171" i="6"/>
  <c r="B5171" i="6"/>
  <c r="D5171" i="6"/>
  <c r="F5171" i="6"/>
  <c r="G5171" i="6" s="1"/>
  <c r="A5172" i="6"/>
  <c r="B5172" i="6"/>
  <c r="D5172" i="6"/>
  <c r="F5172" i="6"/>
  <c r="G5172" i="6" s="1"/>
  <c r="A5173" i="6"/>
  <c r="B5173" i="6"/>
  <c r="D5173" i="6"/>
  <c r="F5173" i="6"/>
  <c r="G5173" i="6" s="1"/>
  <c r="A5174" i="6"/>
  <c r="B5174" i="6"/>
  <c r="D5174" i="6"/>
  <c r="F5174" i="6"/>
  <c r="G5174" i="6"/>
  <c r="A5175" i="6"/>
  <c r="B5175" i="6"/>
  <c r="D5175" i="6"/>
  <c r="F5175" i="6"/>
  <c r="G5175" i="6" s="1"/>
  <c r="A5176" i="6"/>
  <c r="B5176" i="6"/>
  <c r="D5176" i="6"/>
  <c r="F5176" i="6"/>
  <c r="G5176" i="6" s="1"/>
  <c r="A5177" i="6"/>
  <c r="B5177" i="6"/>
  <c r="D5177" i="6"/>
  <c r="F5177" i="6"/>
  <c r="G5177" i="6" s="1"/>
  <c r="A5180" i="6"/>
  <c r="B5180" i="6"/>
  <c r="D5180" i="6"/>
  <c r="F5180" i="6"/>
  <c r="G5180" i="6"/>
  <c r="A5181" i="6"/>
  <c r="B5181" i="6" s="1"/>
  <c r="D5181" i="6"/>
  <c r="F5181" i="6"/>
  <c r="G5181" i="6" s="1"/>
  <c r="A5182" i="6"/>
  <c r="B5182" i="6" s="1"/>
  <c r="D5182" i="6"/>
  <c r="F5182" i="6"/>
  <c r="G5182" i="6" s="1"/>
  <c r="A5183" i="6"/>
  <c r="B5183" i="6" s="1"/>
  <c r="D5183" i="6"/>
  <c r="F5183" i="6"/>
  <c r="G5183" i="6" s="1"/>
  <c r="A5184" i="6"/>
  <c r="B5184" i="6" s="1"/>
  <c r="D5184" i="6"/>
  <c r="F5184" i="6"/>
  <c r="G5184" i="6" s="1"/>
  <c r="A5185" i="6"/>
  <c r="B5185" i="6" s="1"/>
  <c r="D5185" i="6"/>
  <c r="F5185" i="6"/>
  <c r="G5185" i="6" s="1"/>
  <c r="A5186" i="6"/>
  <c r="B5186" i="6"/>
  <c r="D5186" i="6"/>
  <c r="F5186" i="6"/>
  <c r="G5186" i="6" s="1"/>
  <c r="A5187" i="6"/>
  <c r="B5187" i="6" s="1"/>
  <c r="D5187" i="6"/>
  <c r="F5187" i="6"/>
  <c r="G5187" i="6" s="1"/>
  <c r="A5190" i="6"/>
  <c r="B5190" i="6"/>
  <c r="D5190" i="6"/>
  <c r="F5190" i="6"/>
  <c r="G5190" i="6" s="1"/>
  <c r="A5191" i="6"/>
  <c r="B5191" i="6"/>
  <c r="D5191" i="6"/>
  <c r="F5191" i="6"/>
  <c r="G5191" i="6" s="1"/>
  <c r="A5192" i="6"/>
  <c r="B5192" i="6"/>
  <c r="D5192" i="6"/>
  <c r="F5192" i="6"/>
  <c r="G5192" i="6" s="1"/>
  <c r="A5193" i="6"/>
  <c r="B5193" i="6"/>
  <c r="D5193" i="6"/>
  <c r="F5193" i="6"/>
  <c r="G5193" i="6" s="1"/>
  <c r="A5194" i="6"/>
  <c r="B5194" i="6"/>
  <c r="D5194" i="6"/>
  <c r="F5194" i="6"/>
  <c r="G5194" i="6"/>
  <c r="A5195" i="6"/>
  <c r="B5195" i="6"/>
  <c r="D5195" i="6"/>
  <c r="F5195" i="6"/>
  <c r="G5195" i="6"/>
  <c r="A5196" i="6"/>
  <c r="B5196" i="6"/>
  <c r="D5196" i="6"/>
  <c r="F5196" i="6"/>
  <c r="G5196" i="6" s="1"/>
  <c r="A5197" i="6"/>
  <c r="B5197" i="6"/>
  <c r="D5197" i="6"/>
  <c r="F5197" i="6"/>
  <c r="G5197" i="6" s="1"/>
  <c r="A5198" i="6"/>
  <c r="B5198" i="6"/>
  <c r="D5198" i="6"/>
  <c r="F5198" i="6"/>
  <c r="G5198" i="6" s="1"/>
  <c r="B5203" i="6"/>
  <c r="B5204" i="6"/>
  <c r="B5205" i="6"/>
  <c r="G5205" i="6"/>
  <c r="B5206" i="6"/>
  <c r="A5213" i="6"/>
  <c r="B5213" i="6"/>
  <c r="D5213" i="6"/>
  <c r="F5213" i="6"/>
  <c r="G5213" i="6" s="1"/>
  <c r="A5214" i="6"/>
  <c r="B5214" i="6"/>
  <c r="D5214" i="6"/>
  <c r="F5214" i="6"/>
  <c r="G5214" i="6" s="1"/>
  <c r="A5215" i="6"/>
  <c r="B5215" i="6"/>
  <c r="D5215" i="6"/>
  <c r="F5215" i="6"/>
  <c r="G5215" i="6" s="1"/>
  <c r="A5216" i="6"/>
  <c r="B5216" i="6"/>
  <c r="D5216" i="6"/>
  <c r="F5216" i="6"/>
  <c r="G5216" i="6" s="1"/>
  <c r="A5217" i="6"/>
  <c r="B5217" i="6"/>
  <c r="D5217" i="6"/>
  <c r="F5217" i="6"/>
  <c r="G5217" i="6" s="1"/>
  <c r="A5218" i="6"/>
  <c r="B5218" i="6"/>
  <c r="D5218" i="6"/>
  <c r="F5218" i="6"/>
  <c r="G5218" i="6" s="1"/>
  <c r="A5219" i="6"/>
  <c r="B5219" i="6"/>
  <c r="D5219" i="6"/>
  <c r="F5219" i="6"/>
  <c r="G5219" i="6"/>
  <c r="A5220" i="6"/>
  <c r="B5220" i="6"/>
  <c r="D5220" i="6"/>
  <c r="F5220" i="6"/>
  <c r="G5220" i="6" s="1"/>
  <c r="A5221" i="6"/>
  <c r="B5221" i="6"/>
  <c r="D5221" i="6"/>
  <c r="F5221" i="6"/>
  <c r="G5221" i="6" s="1"/>
  <c r="A5222" i="6"/>
  <c r="B5222" i="6"/>
  <c r="D5222" i="6"/>
  <c r="F5222" i="6"/>
  <c r="G5222" i="6" s="1"/>
  <c r="A5223" i="6"/>
  <c r="B5223" i="6"/>
  <c r="D5223" i="6"/>
  <c r="F5223" i="6"/>
  <c r="G5223" i="6" s="1"/>
  <c r="A5224" i="6"/>
  <c r="B5224" i="6"/>
  <c r="D5224" i="6"/>
  <c r="F5224" i="6"/>
  <c r="G5224" i="6"/>
  <c r="A5225" i="6"/>
  <c r="B5225" i="6"/>
  <c r="D5225" i="6"/>
  <c r="F5225" i="6"/>
  <c r="G5225" i="6" s="1"/>
  <c r="A5226" i="6"/>
  <c r="B5226" i="6"/>
  <c r="D5226" i="6"/>
  <c r="F5226" i="6"/>
  <c r="G5226" i="6" s="1"/>
  <c r="A5229" i="6"/>
  <c r="B5229" i="6" s="1"/>
  <c r="D5229" i="6"/>
  <c r="F5229" i="6"/>
  <c r="G5229" i="6"/>
  <c r="A5230" i="6"/>
  <c r="B5230" i="6" s="1"/>
  <c r="D5230" i="6"/>
  <c r="F5230" i="6"/>
  <c r="G5230" i="6" s="1"/>
  <c r="A5231" i="6"/>
  <c r="B5231" i="6" s="1"/>
  <c r="D5231" i="6"/>
  <c r="F5231" i="6"/>
  <c r="G5231" i="6" s="1"/>
  <c r="A5232" i="6"/>
  <c r="B5232" i="6" s="1"/>
  <c r="D5232" i="6"/>
  <c r="F5232" i="6"/>
  <c r="G5232" i="6" s="1"/>
  <c r="A5233" i="6"/>
  <c r="B5233" i="6" s="1"/>
  <c r="D5233" i="6"/>
  <c r="F5233" i="6"/>
  <c r="G5233" i="6" s="1"/>
  <c r="A5234" i="6"/>
  <c r="B5234" i="6" s="1"/>
  <c r="D5234" i="6"/>
  <c r="F5234" i="6"/>
  <c r="G5234" i="6" s="1"/>
  <c r="A5235" i="6"/>
  <c r="B5235" i="6" s="1"/>
  <c r="D5235" i="6"/>
  <c r="F5235" i="6"/>
  <c r="G5235" i="6" s="1"/>
  <c r="A5236" i="6"/>
  <c r="B5236" i="6" s="1"/>
  <c r="D5236" i="6"/>
  <c r="F5236" i="6"/>
  <c r="G5236" i="6" s="1"/>
  <c r="A5239" i="6"/>
  <c r="B5239" i="6"/>
  <c r="D5239" i="6"/>
  <c r="F5239" i="6"/>
  <c r="G5239" i="6" s="1"/>
  <c r="A5240" i="6"/>
  <c r="B5240" i="6"/>
  <c r="D5240" i="6"/>
  <c r="F5240" i="6"/>
  <c r="G5240" i="6" s="1"/>
  <c r="A5241" i="6"/>
  <c r="B5241" i="6"/>
  <c r="D5241" i="6"/>
  <c r="F5241" i="6"/>
  <c r="G5241" i="6" s="1"/>
  <c r="A5242" i="6"/>
  <c r="B5242" i="6"/>
  <c r="D5242" i="6"/>
  <c r="F5242" i="6"/>
  <c r="G5242" i="6" s="1"/>
  <c r="A5243" i="6"/>
  <c r="B5243" i="6"/>
  <c r="D5243" i="6"/>
  <c r="F5243" i="6"/>
  <c r="G5243" i="6" s="1"/>
  <c r="A5244" i="6"/>
  <c r="B5244" i="6"/>
  <c r="D5244" i="6"/>
  <c r="F5244" i="6"/>
  <c r="G5244" i="6" s="1"/>
  <c r="A5245" i="6"/>
  <c r="B5245" i="6"/>
  <c r="D5245" i="6"/>
  <c r="F5245" i="6"/>
  <c r="G5245" i="6" s="1"/>
  <c r="A5246" i="6"/>
  <c r="B5246" i="6"/>
  <c r="D5246" i="6"/>
  <c r="F5246" i="6"/>
  <c r="G5246" i="6" s="1"/>
  <c r="A5247" i="6"/>
  <c r="B5247" i="6"/>
  <c r="D5247" i="6"/>
  <c r="F5247" i="6"/>
  <c r="G5247" i="6" s="1"/>
  <c r="M186" i="9"/>
  <c r="B2851" i="6"/>
  <c r="B2852" i="6"/>
  <c r="B2853" i="6"/>
  <c r="G2853" i="6"/>
  <c r="B2854" i="6"/>
  <c r="A2861" i="6"/>
  <c r="B2861" i="6"/>
  <c r="D2861" i="6"/>
  <c r="F2861" i="6"/>
  <c r="G2861" i="6" s="1"/>
  <c r="A2862" i="6"/>
  <c r="B2862" i="6"/>
  <c r="D2862" i="6"/>
  <c r="F2862" i="6"/>
  <c r="G2862" i="6" s="1"/>
  <c r="A2863" i="6"/>
  <c r="B2863" i="6"/>
  <c r="D2863" i="6"/>
  <c r="F2863" i="6"/>
  <c r="G2863" i="6" s="1"/>
  <c r="A2864" i="6"/>
  <c r="B2864" i="6"/>
  <c r="D2864" i="6"/>
  <c r="F2864" i="6"/>
  <c r="G2864" i="6" s="1"/>
  <c r="A2865" i="6"/>
  <c r="B2865" i="6"/>
  <c r="D2865" i="6"/>
  <c r="F2865" i="6"/>
  <c r="G2865" i="6" s="1"/>
  <c r="A2866" i="6"/>
  <c r="B2866" i="6"/>
  <c r="D2866" i="6"/>
  <c r="F2866" i="6"/>
  <c r="G2866" i="6" s="1"/>
  <c r="A2867" i="6"/>
  <c r="B2867" i="6"/>
  <c r="D2867" i="6"/>
  <c r="F2867" i="6"/>
  <c r="G2867" i="6" s="1"/>
  <c r="A2868" i="6"/>
  <c r="B2868" i="6"/>
  <c r="D2868" i="6"/>
  <c r="F2868" i="6"/>
  <c r="G2868" i="6" s="1"/>
  <c r="A2869" i="6"/>
  <c r="B2869" i="6"/>
  <c r="D2869" i="6"/>
  <c r="F2869" i="6"/>
  <c r="G2869" i="6" s="1"/>
  <c r="A2870" i="6"/>
  <c r="B2870" i="6"/>
  <c r="D2870" i="6"/>
  <c r="F2870" i="6"/>
  <c r="G2870" i="6" s="1"/>
  <c r="A2871" i="6"/>
  <c r="B2871" i="6"/>
  <c r="D2871" i="6"/>
  <c r="F2871" i="6"/>
  <c r="G2871" i="6" s="1"/>
  <c r="A2872" i="6"/>
  <c r="B2872" i="6"/>
  <c r="D2872" i="6"/>
  <c r="F2872" i="6"/>
  <c r="G2872" i="6" s="1"/>
  <c r="A2873" i="6"/>
  <c r="B2873" i="6"/>
  <c r="D2873" i="6"/>
  <c r="F2873" i="6"/>
  <c r="G2873" i="6" s="1"/>
  <c r="A2874" i="6"/>
  <c r="B2874" i="6"/>
  <c r="D2874" i="6"/>
  <c r="F2874" i="6"/>
  <c r="G2874" i="6" s="1"/>
  <c r="A2877" i="6"/>
  <c r="B2877" i="6" s="1"/>
  <c r="D2877" i="6"/>
  <c r="F2877" i="6"/>
  <c r="G2877" i="6" s="1"/>
  <c r="A2878" i="6"/>
  <c r="B2878" i="6" s="1"/>
  <c r="D2878" i="6"/>
  <c r="F2878" i="6"/>
  <c r="G2878" i="6" s="1"/>
  <c r="A2879" i="6"/>
  <c r="B2879" i="6" s="1"/>
  <c r="D2879" i="6"/>
  <c r="F2879" i="6"/>
  <c r="G2879" i="6" s="1"/>
  <c r="A2880" i="6"/>
  <c r="B2880" i="6"/>
  <c r="D2880" i="6"/>
  <c r="F2880" i="6"/>
  <c r="G2880" i="6" s="1"/>
  <c r="A2881" i="6"/>
  <c r="B2881" i="6" s="1"/>
  <c r="D2881" i="6"/>
  <c r="F2881" i="6"/>
  <c r="G2881" i="6" s="1"/>
  <c r="A2882" i="6"/>
  <c r="B2882" i="6" s="1"/>
  <c r="D2882" i="6"/>
  <c r="F2882" i="6"/>
  <c r="G2882" i="6" s="1"/>
  <c r="A2883" i="6"/>
  <c r="B2883" i="6" s="1"/>
  <c r="D2883" i="6"/>
  <c r="F2883" i="6"/>
  <c r="G2883" i="6" s="1"/>
  <c r="A2884" i="6"/>
  <c r="B2884" i="6" s="1"/>
  <c r="D2884" i="6"/>
  <c r="F2884" i="6"/>
  <c r="G2884" i="6" s="1"/>
  <c r="A2887" i="6"/>
  <c r="B2887" i="6"/>
  <c r="D2887" i="6"/>
  <c r="F2887" i="6"/>
  <c r="G2887" i="6" s="1"/>
  <c r="A2888" i="6"/>
  <c r="B2888" i="6"/>
  <c r="D2888" i="6"/>
  <c r="F2888" i="6"/>
  <c r="G2888" i="6" s="1"/>
  <c r="A2889" i="6"/>
  <c r="B2889" i="6"/>
  <c r="D2889" i="6"/>
  <c r="F2889" i="6"/>
  <c r="G2889" i="6" s="1"/>
  <c r="A2890" i="6"/>
  <c r="B2890" i="6"/>
  <c r="D2890" i="6"/>
  <c r="F2890" i="6"/>
  <c r="G2890" i="6" s="1"/>
  <c r="A2891" i="6"/>
  <c r="B2891" i="6"/>
  <c r="D2891" i="6"/>
  <c r="F2891" i="6"/>
  <c r="G2891" i="6" s="1"/>
  <c r="A2892" i="6"/>
  <c r="B2892" i="6"/>
  <c r="D2892" i="6"/>
  <c r="F2892" i="6"/>
  <c r="G2892" i="6"/>
  <c r="A2893" i="6"/>
  <c r="B2893" i="6"/>
  <c r="D2893" i="6"/>
  <c r="F2893" i="6"/>
  <c r="G2893" i="6" s="1"/>
  <c r="A2894" i="6"/>
  <c r="B2894" i="6"/>
  <c r="D2894" i="6"/>
  <c r="F2894" i="6"/>
  <c r="G2894" i="6" s="1"/>
  <c r="A2895" i="6"/>
  <c r="B2895" i="6"/>
  <c r="D2895" i="6"/>
  <c r="F2895" i="6"/>
  <c r="G2895" i="6" s="1"/>
  <c r="B2900" i="6"/>
  <c r="B2901" i="6"/>
  <c r="B2902" i="6"/>
  <c r="G2902" i="6"/>
  <c r="B2903" i="6"/>
  <c r="A2910" i="6"/>
  <c r="B2910" i="6"/>
  <c r="D2910" i="6"/>
  <c r="F2910" i="6"/>
  <c r="G2910" i="6" s="1"/>
  <c r="A2911" i="6"/>
  <c r="B2911" i="6"/>
  <c r="D2911" i="6"/>
  <c r="F2911" i="6"/>
  <c r="G2911" i="6" s="1"/>
  <c r="A2912" i="6"/>
  <c r="B2912" i="6"/>
  <c r="D2912" i="6"/>
  <c r="F2912" i="6"/>
  <c r="G2912" i="6"/>
  <c r="A2913" i="6"/>
  <c r="B2913" i="6"/>
  <c r="D2913" i="6"/>
  <c r="F2913" i="6"/>
  <c r="G2913" i="6" s="1"/>
  <c r="A2914" i="6"/>
  <c r="B2914" i="6"/>
  <c r="D2914" i="6"/>
  <c r="F2914" i="6"/>
  <c r="G2914" i="6" s="1"/>
  <c r="A2915" i="6"/>
  <c r="B2915" i="6"/>
  <c r="D2915" i="6"/>
  <c r="F2915" i="6"/>
  <c r="G2915" i="6" s="1"/>
  <c r="A2916" i="6"/>
  <c r="B2916" i="6"/>
  <c r="D2916" i="6"/>
  <c r="F2916" i="6"/>
  <c r="G2916" i="6" s="1"/>
  <c r="A2917" i="6"/>
  <c r="B2917" i="6"/>
  <c r="D2917" i="6"/>
  <c r="F2917" i="6"/>
  <c r="G2917" i="6" s="1"/>
  <c r="A2918" i="6"/>
  <c r="B2918" i="6"/>
  <c r="D2918" i="6"/>
  <c r="F2918" i="6"/>
  <c r="G2918" i="6" s="1"/>
  <c r="A2919" i="6"/>
  <c r="B2919" i="6"/>
  <c r="D2919" i="6"/>
  <c r="F2919" i="6"/>
  <c r="G2919" i="6" s="1"/>
  <c r="A2920" i="6"/>
  <c r="B2920" i="6"/>
  <c r="D2920" i="6"/>
  <c r="F2920" i="6"/>
  <c r="G2920" i="6" s="1"/>
  <c r="A2921" i="6"/>
  <c r="B2921" i="6"/>
  <c r="D2921" i="6"/>
  <c r="F2921" i="6"/>
  <c r="G2921" i="6" s="1"/>
  <c r="A2922" i="6"/>
  <c r="B2922" i="6"/>
  <c r="D2922" i="6"/>
  <c r="F2922" i="6"/>
  <c r="G2922" i="6" s="1"/>
  <c r="A2923" i="6"/>
  <c r="B2923" i="6"/>
  <c r="D2923" i="6"/>
  <c r="F2923" i="6"/>
  <c r="G2923" i="6" s="1"/>
  <c r="A2926" i="6"/>
  <c r="B2926" i="6" s="1"/>
  <c r="D2926" i="6"/>
  <c r="F2926" i="6"/>
  <c r="G2926" i="6" s="1"/>
  <c r="A2927" i="6"/>
  <c r="B2927" i="6" s="1"/>
  <c r="D2927" i="6"/>
  <c r="F2927" i="6"/>
  <c r="G2927" i="6" s="1"/>
  <c r="A2928" i="6"/>
  <c r="B2928" i="6" s="1"/>
  <c r="D2928" i="6"/>
  <c r="F2928" i="6"/>
  <c r="G2928" i="6" s="1"/>
  <c r="A2929" i="6"/>
  <c r="B2929" i="6" s="1"/>
  <c r="D2929" i="6"/>
  <c r="F2929" i="6"/>
  <c r="G2929" i="6" s="1"/>
  <c r="A2930" i="6"/>
  <c r="B2930" i="6" s="1"/>
  <c r="D2930" i="6"/>
  <c r="F2930" i="6"/>
  <c r="G2930" i="6" s="1"/>
  <c r="A2931" i="6"/>
  <c r="B2931" i="6" s="1"/>
  <c r="D2931" i="6"/>
  <c r="F2931" i="6"/>
  <c r="G2931" i="6" s="1"/>
  <c r="A2932" i="6"/>
  <c r="B2932" i="6"/>
  <c r="D2932" i="6"/>
  <c r="F2932" i="6"/>
  <c r="G2932" i="6"/>
  <c r="A2933" i="6"/>
  <c r="B2933" i="6" s="1"/>
  <c r="D2933" i="6"/>
  <c r="F2933" i="6"/>
  <c r="G2933" i="6"/>
  <c r="A2936" i="6"/>
  <c r="B2936" i="6"/>
  <c r="D2936" i="6"/>
  <c r="F2936" i="6"/>
  <c r="G2936" i="6" s="1"/>
  <c r="A2937" i="6"/>
  <c r="B2937" i="6"/>
  <c r="D2937" i="6"/>
  <c r="F2937" i="6"/>
  <c r="G2937" i="6" s="1"/>
  <c r="A2938" i="6"/>
  <c r="B2938" i="6"/>
  <c r="D2938" i="6"/>
  <c r="F2938" i="6"/>
  <c r="G2938" i="6" s="1"/>
  <c r="A2939" i="6"/>
  <c r="B2939" i="6"/>
  <c r="D2939" i="6"/>
  <c r="F2939" i="6"/>
  <c r="G2939" i="6" s="1"/>
  <c r="A2940" i="6"/>
  <c r="B2940" i="6"/>
  <c r="D2940" i="6"/>
  <c r="F2940" i="6"/>
  <c r="G2940" i="6" s="1"/>
  <c r="A2941" i="6"/>
  <c r="B2941" i="6"/>
  <c r="D2941" i="6"/>
  <c r="F2941" i="6"/>
  <c r="G2941" i="6" s="1"/>
  <c r="A2942" i="6"/>
  <c r="B2942" i="6"/>
  <c r="D2942" i="6"/>
  <c r="F2942" i="6"/>
  <c r="G2942" i="6"/>
  <c r="A2943" i="6"/>
  <c r="B2943" i="6"/>
  <c r="D2943" i="6"/>
  <c r="F2943" i="6"/>
  <c r="G2943" i="6" s="1"/>
  <c r="A2944" i="6"/>
  <c r="B2944" i="6"/>
  <c r="D2944" i="6"/>
  <c r="F2944" i="6"/>
  <c r="G2944" i="6" s="1"/>
  <c r="B2949" i="6"/>
  <c r="B2950" i="6"/>
  <c r="B2951" i="6"/>
  <c r="G2951" i="6"/>
  <c r="B2952" i="6"/>
  <c r="A2959" i="6"/>
  <c r="B2959" i="6"/>
  <c r="D2959" i="6"/>
  <c r="F2959" i="6"/>
  <c r="G2959" i="6" s="1"/>
  <c r="A2960" i="6"/>
  <c r="B2960" i="6"/>
  <c r="D2960" i="6"/>
  <c r="F2960" i="6"/>
  <c r="G2960" i="6" s="1"/>
  <c r="A2961" i="6"/>
  <c r="B2961" i="6"/>
  <c r="D2961" i="6"/>
  <c r="F2961" i="6"/>
  <c r="G2961" i="6" s="1"/>
  <c r="A2962" i="6"/>
  <c r="B2962" i="6"/>
  <c r="D2962" i="6"/>
  <c r="F2962" i="6"/>
  <c r="G2962" i="6" s="1"/>
  <c r="A2963" i="6"/>
  <c r="B2963" i="6"/>
  <c r="D2963" i="6"/>
  <c r="F2963" i="6"/>
  <c r="G2963" i="6" s="1"/>
  <c r="A2964" i="6"/>
  <c r="B2964" i="6"/>
  <c r="D2964" i="6"/>
  <c r="F2964" i="6"/>
  <c r="G2964" i="6" s="1"/>
  <c r="A2965" i="6"/>
  <c r="B2965" i="6"/>
  <c r="D2965" i="6"/>
  <c r="F2965" i="6"/>
  <c r="G2965" i="6" s="1"/>
  <c r="A2966" i="6"/>
  <c r="B2966" i="6"/>
  <c r="D2966" i="6"/>
  <c r="F2966" i="6"/>
  <c r="G2966" i="6" s="1"/>
  <c r="A2967" i="6"/>
  <c r="B2967" i="6"/>
  <c r="D2967" i="6"/>
  <c r="F2967" i="6"/>
  <c r="G2967" i="6" s="1"/>
  <c r="A2968" i="6"/>
  <c r="B2968" i="6"/>
  <c r="D2968" i="6"/>
  <c r="F2968" i="6"/>
  <c r="G2968" i="6" s="1"/>
  <c r="A2969" i="6"/>
  <c r="B2969" i="6"/>
  <c r="D2969" i="6"/>
  <c r="F2969" i="6"/>
  <c r="G2969" i="6" s="1"/>
  <c r="A2970" i="6"/>
  <c r="B2970" i="6"/>
  <c r="D2970" i="6"/>
  <c r="F2970" i="6"/>
  <c r="G2970" i="6" s="1"/>
  <c r="A2971" i="6"/>
  <c r="B2971" i="6"/>
  <c r="D2971" i="6"/>
  <c r="F2971" i="6"/>
  <c r="G2971" i="6" s="1"/>
  <c r="A2972" i="6"/>
  <c r="B2972" i="6"/>
  <c r="D2972" i="6"/>
  <c r="F2972" i="6"/>
  <c r="G2972" i="6"/>
  <c r="A2975" i="6"/>
  <c r="B2975" i="6" s="1"/>
  <c r="D2975" i="6"/>
  <c r="F2975" i="6"/>
  <c r="G2975" i="6" s="1"/>
  <c r="A2976" i="6"/>
  <c r="B2976" i="6" s="1"/>
  <c r="D2976" i="6"/>
  <c r="F2976" i="6"/>
  <c r="G2976" i="6" s="1"/>
  <c r="A2977" i="6"/>
  <c r="B2977" i="6" s="1"/>
  <c r="D2977" i="6"/>
  <c r="F2977" i="6"/>
  <c r="G2977" i="6" s="1"/>
  <c r="A2978" i="6"/>
  <c r="B2978" i="6"/>
  <c r="D2978" i="6"/>
  <c r="F2978" i="6"/>
  <c r="G2978" i="6" s="1"/>
  <c r="A2979" i="6"/>
  <c r="B2979" i="6" s="1"/>
  <c r="D2979" i="6"/>
  <c r="F2979" i="6"/>
  <c r="G2979" i="6" s="1"/>
  <c r="A2980" i="6"/>
  <c r="B2980" i="6"/>
  <c r="D2980" i="6"/>
  <c r="F2980" i="6"/>
  <c r="G2980" i="6" s="1"/>
  <c r="A2981" i="6"/>
  <c r="B2981" i="6" s="1"/>
  <c r="D2981" i="6"/>
  <c r="F2981" i="6"/>
  <c r="G2981" i="6" s="1"/>
  <c r="A2982" i="6"/>
  <c r="B2982" i="6" s="1"/>
  <c r="D2982" i="6"/>
  <c r="F2982" i="6"/>
  <c r="G2982" i="6" s="1"/>
  <c r="A2985" i="6"/>
  <c r="B2985" i="6"/>
  <c r="D2985" i="6"/>
  <c r="F2985" i="6"/>
  <c r="G2985" i="6" s="1"/>
  <c r="A2986" i="6"/>
  <c r="B2986" i="6"/>
  <c r="D2986" i="6"/>
  <c r="F2986" i="6"/>
  <c r="G2986" i="6" s="1"/>
  <c r="A2987" i="6"/>
  <c r="B2987" i="6"/>
  <c r="D2987" i="6"/>
  <c r="F2987" i="6"/>
  <c r="G2987" i="6" s="1"/>
  <c r="A2988" i="6"/>
  <c r="B2988" i="6"/>
  <c r="D2988" i="6"/>
  <c r="F2988" i="6"/>
  <c r="G2988" i="6" s="1"/>
  <c r="A2989" i="6"/>
  <c r="B2989" i="6"/>
  <c r="D2989" i="6"/>
  <c r="F2989" i="6"/>
  <c r="G2989" i="6"/>
  <c r="A2990" i="6"/>
  <c r="B2990" i="6"/>
  <c r="D2990" i="6"/>
  <c r="F2990" i="6"/>
  <c r="G2990" i="6" s="1"/>
  <c r="A2991" i="6"/>
  <c r="B2991" i="6"/>
  <c r="D2991" i="6"/>
  <c r="F2991" i="6"/>
  <c r="G2991" i="6" s="1"/>
  <c r="A2992" i="6"/>
  <c r="B2992" i="6"/>
  <c r="D2992" i="6"/>
  <c r="F2992" i="6"/>
  <c r="G2992" i="6"/>
  <c r="A2993" i="6"/>
  <c r="B2993" i="6"/>
  <c r="D2993" i="6"/>
  <c r="F2993" i="6"/>
  <c r="G2993" i="6" s="1"/>
  <c r="B2998" i="6"/>
  <c r="B2999" i="6"/>
  <c r="B3000" i="6"/>
  <c r="G3000" i="6"/>
  <c r="B3001" i="6"/>
  <c r="A3008" i="6"/>
  <c r="B3008" i="6"/>
  <c r="D3008" i="6"/>
  <c r="F3008" i="6"/>
  <c r="G3008" i="6" s="1"/>
  <c r="A3009" i="6"/>
  <c r="B3009" i="6"/>
  <c r="D3009" i="6"/>
  <c r="F3009" i="6"/>
  <c r="G3009" i="6" s="1"/>
  <c r="A3010" i="6"/>
  <c r="B3010" i="6"/>
  <c r="D3010" i="6"/>
  <c r="F3010" i="6"/>
  <c r="G3010" i="6" s="1"/>
  <c r="A3011" i="6"/>
  <c r="B3011" i="6"/>
  <c r="D3011" i="6"/>
  <c r="F3011" i="6"/>
  <c r="G3011" i="6" s="1"/>
  <c r="A3012" i="6"/>
  <c r="B3012" i="6"/>
  <c r="D3012" i="6"/>
  <c r="F3012" i="6"/>
  <c r="G3012" i="6" s="1"/>
  <c r="A3013" i="6"/>
  <c r="B3013" i="6"/>
  <c r="D3013" i="6"/>
  <c r="F3013" i="6"/>
  <c r="G3013" i="6" s="1"/>
  <c r="A3014" i="6"/>
  <c r="B3014" i="6"/>
  <c r="D3014" i="6"/>
  <c r="F3014" i="6"/>
  <c r="G3014" i="6"/>
  <c r="A3015" i="6"/>
  <c r="B3015" i="6"/>
  <c r="D3015" i="6"/>
  <c r="F3015" i="6"/>
  <c r="G3015" i="6" s="1"/>
  <c r="A3016" i="6"/>
  <c r="B3016" i="6"/>
  <c r="D3016" i="6"/>
  <c r="F3016" i="6"/>
  <c r="G3016" i="6" s="1"/>
  <c r="A3017" i="6"/>
  <c r="B3017" i="6"/>
  <c r="D3017" i="6"/>
  <c r="F3017" i="6"/>
  <c r="G3017" i="6" s="1"/>
  <c r="A3018" i="6"/>
  <c r="B3018" i="6"/>
  <c r="D3018" i="6"/>
  <c r="F3018" i="6"/>
  <c r="G3018" i="6" s="1"/>
  <c r="A3019" i="6"/>
  <c r="B3019" i="6"/>
  <c r="D3019" i="6"/>
  <c r="F3019" i="6"/>
  <c r="G3019" i="6" s="1"/>
  <c r="A3020" i="6"/>
  <c r="B3020" i="6"/>
  <c r="D3020" i="6"/>
  <c r="F3020" i="6"/>
  <c r="G3020" i="6" s="1"/>
  <c r="A3021" i="6"/>
  <c r="B3021" i="6"/>
  <c r="D3021" i="6"/>
  <c r="F3021" i="6"/>
  <c r="G3021" i="6" s="1"/>
  <c r="A3024" i="6"/>
  <c r="B3024" i="6" s="1"/>
  <c r="D3024" i="6"/>
  <c r="F3024" i="6"/>
  <c r="G3024" i="6" s="1"/>
  <c r="A3025" i="6"/>
  <c r="B3025" i="6" s="1"/>
  <c r="D3025" i="6"/>
  <c r="F3025" i="6"/>
  <c r="G3025" i="6" s="1"/>
  <c r="A3026" i="6"/>
  <c r="B3026" i="6" s="1"/>
  <c r="D3026" i="6"/>
  <c r="F3026" i="6"/>
  <c r="G3026" i="6" s="1"/>
  <c r="A3027" i="6"/>
  <c r="B3027" i="6" s="1"/>
  <c r="D3027" i="6"/>
  <c r="F3027" i="6"/>
  <c r="G3027" i="6"/>
  <c r="A3028" i="6"/>
  <c r="B3028" i="6" s="1"/>
  <c r="D3028" i="6"/>
  <c r="F3028" i="6"/>
  <c r="G3028" i="6" s="1"/>
  <c r="A3029" i="6"/>
  <c r="B3029" i="6"/>
  <c r="D3029" i="6"/>
  <c r="F3029" i="6"/>
  <c r="G3029" i="6" s="1"/>
  <c r="A3030" i="6"/>
  <c r="B3030" i="6" s="1"/>
  <c r="D3030" i="6"/>
  <c r="F3030" i="6"/>
  <c r="G3030" i="6"/>
  <c r="A3031" i="6"/>
  <c r="B3031" i="6"/>
  <c r="D3031" i="6"/>
  <c r="F3031" i="6"/>
  <c r="G3031" i="6" s="1"/>
  <c r="A3034" i="6"/>
  <c r="B3034" i="6"/>
  <c r="D3034" i="6"/>
  <c r="F3034" i="6"/>
  <c r="G3034" i="6" s="1"/>
  <c r="A3035" i="6"/>
  <c r="B3035" i="6"/>
  <c r="D3035" i="6"/>
  <c r="F3035" i="6"/>
  <c r="G3035" i="6" s="1"/>
  <c r="A3036" i="6"/>
  <c r="B3036" i="6"/>
  <c r="D3036" i="6"/>
  <c r="F3036" i="6"/>
  <c r="G3036" i="6" s="1"/>
  <c r="A3037" i="6"/>
  <c r="B3037" i="6"/>
  <c r="D3037" i="6"/>
  <c r="F3037" i="6"/>
  <c r="G3037" i="6" s="1"/>
  <c r="A3038" i="6"/>
  <c r="B3038" i="6"/>
  <c r="D3038" i="6"/>
  <c r="F3038" i="6"/>
  <c r="G3038" i="6" s="1"/>
  <c r="A3039" i="6"/>
  <c r="B3039" i="6"/>
  <c r="D3039" i="6"/>
  <c r="F3039" i="6"/>
  <c r="G3039" i="6" s="1"/>
  <c r="A3040" i="6"/>
  <c r="B3040" i="6"/>
  <c r="D3040" i="6"/>
  <c r="F3040" i="6"/>
  <c r="G3040" i="6" s="1"/>
  <c r="A3041" i="6"/>
  <c r="B3041" i="6"/>
  <c r="D3041" i="6"/>
  <c r="F3041" i="6"/>
  <c r="G3041" i="6" s="1"/>
  <c r="A3042" i="6"/>
  <c r="B3042" i="6"/>
  <c r="D3042" i="6"/>
  <c r="F3042" i="6"/>
  <c r="G3042" i="6"/>
  <c r="B3047" i="6"/>
  <c r="B3048" i="6"/>
  <c r="B3049" i="6"/>
  <c r="G3049" i="6"/>
  <c r="B3050" i="6"/>
  <c r="A3057" i="6"/>
  <c r="B3057" i="6"/>
  <c r="D3057" i="6"/>
  <c r="F3057" i="6"/>
  <c r="G3057" i="6" s="1"/>
  <c r="A3058" i="6"/>
  <c r="B3058" i="6"/>
  <c r="D3058" i="6"/>
  <c r="F3058" i="6"/>
  <c r="G3058" i="6" s="1"/>
  <c r="A3059" i="6"/>
  <c r="B3059" i="6"/>
  <c r="D3059" i="6"/>
  <c r="F3059" i="6"/>
  <c r="G3059" i="6" s="1"/>
  <c r="A3060" i="6"/>
  <c r="B3060" i="6"/>
  <c r="D3060" i="6"/>
  <c r="F3060" i="6"/>
  <c r="G3060" i="6" s="1"/>
  <c r="A3061" i="6"/>
  <c r="B3061" i="6"/>
  <c r="D3061" i="6"/>
  <c r="F3061" i="6"/>
  <c r="G3061" i="6" s="1"/>
  <c r="A3062" i="6"/>
  <c r="B3062" i="6"/>
  <c r="D3062" i="6"/>
  <c r="F3062" i="6"/>
  <c r="G3062" i="6"/>
  <c r="A3063" i="6"/>
  <c r="B3063" i="6"/>
  <c r="D3063" i="6"/>
  <c r="F3063" i="6"/>
  <c r="G3063" i="6"/>
  <c r="A3064" i="6"/>
  <c r="B3064" i="6"/>
  <c r="D3064" i="6"/>
  <c r="F3064" i="6"/>
  <c r="G3064" i="6" s="1"/>
  <c r="A3065" i="6"/>
  <c r="B3065" i="6"/>
  <c r="D3065" i="6"/>
  <c r="F3065" i="6"/>
  <c r="G3065" i="6" s="1"/>
  <c r="A3066" i="6"/>
  <c r="B3066" i="6"/>
  <c r="D3066" i="6"/>
  <c r="F3066" i="6"/>
  <c r="G3066" i="6" s="1"/>
  <c r="A3067" i="6"/>
  <c r="B3067" i="6"/>
  <c r="D3067" i="6"/>
  <c r="F3067" i="6"/>
  <c r="G3067" i="6" s="1"/>
  <c r="A3068" i="6"/>
  <c r="B3068" i="6"/>
  <c r="D3068" i="6"/>
  <c r="F3068" i="6"/>
  <c r="G3068" i="6"/>
  <c r="A3069" i="6"/>
  <c r="B3069" i="6"/>
  <c r="D3069" i="6"/>
  <c r="F3069" i="6"/>
  <c r="G3069" i="6" s="1"/>
  <c r="A3070" i="6"/>
  <c r="B3070" i="6"/>
  <c r="D3070" i="6"/>
  <c r="F3070" i="6"/>
  <c r="G3070" i="6" s="1"/>
  <c r="A3073" i="6"/>
  <c r="B3073" i="6" s="1"/>
  <c r="D3073" i="6"/>
  <c r="F3073" i="6"/>
  <c r="G3073" i="6" s="1"/>
  <c r="A3074" i="6"/>
  <c r="B3074" i="6" s="1"/>
  <c r="D3074" i="6"/>
  <c r="F3074" i="6"/>
  <c r="G3074" i="6" s="1"/>
  <c r="A3075" i="6"/>
  <c r="B3075" i="6" s="1"/>
  <c r="D3075" i="6"/>
  <c r="F3075" i="6"/>
  <c r="G3075" i="6" s="1"/>
  <c r="A3076" i="6"/>
  <c r="B3076" i="6" s="1"/>
  <c r="D3076" i="6"/>
  <c r="F3076" i="6"/>
  <c r="G3076" i="6" s="1"/>
  <c r="A3077" i="6"/>
  <c r="B3077" i="6" s="1"/>
  <c r="D3077" i="6"/>
  <c r="F3077" i="6"/>
  <c r="G3077" i="6" s="1"/>
  <c r="A3078" i="6"/>
  <c r="B3078" i="6" s="1"/>
  <c r="D3078" i="6"/>
  <c r="F3078" i="6"/>
  <c r="G3078" i="6" s="1"/>
  <c r="A3079" i="6"/>
  <c r="B3079" i="6" s="1"/>
  <c r="D3079" i="6"/>
  <c r="F3079" i="6"/>
  <c r="G3079" i="6" s="1"/>
  <c r="A3080" i="6"/>
  <c r="B3080" i="6" s="1"/>
  <c r="D3080" i="6"/>
  <c r="F3080" i="6"/>
  <c r="G3080" i="6" s="1"/>
  <c r="A3083" i="6"/>
  <c r="B3083" i="6"/>
  <c r="D3083" i="6"/>
  <c r="F3083" i="6"/>
  <c r="G3083" i="6" s="1"/>
  <c r="A3084" i="6"/>
  <c r="B3084" i="6"/>
  <c r="D3084" i="6"/>
  <c r="F3084" i="6"/>
  <c r="G3084" i="6" s="1"/>
  <c r="G3092" i="6" s="1"/>
  <c r="A3085" i="6"/>
  <c r="B3085" i="6"/>
  <c r="D3085" i="6"/>
  <c r="F3085" i="6"/>
  <c r="G3085" i="6"/>
  <c r="A3086" i="6"/>
  <c r="B3086" i="6"/>
  <c r="D3086" i="6"/>
  <c r="F3086" i="6"/>
  <c r="G3086" i="6" s="1"/>
  <c r="A3087" i="6"/>
  <c r="B3087" i="6"/>
  <c r="D3087" i="6"/>
  <c r="F3087" i="6"/>
  <c r="G3087" i="6" s="1"/>
  <c r="A3088" i="6"/>
  <c r="B3088" i="6"/>
  <c r="D3088" i="6"/>
  <c r="F3088" i="6"/>
  <c r="G3088" i="6" s="1"/>
  <c r="A3089" i="6"/>
  <c r="B3089" i="6"/>
  <c r="D3089" i="6"/>
  <c r="F3089" i="6"/>
  <c r="G3089" i="6" s="1"/>
  <c r="A3090" i="6"/>
  <c r="B3090" i="6"/>
  <c r="D3090" i="6"/>
  <c r="F3090" i="6"/>
  <c r="G3090" i="6" s="1"/>
  <c r="A3091" i="6"/>
  <c r="B3091" i="6"/>
  <c r="D3091" i="6"/>
  <c r="F3091" i="6"/>
  <c r="G3091" i="6" s="1"/>
  <c r="B3096" i="6"/>
  <c r="B3097" i="6"/>
  <c r="B3098" i="6"/>
  <c r="G3098" i="6"/>
  <c r="B3099" i="6"/>
  <c r="A3106" i="6"/>
  <c r="B3106" i="6"/>
  <c r="D3106" i="6"/>
  <c r="F3106" i="6"/>
  <c r="G3106" i="6" s="1"/>
  <c r="A3107" i="6"/>
  <c r="B3107" i="6"/>
  <c r="D3107" i="6"/>
  <c r="F3107" i="6"/>
  <c r="G3107" i="6" s="1"/>
  <c r="A3108" i="6"/>
  <c r="B3108" i="6"/>
  <c r="D3108" i="6"/>
  <c r="F3108" i="6"/>
  <c r="G3108" i="6"/>
  <c r="A3109" i="6"/>
  <c r="B3109" i="6"/>
  <c r="D3109" i="6"/>
  <c r="F3109" i="6"/>
  <c r="G3109" i="6" s="1"/>
  <c r="A3110" i="6"/>
  <c r="B3110" i="6"/>
  <c r="D3110" i="6"/>
  <c r="F3110" i="6"/>
  <c r="G3110" i="6" s="1"/>
  <c r="A3111" i="6"/>
  <c r="B3111" i="6"/>
  <c r="D3111" i="6"/>
  <c r="F3111" i="6"/>
  <c r="G3111" i="6" s="1"/>
  <c r="A3112" i="6"/>
  <c r="B3112" i="6"/>
  <c r="D3112" i="6"/>
  <c r="F3112" i="6"/>
  <c r="G3112" i="6" s="1"/>
  <c r="A3113" i="6"/>
  <c r="B3113" i="6"/>
  <c r="D3113" i="6"/>
  <c r="F3113" i="6"/>
  <c r="G3113" i="6" s="1"/>
  <c r="A3114" i="6"/>
  <c r="B3114" i="6"/>
  <c r="D3114" i="6"/>
  <c r="F3114" i="6"/>
  <c r="G3114" i="6" s="1"/>
  <c r="A3115" i="6"/>
  <c r="B3115" i="6"/>
  <c r="D3115" i="6"/>
  <c r="F3115" i="6"/>
  <c r="G3115" i="6" s="1"/>
  <c r="A3116" i="6"/>
  <c r="B3116" i="6"/>
  <c r="D3116" i="6"/>
  <c r="F3116" i="6"/>
  <c r="G3116" i="6" s="1"/>
  <c r="A3117" i="6"/>
  <c r="B3117" i="6"/>
  <c r="D3117" i="6"/>
  <c r="F3117" i="6"/>
  <c r="G3117" i="6" s="1"/>
  <c r="A3118" i="6"/>
  <c r="B3118" i="6"/>
  <c r="D3118" i="6"/>
  <c r="F3118" i="6"/>
  <c r="G3118" i="6" s="1"/>
  <c r="A3119" i="6"/>
  <c r="B3119" i="6"/>
  <c r="D3119" i="6"/>
  <c r="F3119" i="6"/>
  <c r="G3119" i="6" s="1"/>
  <c r="A3122" i="6"/>
  <c r="B3122" i="6" s="1"/>
  <c r="D3122" i="6"/>
  <c r="F3122" i="6"/>
  <c r="G3122" i="6" s="1"/>
  <c r="A3123" i="6"/>
  <c r="B3123" i="6" s="1"/>
  <c r="D3123" i="6"/>
  <c r="F3123" i="6"/>
  <c r="G3123" i="6" s="1"/>
  <c r="A3124" i="6"/>
  <c r="B3124" i="6" s="1"/>
  <c r="D3124" i="6"/>
  <c r="F3124" i="6"/>
  <c r="G3124" i="6" s="1"/>
  <c r="A3125" i="6"/>
  <c r="B3125" i="6" s="1"/>
  <c r="D3125" i="6"/>
  <c r="F3125" i="6"/>
  <c r="G3125" i="6"/>
  <c r="A3126" i="6"/>
  <c r="B3126" i="6" s="1"/>
  <c r="D3126" i="6"/>
  <c r="F3126" i="6"/>
  <c r="G3126" i="6" s="1"/>
  <c r="A3127" i="6"/>
  <c r="B3127" i="6" s="1"/>
  <c r="D3127" i="6"/>
  <c r="F3127" i="6"/>
  <c r="G3127" i="6" s="1"/>
  <c r="A3128" i="6"/>
  <c r="B3128" i="6" s="1"/>
  <c r="D3128" i="6"/>
  <c r="F3128" i="6"/>
  <c r="G3128" i="6" s="1"/>
  <c r="A3129" i="6"/>
  <c r="B3129" i="6" s="1"/>
  <c r="D3129" i="6"/>
  <c r="F3129" i="6"/>
  <c r="G3129" i="6" s="1"/>
  <c r="A3132" i="6"/>
  <c r="B3132" i="6"/>
  <c r="D3132" i="6"/>
  <c r="F3132" i="6"/>
  <c r="G3132" i="6" s="1"/>
  <c r="A3133" i="6"/>
  <c r="B3133" i="6"/>
  <c r="D3133" i="6"/>
  <c r="F3133" i="6"/>
  <c r="G3133" i="6" s="1"/>
  <c r="A3134" i="6"/>
  <c r="B3134" i="6"/>
  <c r="D3134" i="6"/>
  <c r="F3134" i="6"/>
  <c r="G3134" i="6" s="1"/>
  <c r="A3135" i="6"/>
  <c r="B3135" i="6"/>
  <c r="D3135" i="6"/>
  <c r="F3135" i="6"/>
  <c r="G3135" i="6" s="1"/>
  <c r="A3136" i="6"/>
  <c r="B3136" i="6"/>
  <c r="D3136" i="6"/>
  <c r="F3136" i="6"/>
  <c r="G3136" i="6" s="1"/>
  <c r="A3137" i="6"/>
  <c r="B3137" i="6"/>
  <c r="D3137" i="6"/>
  <c r="F3137" i="6"/>
  <c r="G3137" i="6" s="1"/>
  <c r="A3138" i="6"/>
  <c r="B3138" i="6"/>
  <c r="D3138" i="6"/>
  <c r="F3138" i="6"/>
  <c r="G3138" i="6"/>
  <c r="A3139" i="6"/>
  <c r="B3139" i="6"/>
  <c r="D3139" i="6"/>
  <c r="F3139" i="6"/>
  <c r="G3139" i="6" s="1"/>
  <c r="A3140" i="6"/>
  <c r="B3140" i="6"/>
  <c r="D3140" i="6"/>
  <c r="F3140" i="6"/>
  <c r="G3140" i="6" s="1"/>
  <c r="B3145" i="6"/>
  <c r="B3146" i="6"/>
  <c r="B3147" i="6"/>
  <c r="G3147" i="6"/>
  <c r="B3148" i="6"/>
  <c r="A3155" i="6"/>
  <c r="B3155" i="6"/>
  <c r="D3155" i="6"/>
  <c r="F3155" i="6"/>
  <c r="G3155" i="6" s="1"/>
  <c r="A3156" i="6"/>
  <c r="B3156" i="6"/>
  <c r="D3156" i="6"/>
  <c r="F3156" i="6"/>
  <c r="G3156" i="6" s="1"/>
  <c r="A3157" i="6"/>
  <c r="B3157" i="6"/>
  <c r="D3157" i="6"/>
  <c r="F3157" i="6"/>
  <c r="G3157" i="6" s="1"/>
  <c r="A3158" i="6"/>
  <c r="B3158" i="6"/>
  <c r="D3158" i="6"/>
  <c r="F3158" i="6"/>
  <c r="G3158" i="6" s="1"/>
  <c r="A3159" i="6"/>
  <c r="B3159" i="6"/>
  <c r="D3159" i="6"/>
  <c r="F3159" i="6"/>
  <c r="G3159" i="6" s="1"/>
  <c r="A3160" i="6"/>
  <c r="B3160" i="6"/>
  <c r="D3160" i="6"/>
  <c r="F3160" i="6"/>
  <c r="G3160" i="6" s="1"/>
  <c r="A3161" i="6"/>
  <c r="B3161" i="6"/>
  <c r="D3161" i="6"/>
  <c r="F3161" i="6"/>
  <c r="G3161" i="6" s="1"/>
  <c r="A3162" i="6"/>
  <c r="B3162" i="6"/>
  <c r="D3162" i="6"/>
  <c r="F3162" i="6"/>
  <c r="G3162" i="6" s="1"/>
  <c r="A3163" i="6"/>
  <c r="B3163" i="6"/>
  <c r="D3163" i="6"/>
  <c r="F3163" i="6"/>
  <c r="G3163" i="6" s="1"/>
  <c r="A3164" i="6"/>
  <c r="B3164" i="6"/>
  <c r="D3164" i="6"/>
  <c r="F3164" i="6"/>
  <c r="G3164" i="6"/>
  <c r="A3165" i="6"/>
  <c r="B3165" i="6"/>
  <c r="D3165" i="6"/>
  <c r="F3165" i="6"/>
  <c r="G3165" i="6" s="1"/>
  <c r="A3166" i="6"/>
  <c r="B3166" i="6"/>
  <c r="D3166" i="6"/>
  <c r="F3166" i="6"/>
  <c r="G3166" i="6" s="1"/>
  <c r="A3167" i="6"/>
  <c r="B3167" i="6"/>
  <c r="D3167" i="6"/>
  <c r="F3167" i="6"/>
  <c r="G3167" i="6"/>
  <c r="A3168" i="6"/>
  <c r="B3168" i="6"/>
  <c r="D3168" i="6"/>
  <c r="F3168" i="6"/>
  <c r="G3168" i="6" s="1"/>
  <c r="A3171" i="6"/>
  <c r="B3171" i="6" s="1"/>
  <c r="D3171" i="6"/>
  <c r="F3171" i="6"/>
  <c r="G3171" i="6"/>
  <c r="A3172" i="6"/>
  <c r="B3172" i="6" s="1"/>
  <c r="D3172" i="6"/>
  <c r="F3172" i="6"/>
  <c r="G3172" i="6" s="1"/>
  <c r="A3173" i="6"/>
  <c r="B3173" i="6" s="1"/>
  <c r="D3173" i="6"/>
  <c r="F3173" i="6"/>
  <c r="G3173" i="6"/>
  <c r="A3174" i="6"/>
  <c r="B3174" i="6" s="1"/>
  <c r="D3174" i="6"/>
  <c r="F3174" i="6"/>
  <c r="G3174" i="6" s="1"/>
  <c r="A3175" i="6"/>
  <c r="B3175" i="6" s="1"/>
  <c r="D3175" i="6"/>
  <c r="F3175" i="6"/>
  <c r="G3175" i="6"/>
  <c r="A3176" i="6"/>
  <c r="B3176" i="6" s="1"/>
  <c r="D3176" i="6"/>
  <c r="F3176" i="6"/>
  <c r="G3176" i="6" s="1"/>
  <c r="A3177" i="6"/>
  <c r="B3177" i="6" s="1"/>
  <c r="D3177" i="6"/>
  <c r="F3177" i="6"/>
  <c r="G3177" i="6" s="1"/>
  <c r="A3178" i="6"/>
  <c r="B3178" i="6" s="1"/>
  <c r="D3178" i="6"/>
  <c r="F3178" i="6"/>
  <c r="G3178" i="6" s="1"/>
  <c r="A3181" i="6"/>
  <c r="B3181" i="6"/>
  <c r="D3181" i="6"/>
  <c r="F3181" i="6"/>
  <c r="G3181" i="6" s="1"/>
  <c r="A3182" i="6"/>
  <c r="B3182" i="6"/>
  <c r="D3182" i="6"/>
  <c r="F3182" i="6"/>
  <c r="G3182" i="6" s="1"/>
  <c r="A3183" i="6"/>
  <c r="B3183" i="6"/>
  <c r="D3183" i="6"/>
  <c r="F3183" i="6"/>
  <c r="G3183" i="6" s="1"/>
  <c r="A3184" i="6"/>
  <c r="B3184" i="6"/>
  <c r="D3184" i="6"/>
  <c r="F3184" i="6"/>
  <c r="G3184" i="6" s="1"/>
  <c r="A3185" i="6"/>
  <c r="B3185" i="6"/>
  <c r="D3185" i="6"/>
  <c r="F3185" i="6"/>
  <c r="G3185" i="6" s="1"/>
  <c r="A3186" i="6"/>
  <c r="B3186" i="6"/>
  <c r="D3186" i="6"/>
  <c r="F3186" i="6"/>
  <c r="G3186" i="6" s="1"/>
  <c r="A3187" i="6"/>
  <c r="B3187" i="6"/>
  <c r="D3187" i="6"/>
  <c r="F3187" i="6"/>
  <c r="G3187" i="6" s="1"/>
  <c r="A3188" i="6"/>
  <c r="B3188" i="6"/>
  <c r="D3188" i="6"/>
  <c r="F3188" i="6"/>
  <c r="G3188" i="6" s="1"/>
  <c r="A3189" i="6"/>
  <c r="B3189" i="6"/>
  <c r="D3189" i="6"/>
  <c r="F3189" i="6"/>
  <c r="G3189" i="6" s="1"/>
  <c r="B3194" i="6"/>
  <c r="B3195" i="6"/>
  <c r="B3196" i="6"/>
  <c r="G3196" i="6"/>
  <c r="B3197" i="6"/>
  <c r="A3204" i="6"/>
  <c r="B3204" i="6"/>
  <c r="D3204" i="6"/>
  <c r="F3204" i="6"/>
  <c r="G3204" i="6"/>
  <c r="A3205" i="6"/>
  <c r="B3205" i="6"/>
  <c r="D3205" i="6"/>
  <c r="F3205" i="6"/>
  <c r="G3205" i="6" s="1"/>
  <c r="A3206" i="6"/>
  <c r="B3206" i="6"/>
  <c r="D3206" i="6"/>
  <c r="F3206" i="6"/>
  <c r="G3206" i="6" s="1"/>
  <c r="A3207" i="6"/>
  <c r="B3207" i="6"/>
  <c r="D3207" i="6"/>
  <c r="F3207" i="6"/>
  <c r="G3207" i="6" s="1"/>
  <c r="A3208" i="6"/>
  <c r="B3208" i="6"/>
  <c r="D3208" i="6"/>
  <c r="F3208" i="6"/>
  <c r="G3208" i="6" s="1"/>
  <c r="A3209" i="6"/>
  <c r="B3209" i="6"/>
  <c r="D3209" i="6"/>
  <c r="F3209" i="6"/>
  <c r="G3209" i="6" s="1"/>
  <c r="A3210" i="6"/>
  <c r="B3210" i="6"/>
  <c r="D3210" i="6"/>
  <c r="F3210" i="6"/>
  <c r="G3210" i="6" s="1"/>
  <c r="A3211" i="6"/>
  <c r="B3211" i="6"/>
  <c r="D3211" i="6"/>
  <c r="F3211" i="6"/>
  <c r="G3211" i="6" s="1"/>
  <c r="A3212" i="6"/>
  <c r="B3212" i="6"/>
  <c r="D3212" i="6"/>
  <c r="F3212" i="6"/>
  <c r="G3212" i="6" s="1"/>
  <c r="A3213" i="6"/>
  <c r="B3213" i="6"/>
  <c r="D3213" i="6"/>
  <c r="F3213" i="6"/>
  <c r="G3213" i="6" s="1"/>
  <c r="A3214" i="6"/>
  <c r="B3214" i="6"/>
  <c r="D3214" i="6"/>
  <c r="F3214" i="6"/>
  <c r="G3214" i="6" s="1"/>
  <c r="A3215" i="6"/>
  <c r="B3215" i="6"/>
  <c r="D3215" i="6"/>
  <c r="F3215" i="6"/>
  <c r="G3215" i="6" s="1"/>
  <c r="A3216" i="6"/>
  <c r="B3216" i="6"/>
  <c r="D3216" i="6"/>
  <c r="F3216" i="6"/>
  <c r="G3216" i="6" s="1"/>
  <c r="A3217" i="6"/>
  <c r="B3217" i="6"/>
  <c r="D3217" i="6"/>
  <c r="F3217" i="6"/>
  <c r="G3217" i="6" s="1"/>
  <c r="A3220" i="6"/>
  <c r="B3220" i="6" s="1"/>
  <c r="D3220" i="6"/>
  <c r="F3220" i="6"/>
  <c r="G3220" i="6" s="1"/>
  <c r="A3221" i="6"/>
  <c r="B3221" i="6" s="1"/>
  <c r="D3221" i="6"/>
  <c r="F3221" i="6"/>
  <c r="G3221" i="6"/>
  <c r="A3222" i="6"/>
  <c r="B3222" i="6" s="1"/>
  <c r="D3222" i="6"/>
  <c r="F3222" i="6"/>
  <c r="G3222" i="6" s="1"/>
  <c r="A3223" i="6"/>
  <c r="B3223" i="6" s="1"/>
  <c r="D3223" i="6"/>
  <c r="F3223" i="6"/>
  <c r="G3223" i="6" s="1"/>
  <c r="A3224" i="6"/>
  <c r="B3224" i="6" s="1"/>
  <c r="D3224" i="6"/>
  <c r="F3224" i="6"/>
  <c r="G3224" i="6" s="1"/>
  <c r="A3225" i="6"/>
  <c r="B3225" i="6" s="1"/>
  <c r="D3225" i="6"/>
  <c r="F3225" i="6"/>
  <c r="G3225" i="6" s="1"/>
  <c r="A3226" i="6"/>
  <c r="B3226" i="6" s="1"/>
  <c r="D3226" i="6"/>
  <c r="F3226" i="6"/>
  <c r="G3226" i="6" s="1"/>
  <c r="A3227" i="6"/>
  <c r="B3227" i="6" s="1"/>
  <c r="D3227" i="6"/>
  <c r="F3227" i="6"/>
  <c r="G3227" i="6" s="1"/>
  <c r="A3230" i="6"/>
  <c r="B3230" i="6"/>
  <c r="D3230" i="6"/>
  <c r="F3230" i="6"/>
  <c r="G3230" i="6" s="1"/>
  <c r="A3231" i="6"/>
  <c r="B3231" i="6"/>
  <c r="D3231" i="6"/>
  <c r="F3231" i="6"/>
  <c r="G3231" i="6"/>
  <c r="A3232" i="6"/>
  <c r="B3232" i="6"/>
  <c r="D3232" i="6"/>
  <c r="F3232" i="6"/>
  <c r="G3232" i="6" s="1"/>
  <c r="A3233" i="6"/>
  <c r="B3233" i="6"/>
  <c r="D3233" i="6"/>
  <c r="F3233" i="6"/>
  <c r="G3233" i="6" s="1"/>
  <c r="A3234" i="6"/>
  <c r="B3234" i="6"/>
  <c r="D3234" i="6"/>
  <c r="F3234" i="6"/>
  <c r="G3234" i="6"/>
  <c r="A3235" i="6"/>
  <c r="B3235" i="6"/>
  <c r="D3235" i="6"/>
  <c r="F3235" i="6"/>
  <c r="G3235" i="6" s="1"/>
  <c r="A3236" i="6"/>
  <c r="B3236" i="6"/>
  <c r="D3236" i="6"/>
  <c r="F3236" i="6"/>
  <c r="G3236" i="6" s="1"/>
  <c r="A3237" i="6"/>
  <c r="B3237" i="6"/>
  <c r="D3237" i="6"/>
  <c r="F3237" i="6"/>
  <c r="G3237" i="6" s="1"/>
  <c r="A3238" i="6"/>
  <c r="B3238" i="6"/>
  <c r="D3238" i="6"/>
  <c r="F3238" i="6"/>
  <c r="G3238" i="6"/>
  <c r="B3243" i="6"/>
  <c r="B3244" i="6"/>
  <c r="B3245" i="6"/>
  <c r="G3245" i="6"/>
  <c r="B3246" i="6"/>
  <c r="A3253" i="6"/>
  <c r="B3253" i="6"/>
  <c r="D3253" i="6"/>
  <c r="F3253" i="6"/>
  <c r="G3253" i="6" s="1"/>
  <c r="A3254" i="6"/>
  <c r="B3254" i="6"/>
  <c r="D3254" i="6"/>
  <c r="F3254" i="6"/>
  <c r="G3254" i="6" s="1"/>
  <c r="A3255" i="6"/>
  <c r="B3255" i="6"/>
  <c r="D3255" i="6"/>
  <c r="F3255" i="6"/>
  <c r="G3255" i="6" s="1"/>
  <c r="A3256" i="6"/>
  <c r="B3256" i="6"/>
  <c r="D3256" i="6"/>
  <c r="F3256" i="6"/>
  <c r="G3256" i="6" s="1"/>
  <c r="A3257" i="6"/>
  <c r="B3257" i="6"/>
  <c r="D3257" i="6"/>
  <c r="F3257" i="6"/>
  <c r="G3257" i="6" s="1"/>
  <c r="A3258" i="6"/>
  <c r="B3258" i="6"/>
  <c r="D3258" i="6"/>
  <c r="F3258" i="6"/>
  <c r="G3258" i="6" s="1"/>
  <c r="A3259" i="6"/>
  <c r="B3259" i="6"/>
  <c r="D3259" i="6"/>
  <c r="F3259" i="6"/>
  <c r="G3259" i="6" s="1"/>
  <c r="A3260" i="6"/>
  <c r="B3260" i="6"/>
  <c r="D3260" i="6"/>
  <c r="F3260" i="6"/>
  <c r="G3260" i="6" s="1"/>
  <c r="A3261" i="6"/>
  <c r="B3261" i="6"/>
  <c r="D3261" i="6"/>
  <c r="F3261" i="6"/>
  <c r="G3261" i="6" s="1"/>
  <c r="A3262" i="6"/>
  <c r="B3262" i="6"/>
  <c r="D3262" i="6"/>
  <c r="F3262" i="6"/>
  <c r="G3262" i="6"/>
  <c r="A3263" i="6"/>
  <c r="B3263" i="6"/>
  <c r="D3263" i="6"/>
  <c r="F3263" i="6"/>
  <c r="G3263" i="6"/>
  <c r="A3264" i="6"/>
  <c r="B3264" i="6"/>
  <c r="D3264" i="6"/>
  <c r="F3264" i="6"/>
  <c r="G3264" i="6" s="1"/>
  <c r="A3265" i="6"/>
  <c r="B3265" i="6"/>
  <c r="D3265" i="6"/>
  <c r="F3265" i="6"/>
  <c r="G3265" i="6" s="1"/>
  <c r="A3266" i="6"/>
  <c r="B3266" i="6"/>
  <c r="D3266" i="6"/>
  <c r="F3266" i="6"/>
  <c r="G3266" i="6" s="1"/>
  <c r="A3269" i="6"/>
  <c r="B3269" i="6" s="1"/>
  <c r="D3269" i="6"/>
  <c r="F3269" i="6"/>
  <c r="G3269" i="6" s="1"/>
  <c r="A3270" i="6"/>
  <c r="B3270" i="6" s="1"/>
  <c r="D3270" i="6"/>
  <c r="F3270" i="6"/>
  <c r="G3270" i="6" s="1"/>
  <c r="A3271" i="6"/>
  <c r="B3271" i="6" s="1"/>
  <c r="D3271" i="6"/>
  <c r="F3271" i="6"/>
  <c r="G3271" i="6" s="1"/>
  <c r="A3272" i="6"/>
  <c r="B3272" i="6" s="1"/>
  <c r="D3272" i="6"/>
  <c r="F3272" i="6"/>
  <c r="G3272" i="6" s="1"/>
  <c r="A3273" i="6"/>
  <c r="B3273" i="6" s="1"/>
  <c r="D3273" i="6"/>
  <c r="F3273" i="6"/>
  <c r="G3273" i="6" s="1"/>
  <c r="A3274" i="6"/>
  <c r="B3274" i="6" s="1"/>
  <c r="D3274" i="6"/>
  <c r="F3274" i="6"/>
  <c r="G3274" i="6" s="1"/>
  <c r="A3275" i="6"/>
  <c r="B3275" i="6" s="1"/>
  <c r="D3275" i="6"/>
  <c r="F3275" i="6"/>
  <c r="G3275" i="6" s="1"/>
  <c r="A3276" i="6"/>
  <c r="B3276" i="6" s="1"/>
  <c r="D3276" i="6"/>
  <c r="F3276" i="6"/>
  <c r="G3276" i="6" s="1"/>
  <c r="A3279" i="6"/>
  <c r="B3279" i="6"/>
  <c r="D3279" i="6"/>
  <c r="F3279" i="6"/>
  <c r="G3279" i="6" s="1"/>
  <c r="A3280" i="6"/>
  <c r="B3280" i="6"/>
  <c r="D3280" i="6"/>
  <c r="F3280" i="6"/>
  <c r="G3280" i="6" s="1"/>
  <c r="A3281" i="6"/>
  <c r="B3281" i="6"/>
  <c r="D3281" i="6"/>
  <c r="F3281" i="6"/>
  <c r="G3281" i="6" s="1"/>
  <c r="A3282" i="6"/>
  <c r="B3282" i="6"/>
  <c r="D3282" i="6"/>
  <c r="F3282" i="6"/>
  <c r="G3282" i="6" s="1"/>
  <c r="A3283" i="6"/>
  <c r="B3283" i="6"/>
  <c r="D3283" i="6"/>
  <c r="F3283" i="6"/>
  <c r="G3283" i="6" s="1"/>
  <c r="A3284" i="6"/>
  <c r="B3284" i="6"/>
  <c r="D3284" i="6"/>
  <c r="F3284" i="6"/>
  <c r="G3284" i="6" s="1"/>
  <c r="A3285" i="6"/>
  <c r="B3285" i="6"/>
  <c r="D3285" i="6"/>
  <c r="F3285" i="6"/>
  <c r="G3285" i="6" s="1"/>
  <c r="A3286" i="6"/>
  <c r="B3286" i="6"/>
  <c r="D3286" i="6"/>
  <c r="F3286" i="6"/>
  <c r="G3286" i="6" s="1"/>
  <c r="A3287" i="6"/>
  <c r="B3287" i="6"/>
  <c r="D3287" i="6"/>
  <c r="F3287" i="6"/>
  <c r="G3287" i="6" s="1"/>
  <c r="B3292" i="6"/>
  <c r="B3293" i="6"/>
  <c r="B3294" i="6"/>
  <c r="G3294" i="6"/>
  <c r="B3295" i="6"/>
  <c r="A3302" i="6"/>
  <c r="B3302" i="6"/>
  <c r="D3302" i="6"/>
  <c r="F3302" i="6"/>
  <c r="G3302" i="6" s="1"/>
  <c r="A3303" i="6"/>
  <c r="B3303" i="6"/>
  <c r="D3303" i="6"/>
  <c r="F3303" i="6"/>
  <c r="G3303" i="6" s="1"/>
  <c r="A3304" i="6"/>
  <c r="B3304" i="6"/>
  <c r="D3304" i="6"/>
  <c r="F3304" i="6"/>
  <c r="G3304" i="6" s="1"/>
  <c r="A3305" i="6"/>
  <c r="B3305" i="6"/>
  <c r="D3305" i="6"/>
  <c r="F3305" i="6"/>
  <c r="G3305" i="6" s="1"/>
  <c r="A3306" i="6"/>
  <c r="B3306" i="6"/>
  <c r="D3306" i="6"/>
  <c r="F3306" i="6"/>
  <c r="G3306" i="6" s="1"/>
  <c r="A3307" i="6"/>
  <c r="B3307" i="6"/>
  <c r="D3307" i="6"/>
  <c r="F3307" i="6"/>
  <c r="G3307" i="6" s="1"/>
  <c r="A3308" i="6"/>
  <c r="B3308" i="6"/>
  <c r="D3308" i="6"/>
  <c r="F3308" i="6"/>
  <c r="G3308" i="6" s="1"/>
  <c r="A3309" i="6"/>
  <c r="B3309" i="6"/>
  <c r="D3309" i="6"/>
  <c r="F3309" i="6"/>
  <c r="G3309" i="6" s="1"/>
  <c r="A3310" i="6"/>
  <c r="B3310" i="6"/>
  <c r="D3310" i="6"/>
  <c r="F3310" i="6"/>
  <c r="G3310" i="6"/>
  <c r="A3311" i="6"/>
  <c r="B3311" i="6"/>
  <c r="D3311" i="6"/>
  <c r="F3311" i="6"/>
  <c r="G3311" i="6" s="1"/>
  <c r="A3312" i="6"/>
  <c r="B3312" i="6"/>
  <c r="D3312" i="6"/>
  <c r="F3312" i="6"/>
  <c r="G3312" i="6" s="1"/>
  <c r="A3313" i="6"/>
  <c r="B3313" i="6"/>
  <c r="D3313" i="6"/>
  <c r="F3313" i="6"/>
  <c r="G3313" i="6" s="1"/>
  <c r="A3314" i="6"/>
  <c r="B3314" i="6"/>
  <c r="D3314" i="6"/>
  <c r="F3314" i="6"/>
  <c r="G3314" i="6" s="1"/>
  <c r="A3315" i="6"/>
  <c r="B3315" i="6"/>
  <c r="D3315" i="6"/>
  <c r="F3315" i="6"/>
  <c r="G3315" i="6" s="1"/>
  <c r="A3318" i="6"/>
  <c r="B3318" i="6" s="1"/>
  <c r="D3318" i="6"/>
  <c r="F3318" i="6"/>
  <c r="G3318" i="6" s="1"/>
  <c r="A3319" i="6"/>
  <c r="B3319" i="6" s="1"/>
  <c r="D3319" i="6"/>
  <c r="F3319" i="6"/>
  <c r="G3319" i="6" s="1"/>
  <c r="A3320" i="6"/>
  <c r="B3320" i="6" s="1"/>
  <c r="D3320" i="6"/>
  <c r="F3320" i="6"/>
  <c r="G3320" i="6" s="1"/>
  <c r="A3321" i="6"/>
  <c r="B3321" i="6"/>
  <c r="D3321" i="6"/>
  <c r="F3321" i="6"/>
  <c r="G3321" i="6" s="1"/>
  <c r="A3322" i="6"/>
  <c r="B3322" i="6" s="1"/>
  <c r="D3322" i="6"/>
  <c r="F3322" i="6"/>
  <c r="G3322" i="6" s="1"/>
  <c r="A3323" i="6"/>
  <c r="B3323" i="6"/>
  <c r="D3323" i="6"/>
  <c r="F3323" i="6"/>
  <c r="G3323" i="6" s="1"/>
  <c r="A3324" i="6"/>
  <c r="B3324" i="6" s="1"/>
  <c r="D3324" i="6"/>
  <c r="F3324" i="6"/>
  <c r="G3324" i="6" s="1"/>
  <c r="A3325" i="6"/>
  <c r="B3325" i="6" s="1"/>
  <c r="D3325" i="6"/>
  <c r="F3325" i="6"/>
  <c r="G3325" i="6" s="1"/>
  <c r="A3328" i="6"/>
  <c r="B3328" i="6"/>
  <c r="D3328" i="6"/>
  <c r="F3328" i="6"/>
  <c r="G3328" i="6" s="1"/>
  <c r="A3329" i="6"/>
  <c r="B3329" i="6"/>
  <c r="D3329" i="6"/>
  <c r="F3329" i="6"/>
  <c r="G3329" i="6"/>
  <c r="A3330" i="6"/>
  <c r="B3330" i="6"/>
  <c r="D3330" i="6"/>
  <c r="F3330" i="6"/>
  <c r="G3330" i="6"/>
  <c r="A3331" i="6"/>
  <c r="B3331" i="6"/>
  <c r="D3331" i="6"/>
  <c r="F3331" i="6"/>
  <c r="G3331" i="6" s="1"/>
  <c r="A3332" i="6"/>
  <c r="B3332" i="6"/>
  <c r="D3332" i="6"/>
  <c r="F3332" i="6"/>
  <c r="G3332" i="6" s="1"/>
  <c r="A3333" i="6"/>
  <c r="B3333" i="6"/>
  <c r="D3333" i="6"/>
  <c r="F3333" i="6"/>
  <c r="G3333" i="6" s="1"/>
  <c r="A3334" i="6"/>
  <c r="B3334" i="6"/>
  <c r="D3334" i="6"/>
  <c r="F3334" i="6"/>
  <c r="G3334" i="6" s="1"/>
  <c r="A3335" i="6"/>
  <c r="B3335" i="6"/>
  <c r="D3335" i="6"/>
  <c r="F3335" i="6"/>
  <c r="G3335" i="6" s="1"/>
  <c r="A3336" i="6"/>
  <c r="B3336" i="6"/>
  <c r="D3336" i="6"/>
  <c r="F3336" i="6"/>
  <c r="G3336" i="6" s="1"/>
  <c r="B3341" i="6"/>
  <c r="B3342" i="6"/>
  <c r="B3343" i="6"/>
  <c r="G3343" i="6"/>
  <c r="B3344" i="6"/>
  <c r="A3351" i="6"/>
  <c r="B3351" i="6"/>
  <c r="D3351" i="6"/>
  <c r="F3351" i="6"/>
  <c r="G3351" i="6" s="1"/>
  <c r="A3352" i="6"/>
  <c r="B3352" i="6"/>
  <c r="D3352" i="6"/>
  <c r="F3352" i="6"/>
  <c r="G3352" i="6" s="1"/>
  <c r="A3353" i="6"/>
  <c r="B3353" i="6"/>
  <c r="D3353" i="6"/>
  <c r="F3353" i="6"/>
  <c r="G3353" i="6" s="1"/>
  <c r="A3354" i="6"/>
  <c r="B3354" i="6"/>
  <c r="D3354" i="6"/>
  <c r="F3354" i="6"/>
  <c r="G3354" i="6" s="1"/>
  <c r="A3355" i="6"/>
  <c r="B3355" i="6"/>
  <c r="D3355" i="6"/>
  <c r="F3355" i="6"/>
  <c r="G3355" i="6" s="1"/>
  <c r="A3356" i="6"/>
  <c r="B3356" i="6"/>
  <c r="D3356" i="6"/>
  <c r="F3356" i="6"/>
  <c r="G3356" i="6" s="1"/>
  <c r="A3357" i="6"/>
  <c r="B3357" i="6"/>
  <c r="D3357" i="6"/>
  <c r="F3357" i="6"/>
  <c r="G3357" i="6" s="1"/>
  <c r="A3358" i="6"/>
  <c r="B3358" i="6"/>
  <c r="D3358" i="6"/>
  <c r="F3358" i="6"/>
  <c r="G3358" i="6" s="1"/>
  <c r="A3359" i="6"/>
  <c r="B3359" i="6"/>
  <c r="D3359" i="6"/>
  <c r="F3359" i="6"/>
  <c r="G3359" i="6" s="1"/>
  <c r="A3360" i="6"/>
  <c r="B3360" i="6"/>
  <c r="D3360" i="6"/>
  <c r="F3360" i="6"/>
  <c r="G3360" i="6" s="1"/>
  <c r="A3361" i="6"/>
  <c r="B3361" i="6"/>
  <c r="D3361" i="6"/>
  <c r="F3361" i="6"/>
  <c r="G3361" i="6" s="1"/>
  <c r="A3362" i="6"/>
  <c r="B3362" i="6"/>
  <c r="D3362" i="6"/>
  <c r="F3362" i="6"/>
  <c r="G3362" i="6" s="1"/>
  <c r="A3363" i="6"/>
  <c r="B3363" i="6"/>
  <c r="D3363" i="6"/>
  <c r="F3363" i="6"/>
  <c r="G3363" i="6" s="1"/>
  <c r="A3364" i="6"/>
  <c r="B3364" i="6"/>
  <c r="D3364" i="6"/>
  <c r="F3364" i="6"/>
  <c r="G3364" i="6" s="1"/>
  <c r="A3367" i="6"/>
  <c r="B3367" i="6" s="1"/>
  <c r="D3367" i="6"/>
  <c r="F3367" i="6"/>
  <c r="G3367" i="6"/>
  <c r="A3368" i="6"/>
  <c r="B3368" i="6" s="1"/>
  <c r="D3368" i="6"/>
  <c r="F3368" i="6"/>
  <c r="G3368" i="6" s="1"/>
  <c r="A3369" i="6"/>
  <c r="B3369" i="6" s="1"/>
  <c r="D3369" i="6"/>
  <c r="F3369" i="6"/>
  <c r="G3369" i="6" s="1"/>
  <c r="A3370" i="6"/>
  <c r="B3370" i="6" s="1"/>
  <c r="D3370" i="6"/>
  <c r="F3370" i="6"/>
  <c r="G3370" i="6" s="1"/>
  <c r="A3371" i="6"/>
  <c r="B3371" i="6" s="1"/>
  <c r="D3371" i="6"/>
  <c r="F3371" i="6"/>
  <c r="G3371" i="6"/>
  <c r="A3372" i="6"/>
  <c r="B3372" i="6" s="1"/>
  <c r="D3372" i="6"/>
  <c r="F3372" i="6"/>
  <c r="G3372" i="6" s="1"/>
  <c r="A3373" i="6"/>
  <c r="B3373" i="6" s="1"/>
  <c r="D3373" i="6"/>
  <c r="F3373" i="6"/>
  <c r="G3373" i="6"/>
  <c r="A3374" i="6"/>
  <c r="B3374" i="6" s="1"/>
  <c r="D3374" i="6"/>
  <c r="F3374" i="6"/>
  <c r="G3374" i="6" s="1"/>
  <c r="A3377" i="6"/>
  <c r="B3377" i="6"/>
  <c r="D3377" i="6"/>
  <c r="F3377" i="6"/>
  <c r="G3377" i="6" s="1"/>
  <c r="A3378" i="6"/>
  <c r="B3378" i="6"/>
  <c r="D3378" i="6"/>
  <c r="F3378" i="6"/>
  <c r="G3378" i="6" s="1"/>
  <c r="A3379" i="6"/>
  <c r="B3379" i="6"/>
  <c r="D3379" i="6"/>
  <c r="F3379" i="6"/>
  <c r="G3379" i="6" s="1"/>
  <c r="A3380" i="6"/>
  <c r="B3380" i="6"/>
  <c r="D3380" i="6"/>
  <c r="F3380" i="6"/>
  <c r="G3380" i="6" s="1"/>
  <c r="A3381" i="6"/>
  <c r="B3381" i="6"/>
  <c r="D3381" i="6"/>
  <c r="F3381" i="6"/>
  <c r="G3381" i="6" s="1"/>
  <c r="A3382" i="6"/>
  <c r="B3382" i="6"/>
  <c r="D3382" i="6"/>
  <c r="F3382" i="6"/>
  <c r="G3382" i="6" s="1"/>
  <c r="A3383" i="6"/>
  <c r="B3383" i="6"/>
  <c r="D3383" i="6"/>
  <c r="F3383" i="6"/>
  <c r="G3383" i="6" s="1"/>
  <c r="A3384" i="6"/>
  <c r="B3384" i="6"/>
  <c r="D3384" i="6"/>
  <c r="F3384" i="6"/>
  <c r="G3384" i="6" s="1"/>
  <c r="A3385" i="6"/>
  <c r="B3385" i="6"/>
  <c r="D3385" i="6"/>
  <c r="F3385" i="6"/>
  <c r="G3385" i="6" s="1"/>
  <c r="B3390" i="6"/>
  <c r="B3391" i="6"/>
  <c r="B3392" i="6"/>
  <c r="G3392" i="6"/>
  <c r="B3393" i="6"/>
  <c r="A3400" i="6"/>
  <c r="B3400" i="6"/>
  <c r="D3400" i="6"/>
  <c r="F3400" i="6"/>
  <c r="G3400" i="6" s="1"/>
  <c r="A3401" i="6"/>
  <c r="B3401" i="6"/>
  <c r="D3401" i="6"/>
  <c r="F3401" i="6"/>
  <c r="G3401" i="6" s="1"/>
  <c r="A3402" i="6"/>
  <c r="B3402" i="6"/>
  <c r="D3402" i="6"/>
  <c r="F3402" i="6"/>
  <c r="G3402" i="6" s="1"/>
  <c r="A3403" i="6"/>
  <c r="B3403" i="6"/>
  <c r="D3403" i="6"/>
  <c r="F3403" i="6"/>
  <c r="G3403" i="6" s="1"/>
  <c r="A3404" i="6"/>
  <c r="B3404" i="6"/>
  <c r="D3404" i="6"/>
  <c r="F3404" i="6"/>
  <c r="G3404" i="6" s="1"/>
  <c r="A3405" i="6"/>
  <c r="B3405" i="6"/>
  <c r="D3405" i="6"/>
  <c r="F3405" i="6"/>
  <c r="G3405" i="6" s="1"/>
  <c r="A3406" i="6"/>
  <c r="B3406" i="6"/>
  <c r="D3406" i="6"/>
  <c r="F3406" i="6"/>
  <c r="G3406" i="6" s="1"/>
  <c r="A3407" i="6"/>
  <c r="B3407" i="6"/>
  <c r="D3407" i="6"/>
  <c r="F3407" i="6"/>
  <c r="G3407" i="6" s="1"/>
  <c r="A3408" i="6"/>
  <c r="B3408" i="6"/>
  <c r="D3408" i="6"/>
  <c r="F3408" i="6"/>
  <c r="G3408" i="6" s="1"/>
  <c r="A3409" i="6"/>
  <c r="B3409" i="6"/>
  <c r="D3409" i="6"/>
  <c r="F3409" i="6"/>
  <c r="G3409" i="6" s="1"/>
  <c r="A3410" i="6"/>
  <c r="B3410" i="6"/>
  <c r="D3410" i="6"/>
  <c r="F3410" i="6"/>
  <c r="G3410" i="6" s="1"/>
  <c r="A3411" i="6"/>
  <c r="B3411" i="6"/>
  <c r="D3411" i="6"/>
  <c r="F3411" i="6"/>
  <c r="G3411" i="6" s="1"/>
  <c r="A3412" i="6"/>
  <c r="B3412" i="6"/>
  <c r="D3412" i="6"/>
  <c r="F3412" i="6"/>
  <c r="G3412" i="6" s="1"/>
  <c r="A3413" i="6"/>
  <c r="B3413" i="6"/>
  <c r="D3413" i="6"/>
  <c r="F3413" i="6"/>
  <c r="G3413" i="6" s="1"/>
  <c r="A3416" i="6"/>
  <c r="B3416" i="6" s="1"/>
  <c r="D3416" i="6"/>
  <c r="F3416" i="6"/>
  <c r="G3416" i="6"/>
  <c r="A3417" i="6"/>
  <c r="B3417" i="6" s="1"/>
  <c r="D3417" i="6"/>
  <c r="F3417" i="6"/>
  <c r="G3417" i="6" s="1"/>
  <c r="A3418" i="6"/>
  <c r="B3418" i="6" s="1"/>
  <c r="D3418" i="6"/>
  <c r="F3418" i="6"/>
  <c r="G3418" i="6" s="1"/>
  <c r="A3419" i="6"/>
  <c r="B3419" i="6" s="1"/>
  <c r="D3419" i="6"/>
  <c r="F3419" i="6"/>
  <c r="G3419" i="6" s="1"/>
  <c r="A3420" i="6"/>
  <c r="B3420" i="6" s="1"/>
  <c r="D3420" i="6"/>
  <c r="F3420" i="6"/>
  <c r="G3420" i="6" s="1"/>
  <c r="A3421" i="6"/>
  <c r="B3421" i="6" s="1"/>
  <c r="D3421" i="6"/>
  <c r="F3421" i="6"/>
  <c r="G3421" i="6" s="1"/>
  <c r="A3422" i="6"/>
  <c r="B3422" i="6" s="1"/>
  <c r="D3422" i="6"/>
  <c r="F3422" i="6"/>
  <c r="G3422" i="6" s="1"/>
  <c r="A3423" i="6"/>
  <c r="B3423" i="6" s="1"/>
  <c r="D3423" i="6"/>
  <c r="F3423" i="6"/>
  <c r="G3423" i="6" s="1"/>
  <c r="A3426" i="6"/>
  <c r="B3426" i="6"/>
  <c r="D3426" i="6"/>
  <c r="F3426" i="6"/>
  <c r="G3426" i="6" s="1"/>
  <c r="A3427" i="6"/>
  <c r="B3427" i="6"/>
  <c r="D3427" i="6"/>
  <c r="F3427" i="6"/>
  <c r="G3427" i="6" s="1"/>
  <c r="A3428" i="6"/>
  <c r="B3428" i="6"/>
  <c r="D3428" i="6"/>
  <c r="F3428" i="6"/>
  <c r="G3428" i="6" s="1"/>
  <c r="A3429" i="6"/>
  <c r="B3429" i="6"/>
  <c r="D3429" i="6"/>
  <c r="F3429" i="6"/>
  <c r="G3429" i="6" s="1"/>
  <c r="A3430" i="6"/>
  <c r="B3430" i="6"/>
  <c r="D3430" i="6"/>
  <c r="F3430" i="6"/>
  <c r="G3430" i="6"/>
  <c r="A3431" i="6"/>
  <c r="B3431" i="6"/>
  <c r="D3431" i="6"/>
  <c r="F3431" i="6"/>
  <c r="G3431" i="6" s="1"/>
  <c r="A3432" i="6"/>
  <c r="B3432" i="6"/>
  <c r="D3432" i="6"/>
  <c r="F3432" i="6"/>
  <c r="G3432" i="6" s="1"/>
  <c r="A3433" i="6"/>
  <c r="B3433" i="6"/>
  <c r="D3433" i="6"/>
  <c r="F3433" i="6"/>
  <c r="G3433" i="6" s="1"/>
  <c r="A3434" i="6"/>
  <c r="B3434" i="6"/>
  <c r="D3434" i="6"/>
  <c r="F3434" i="6"/>
  <c r="G3434" i="6" s="1"/>
  <c r="B3439" i="6"/>
  <c r="B3440" i="6"/>
  <c r="B3441" i="6"/>
  <c r="G3441" i="6"/>
  <c r="B3442" i="6"/>
  <c r="A3449" i="6"/>
  <c r="B3449" i="6"/>
  <c r="D3449" i="6"/>
  <c r="F3449" i="6"/>
  <c r="G3449" i="6" s="1"/>
  <c r="A3450" i="6"/>
  <c r="B3450" i="6"/>
  <c r="D3450" i="6"/>
  <c r="F3450" i="6"/>
  <c r="G3450" i="6" s="1"/>
  <c r="A3451" i="6"/>
  <c r="B3451" i="6"/>
  <c r="D3451" i="6"/>
  <c r="F3451" i="6"/>
  <c r="G3451" i="6" s="1"/>
  <c r="A3452" i="6"/>
  <c r="B3452" i="6"/>
  <c r="D3452" i="6"/>
  <c r="F3452" i="6"/>
  <c r="G3452" i="6" s="1"/>
  <c r="A3453" i="6"/>
  <c r="B3453" i="6"/>
  <c r="D3453" i="6"/>
  <c r="F3453" i="6"/>
  <c r="G3453" i="6" s="1"/>
  <c r="A3454" i="6"/>
  <c r="B3454" i="6"/>
  <c r="D3454" i="6"/>
  <c r="F3454" i="6"/>
  <c r="G3454" i="6" s="1"/>
  <c r="A3455" i="6"/>
  <c r="B3455" i="6"/>
  <c r="D3455" i="6"/>
  <c r="F3455" i="6"/>
  <c r="G3455" i="6" s="1"/>
  <c r="A3456" i="6"/>
  <c r="B3456" i="6"/>
  <c r="D3456" i="6"/>
  <c r="F3456" i="6"/>
  <c r="G3456" i="6" s="1"/>
  <c r="A3457" i="6"/>
  <c r="B3457" i="6"/>
  <c r="D3457" i="6"/>
  <c r="F3457" i="6"/>
  <c r="G3457" i="6" s="1"/>
  <c r="A3458" i="6"/>
  <c r="B3458" i="6"/>
  <c r="D3458" i="6"/>
  <c r="F3458" i="6"/>
  <c r="G3458" i="6" s="1"/>
  <c r="A3459" i="6"/>
  <c r="B3459" i="6"/>
  <c r="D3459" i="6"/>
  <c r="F3459" i="6"/>
  <c r="G3459" i="6"/>
  <c r="A3460" i="6"/>
  <c r="B3460" i="6"/>
  <c r="D3460" i="6"/>
  <c r="F3460" i="6"/>
  <c r="G3460" i="6" s="1"/>
  <c r="A3461" i="6"/>
  <c r="B3461" i="6"/>
  <c r="D3461" i="6"/>
  <c r="F3461" i="6"/>
  <c r="G3461" i="6" s="1"/>
  <c r="A3462" i="6"/>
  <c r="B3462" i="6"/>
  <c r="D3462" i="6"/>
  <c r="F3462" i="6"/>
  <c r="G3462" i="6" s="1"/>
  <c r="A3465" i="6"/>
  <c r="B3465" i="6" s="1"/>
  <c r="D3465" i="6"/>
  <c r="F3465" i="6"/>
  <c r="G3465" i="6" s="1"/>
  <c r="A3466" i="6"/>
  <c r="B3466" i="6"/>
  <c r="D3466" i="6"/>
  <c r="F3466" i="6"/>
  <c r="G3466" i="6"/>
  <c r="A3467" i="6"/>
  <c r="B3467" i="6" s="1"/>
  <c r="D3467" i="6"/>
  <c r="F3467" i="6"/>
  <c r="G3467" i="6" s="1"/>
  <c r="A3468" i="6"/>
  <c r="B3468" i="6" s="1"/>
  <c r="D3468" i="6"/>
  <c r="F3468" i="6"/>
  <c r="G3468" i="6" s="1"/>
  <c r="A3469" i="6"/>
  <c r="B3469" i="6" s="1"/>
  <c r="D3469" i="6"/>
  <c r="F3469" i="6"/>
  <c r="G3469" i="6"/>
  <c r="A3470" i="6"/>
  <c r="B3470" i="6" s="1"/>
  <c r="D3470" i="6"/>
  <c r="F3470" i="6"/>
  <c r="G3470" i="6" s="1"/>
  <c r="A3471" i="6"/>
  <c r="B3471" i="6" s="1"/>
  <c r="D3471" i="6"/>
  <c r="F3471" i="6"/>
  <c r="G3471" i="6" s="1"/>
  <c r="A3472" i="6"/>
  <c r="B3472" i="6" s="1"/>
  <c r="D3472" i="6"/>
  <c r="F3472" i="6"/>
  <c r="G3472" i="6" s="1"/>
  <c r="A3475" i="6"/>
  <c r="B3475" i="6"/>
  <c r="D3475" i="6"/>
  <c r="F3475" i="6"/>
  <c r="G3475" i="6" s="1"/>
  <c r="A3476" i="6"/>
  <c r="B3476" i="6"/>
  <c r="D3476" i="6"/>
  <c r="F3476" i="6"/>
  <c r="G3476" i="6"/>
  <c r="A3477" i="6"/>
  <c r="B3477" i="6"/>
  <c r="D3477" i="6"/>
  <c r="F3477" i="6"/>
  <c r="G3477" i="6" s="1"/>
  <c r="A3478" i="6"/>
  <c r="B3478" i="6"/>
  <c r="D3478" i="6"/>
  <c r="F3478" i="6"/>
  <c r="G3478" i="6" s="1"/>
  <c r="A3479" i="6"/>
  <c r="B3479" i="6"/>
  <c r="D3479" i="6"/>
  <c r="F3479" i="6"/>
  <c r="G3479" i="6" s="1"/>
  <c r="A3480" i="6"/>
  <c r="B3480" i="6"/>
  <c r="D3480" i="6"/>
  <c r="F3480" i="6"/>
  <c r="G3480" i="6" s="1"/>
  <c r="A3481" i="6"/>
  <c r="B3481" i="6"/>
  <c r="D3481" i="6"/>
  <c r="F3481" i="6"/>
  <c r="G3481" i="6" s="1"/>
  <c r="A3482" i="6"/>
  <c r="B3482" i="6"/>
  <c r="D3482" i="6"/>
  <c r="F3482" i="6"/>
  <c r="G3482" i="6" s="1"/>
  <c r="A3483" i="6"/>
  <c r="B3483" i="6"/>
  <c r="D3483" i="6"/>
  <c r="F3483" i="6"/>
  <c r="G3483" i="6" s="1"/>
  <c r="B3488" i="6"/>
  <c r="B3489" i="6"/>
  <c r="B3490" i="6"/>
  <c r="G3490" i="6"/>
  <c r="B3491" i="6"/>
  <c r="A3498" i="6"/>
  <c r="B3498" i="6"/>
  <c r="D3498" i="6"/>
  <c r="F3498" i="6"/>
  <c r="G3498" i="6" s="1"/>
  <c r="A3499" i="6"/>
  <c r="B3499" i="6"/>
  <c r="D3499" i="6"/>
  <c r="F3499" i="6"/>
  <c r="G3499" i="6" s="1"/>
  <c r="A3500" i="6"/>
  <c r="B3500" i="6"/>
  <c r="D3500" i="6"/>
  <c r="F3500" i="6"/>
  <c r="G3500" i="6" s="1"/>
  <c r="A3501" i="6"/>
  <c r="B3501" i="6"/>
  <c r="D3501" i="6"/>
  <c r="F3501" i="6"/>
  <c r="G3501" i="6" s="1"/>
  <c r="A3502" i="6"/>
  <c r="B3502" i="6"/>
  <c r="D3502" i="6"/>
  <c r="F3502" i="6"/>
  <c r="G3502" i="6"/>
  <c r="A3503" i="6"/>
  <c r="B3503" i="6"/>
  <c r="D3503" i="6"/>
  <c r="F3503" i="6"/>
  <c r="G3503" i="6"/>
  <c r="A3504" i="6"/>
  <c r="B3504" i="6"/>
  <c r="D3504" i="6"/>
  <c r="F3504" i="6"/>
  <c r="G3504" i="6" s="1"/>
  <c r="A3505" i="6"/>
  <c r="B3505" i="6"/>
  <c r="D3505" i="6"/>
  <c r="F3505" i="6"/>
  <c r="G3505" i="6" s="1"/>
  <c r="A3506" i="6"/>
  <c r="B3506" i="6"/>
  <c r="D3506" i="6"/>
  <c r="F3506" i="6"/>
  <c r="G3506" i="6" s="1"/>
  <c r="A3507" i="6"/>
  <c r="B3507" i="6"/>
  <c r="D3507" i="6"/>
  <c r="F3507" i="6"/>
  <c r="G3507" i="6" s="1"/>
  <c r="A3508" i="6"/>
  <c r="B3508" i="6"/>
  <c r="D3508" i="6"/>
  <c r="F3508" i="6"/>
  <c r="G3508" i="6"/>
  <c r="A3509" i="6"/>
  <c r="B3509" i="6"/>
  <c r="D3509" i="6"/>
  <c r="F3509" i="6"/>
  <c r="G3509" i="6"/>
  <c r="A3510" i="6"/>
  <c r="B3510" i="6"/>
  <c r="D3510" i="6"/>
  <c r="F3510" i="6"/>
  <c r="G3510" i="6" s="1"/>
  <c r="A3511" i="6"/>
  <c r="B3511" i="6"/>
  <c r="D3511" i="6"/>
  <c r="F3511" i="6"/>
  <c r="G3511" i="6" s="1"/>
  <c r="A3514" i="6"/>
  <c r="B3514" i="6" s="1"/>
  <c r="D3514" i="6"/>
  <c r="F3514" i="6"/>
  <c r="G3514" i="6" s="1"/>
  <c r="A3515" i="6"/>
  <c r="B3515" i="6" s="1"/>
  <c r="D3515" i="6"/>
  <c r="F3515" i="6"/>
  <c r="G3515" i="6" s="1"/>
  <c r="A3516" i="6"/>
  <c r="B3516" i="6" s="1"/>
  <c r="D3516" i="6"/>
  <c r="F3516" i="6"/>
  <c r="G3516" i="6" s="1"/>
  <c r="A3517" i="6"/>
  <c r="B3517" i="6"/>
  <c r="D3517" i="6"/>
  <c r="F3517" i="6"/>
  <c r="G3517" i="6"/>
  <c r="A3518" i="6"/>
  <c r="B3518" i="6" s="1"/>
  <c r="D3518" i="6"/>
  <c r="F3518" i="6"/>
  <c r="G3518" i="6" s="1"/>
  <c r="A3519" i="6"/>
  <c r="B3519" i="6" s="1"/>
  <c r="D3519" i="6"/>
  <c r="F3519" i="6"/>
  <c r="G3519" i="6"/>
  <c r="A3520" i="6"/>
  <c r="B3520" i="6" s="1"/>
  <c r="D3520" i="6"/>
  <c r="F3520" i="6"/>
  <c r="G3520" i="6" s="1"/>
  <c r="A3521" i="6"/>
  <c r="B3521" i="6" s="1"/>
  <c r="D3521" i="6"/>
  <c r="F3521" i="6"/>
  <c r="G3521" i="6" s="1"/>
  <c r="A3524" i="6"/>
  <c r="B3524" i="6"/>
  <c r="D3524" i="6"/>
  <c r="F3524" i="6"/>
  <c r="G3524" i="6" s="1"/>
  <c r="A3525" i="6"/>
  <c r="B3525" i="6"/>
  <c r="D3525" i="6"/>
  <c r="F3525" i="6"/>
  <c r="G3525" i="6" s="1"/>
  <c r="A3526" i="6"/>
  <c r="B3526" i="6"/>
  <c r="D3526" i="6"/>
  <c r="F3526" i="6"/>
  <c r="G3526" i="6" s="1"/>
  <c r="A3527" i="6"/>
  <c r="B3527" i="6"/>
  <c r="D3527" i="6"/>
  <c r="F3527" i="6"/>
  <c r="G3527" i="6" s="1"/>
  <c r="A3528" i="6"/>
  <c r="B3528" i="6"/>
  <c r="D3528" i="6"/>
  <c r="F3528" i="6"/>
  <c r="G3528" i="6" s="1"/>
  <c r="A3529" i="6"/>
  <c r="B3529" i="6"/>
  <c r="D3529" i="6"/>
  <c r="F3529" i="6"/>
  <c r="G3529" i="6" s="1"/>
  <c r="A3530" i="6"/>
  <c r="B3530" i="6"/>
  <c r="D3530" i="6"/>
  <c r="F3530" i="6"/>
  <c r="G3530" i="6" s="1"/>
  <c r="A3531" i="6"/>
  <c r="B3531" i="6"/>
  <c r="D3531" i="6"/>
  <c r="F3531" i="6"/>
  <c r="G3531" i="6" s="1"/>
  <c r="A3532" i="6"/>
  <c r="B3532" i="6"/>
  <c r="D3532" i="6"/>
  <c r="F3532" i="6"/>
  <c r="G3532" i="6" s="1"/>
  <c r="B3537" i="6"/>
  <c r="B3538" i="6"/>
  <c r="B3539" i="6"/>
  <c r="G3539" i="6"/>
  <c r="B3540" i="6"/>
  <c r="A3547" i="6"/>
  <c r="B3547" i="6"/>
  <c r="D3547" i="6"/>
  <c r="F3547" i="6"/>
  <c r="G3547" i="6" s="1"/>
  <c r="A3548" i="6"/>
  <c r="B3548" i="6"/>
  <c r="D3548" i="6"/>
  <c r="F3548" i="6"/>
  <c r="G3548" i="6" s="1"/>
  <c r="A3549" i="6"/>
  <c r="B3549" i="6"/>
  <c r="D3549" i="6"/>
  <c r="F3549" i="6"/>
  <c r="G3549" i="6" s="1"/>
  <c r="A3550" i="6"/>
  <c r="B3550" i="6"/>
  <c r="D3550" i="6"/>
  <c r="F3550" i="6"/>
  <c r="G3550" i="6" s="1"/>
  <c r="A3551" i="6"/>
  <c r="B3551" i="6"/>
  <c r="D3551" i="6"/>
  <c r="F3551" i="6"/>
  <c r="G3551" i="6" s="1"/>
  <c r="A3552" i="6"/>
  <c r="B3552" i="6"/>
  <c r="D3552" i="6"/>
  <c r="F3552" i="6"/>
  <c r="G3552" i="6" s="1"/>
  <c r="A3553" i="6"/>
  <c r="B3553" i="6"/>
  <c r="D3553" i="6"/>
  <c r="F3553" i="6"/>
  <c r="G3553" i="6" s="1"/>
  <c r="A3554" i="6"/>
  <c r="B3554" i="6"/>
  <c r="D3554" i="6"/>
  <c r="F3554" i="6"/>
  <c r="G3554" i="6" s="1"/>
  <c r="A3555" i="6"/>
  <c r="B3555" i="6"/>
  <c r="D3555" i="6"/>
  <c r="F3555" i="6"/>
  <c r="G3555" i="6" s="1"/>
  <c r="A3556" i="6"/>
  <c r="B3556" i="6"/>
  <c r="D3556" i="6"/>
  <c r="F3556" i="6"/>
  <c r="G3556" i="6" s="1"/>
  <c r="A3557" i="6"/>
  <c r="B3557" i="6"/>
  <c r="D3557" i="6"/>
  <c r="F3557" i="6"/>
  <c r="G3557" i="6" s="1"/>
  <c r="A3558" i="6"/>
  <c r="B3558" i="6"/>
  <c r="D3558" i="6"/>
  <c r="F3558" i="6"/>
  <c r="G3558" i="6" s="1"/>
  <c r="A3559" i="6"/>
  <c r="B3559" i="6"/>
  <c r="D3559" i="6"/>
  <c r="F3559" i="6"/>
  <c r="G3559" i="6"/>
  <c r="A3560" i="6"/>
  <c r="B3560" i="6"/>
  <c r="D3560" i="6"/>
  <c r="F3560" i="6"/>
  <c r="G3560" i="6" s="1"/>
  <c r="A3563" i="6"/>
  <c r="B3563" i="6" s="1"/>
  <c r="D3563" i="6"/>
  <c r="F3563" i="6"/>
  <c r="G3563" i="6"/>
  <c r="A3564" i="6"/>
  <c r="B3564" i="6" s="1"/>
  <c r="D3564" i="6"/>
  <c r="F3564" i="6"/>
  <c r="G3564" i="6" s="1"/>
  <c r="A3565" i="6"/>
  <c r="B3565" i="6" s="1"/>
  <c r="D3565" i="6"/>
  <c r="F3565" i="6"/>
  <c r="G3565" i="6" s="1"/>
  <c r="A3566" i="6"/>
  <c r="B3566" i="6" s="1"/>
  <c r="D3566" i="6"/>
  <c r="F3566" i="6"/>
  <c r="G3566" i="6" s="1"/>
  <c r="A3567" i="6"/>
  <c r="B3567" i="6" s="1"/>
  <c r="D3567" i="6"/>
  <c r="F3567" i="6"/>
  <c r="G3567" i="6" s="1"/>
  <c r="A3568" i="6"/>
  <c r="B3568" i="6" s="1"/>
  <c r="D3568" i="6"/>
  <c r="F3568" i="6"/>
  <c r="G3568" i="6" s="1"/>
  <c r="A3569" i="6"/>
  <c r="B3569" i="6" s="1"/>
  <c r="D3569" i="6"/>
  <c r="F3569" i="6"/>
  <c r="G3569" i="6"/>
  <c r="A3570" i="6"/>
  <c r="B3570" i="6" s="1"/>
  <c r="D3570" i="6"/>
  <c r="F3570" i="6"/>
  <c r="G3570" i="6" s="1"/>
  <c r="A3573" i="6"/>
  <c r="B3573" i="6"/>
  <c r="D3573" i="6"/>
  <c r="F3573" i="6"/>
  <c r="G3573" i="6" s="1"/>
  <c r="A3574" i="6"/>
  <c r="B3574" i="6"/>
  <c r="D3574" i="6"/>
  <c r="F3574" i="6"/>
  <c r="G3574" i="6" s="1"/>
  <c r="A3575" i="6"/>
  <c r="B3575" i="6"/>
  <c r="D3575" i="6"/>
  <c r="F3575" i="6"/>
  <c r="G3575" i="6" s="1"/>
  <c r="A3576" i="6"/>
  <c r="B3576" i="6"/>
  <c r="D3576" i="6"/>
  <c r="F3576" i="6"/>
  <c r="G3576" i="6" s="1"/>
  <c r="A3577" i="6"/>
  <c r="B3577" i="6"/>
  <c r="D3577" i="6"/>
  <c r="F3577" i="6"/>
  <c r="G3577" i="6" s="1"/>
  <c r="A3578" i="6"/>
  <c r="B3578" i="6"/>
  <c r="D3578" i="6"/>
  <c r="F3578" i="6"/>
  <c r="G3578" i="6" s="1"/>
  <c r="A3579" i="6"/>
  <c r="B3579" i="6"/>
  <c r="D3579" i="6"/>
  <c r="F3579" i="6"/>
  <c r="G3579" i="6" s="1"/>
  <c r="A3580" i="6"/>
  <c r="B3580" i="6"/>
  <c r="D3580" i="6"/>
  <c r="F3580" i="6"/>
  <c r="G3580" i="6" s="1"/>
  <c r="A3581" i="6"/>
  <c r="B3581" i="6"/>
  <c r="D3581" i="6"/>
  <c r="F3581" i="6"/>
  <c r="G3581" i="6" s="1"/>
  <c r="B3586" i="6"/>
  <c r="B3587" i="6"/>
  <c r="B3588" i="6"/>
  <c r="G3588" i="6"/>
  <c r="B3589" i="6"/>
  <c r="A3596" i="6"/>
  <c r="B3596" i="6"/>
  <c r="D3596" i="6"/>
  <c r="F3596" i="6"/>
  <c r="G3596" i="6" s="1"/>
  <c r="A3597" i="6"/>
  <c r="B3597" i="6"/>
  <c r="D3597" i="6"/>
  <c r="F3597" i="6"/>
  <c r="G3597" i="6" s="1"/>
  <c r="A3598" i="6"/>
  <c r="B3598" i="6"/>
  <c r="D3598" i="6"/>
  <c r="F3598" i="6"/>
  <c r="G3598" i="6" s="1"/>
  <c r="A3599" i="6"/>
  <c r="B3599" i="6"/>
  <c r="D3599" i="6"/>
  <c r="F3599" i="6"/>
  <c r="G3599" i="6" s="1"/>
  <c r="A3600" i="6"/>
  <c r="B3600" i="6"/>
  <c r="D3600" i="6"/>
  <c r="F3600" i="6"/>
  <c r="G3600" i="6" s="1"/>
  <c r="A3601" i="6"/>
  <c r="B3601" i="6"/>
  <c r="D3601" i="6"/>
  <c r="F3601" i="6"/>
  <c r="G3601" i="6" s="1"/>
  <c r="A3602" i="6"/>
  <c r="B3602" i="6"/>
  <c r="D3602" i="6"/>
  <c r="F3602" i="6"/>
  <c r="G3602" i="6" s="1"/>
  <c r="A3603" i="6"/>
  <c r="B3603" i="6"/>
  <c r="D3603" i="6"/>
  <c r="F3603" i="6"/>
  <c r="G3603" i="6" s="1"/>
  <c r="A3604" i="6"/>
  <c r="B3604" i="6"/>
  <c r="D3604" i="6"/>
  <c r="F3604" i="6"/>
  <c r="G3604" i="6" s="1"/>
  <c r="A3605" i="6"/>
  <c r="B3605" i="6"/>
  <c r="D3605" i="6"/>
  <c r="F3605" i="6"/>
  <c r="G3605" i="6" s="1"/>
  <c r="A3606" i="6"/>
  <c r="B3606" i="6"/>
  <c r="D3606" i="6"/>
  <c r="F3606" i="6"/>
  <c r="G3606" i="6" s="1"/>
  <c r="A3607" i="6"/>
  <c r="B3607" i="6"/>
  <c r="D3607" i="6"/>
  <c r="F3607" i="6"/>
  <c r="G3607" i="6" s="1"/>
  <c r="A3608" i="6"/>
  <c r="B3608" i="6"/>
  <c r="D3608" i="6"/>
  <c r="F3608" i="6"/>
  <c r="G3608" i="6" s="1"/>
  <c r="A3609" i="6"/>
  <c r="B3609" i="6"/>
  <c r="D3609" i="6"/>
  <c r="F3609" i="6"/>
  <c r="G3609" i="6" s="1"/>
  <c r="A3612" i="6"/>
  <c r="B3612" i="6" s="1"/>
  <c r="D3612" i="6"/>
  <c r="F3612" i="6"/>
  <c r="G3612" i="6" s="1"/>
  <c r="A3613" i="6"/>
  <c r="B3613" i="6" s="1"/>
  <c r="D3613" i="6"/>
  <c r="F3613" i="6"/>
  <c r="G3613" i="6" s="1"/>
  <c r="A3614" i="6"/>
  <c r="B3614" i="6" s="1"/>
  <c r="D3614" i="6"/>
  <c r="F3614" i="6"/>
  <c r="G3614" i="6" s="1"/>
  <c r="A3615" i="6"/>
  <c r="B3615" i="6" s="1"/>
  <c r="D3615" i="6"/>
  <c r="F3615" i="6"/>
  <c r="G3615" i="6" s="1"/>
  <c r="A3616" i="6"/>
  <c r="B3616" i="6" s="1"/>
  <c r="D3616" i="6"/>
  <c r="F3616" i="6"/>
  <c r="G3616" i="6" s="1"/>
  <c r="A3617" i="6"/>
  <c r="B3617" i="6" s="1"/>
  <c r="D3617" i="6"/>
  <c r="F3617" i="6"/>
  <c r="G3617" i="6" s="1"/>
  <c r="A3618" i="6"/>
  <c r="B3618" i="6" s="1"/>
  <c r="D3618" i="6"/>
  <c r="F3618" i="6"/>
  <c r="G3618" i="6" s="1"/>
  <c r="A3619" i="6"/>
  <c r="B3619" i="6" s="1"/>
  <c r="D3619" i="6"/>
  <c r="F3619" i="6"/>
  <c r="G3619" i="6" s="1"/>
  <c r="A3622" i="6"/>
  <c r="B3622" i="6"/>
  <c r="D3622" i="6"/>
  <c r="F3622" i="6"/>
  <c r="G3622" i="6" s="1"/>
  <c r="A3623" i="6"/>
  <c r="B3623" i="6"/>
  <c r="D3623" i="6"/>
  <c r="F3623" i="6"/>
  <c r="G3623" i="6" s="1"/>
  <c r="A3624" i="6"/>
  <c r="B3624" i="6"/>
  <c r="D3624" i="6"/>
  <c r="F3624" i="6"/>
  <c r="G3624" i="6" s="1"/>
  <c r="A3625" i="6"/>
  <c r="B3625" i="6"/>
  <c r="D3625" i="6"/>
  <c r="F3625" i="6"/>
  <c r="G3625" i="6" s="1"/>
  <c r="A3626" i="6"/>
  <c r="B3626" i="6"/>
  <c r="D3626" i="6"/>
  <c r="F3626" i="6"/>
  <c r="G3626" i="6" s="1"/>
  <c r="A3627" i="6"/>
  <c r="B3627" i="6"/>
  <c r="D3627" i="6"/>
  <c r="F3627" i="6"/>
  <c r="G3627" i="6" s="1"/>
  <c r="A3628" i="6"/>
  <c r="B3628" i="6"/>
  <c r="D3628" i="6"/>
  <c r="F3628" i="6"/>
  <c r="G3628" i="6"/>
  <c r="A3629" i="6"/>
  <c r="B3629" i="6"/>
  <c r="D3629" i="6"/>
  <c r="F3629" i="6"/>
  <c r="G3629" i="6" s="1"/>
  <c r="A3630" i="6"/>
  <c r="B3630" i="6"/>
  <c r="D3630" i="6"/>
  <c r="F3630" i="6"/>
  <c r="G3630" i="6" s="1"/>
  <c r="B3635" i="6"/>
  <c r="B3636" i="6"/>
  <c r="B3637" i="6"/>
  <c r="G3637" i="6"/>
  <c r="B3638" i="6"/>
  <c r="A3645" i="6"/>
  <c r="B3645" i="6"/>
  <c r="D3645" i="6"/>
  <c r="F3645" i="6"/>
  <c r="G3645" i="6" s="1"/>
  <c r="A3646" i="6"/>
  <c r="B3646" i="6"/>
  <c r="D3646" i="6"/>
  <c r="F3646" i="6"/>
  <c r="G3646" i="6" s="1"/>
  <c r="A3647" i="6"/>
  <c r="B3647" i="6"/>
  <c r="D3647" i="6"/>
  <c r="F3647" i="6"/>
  <c r="G3647" i="6" s="1"/>
  <c r="A3648" i="6"/>
  <c r="B3648" i="6"/>
  <c r="D3648" i="6"/>
  <c r="F3648" i="6"/>
  <c r="G3648" i="6" s="1"/>
  <c r="A3649" i="6"/>
  <c r="B3649" i="6"/>
  <c r="D3649" i="6"/>
  <c r="F3649" i="6"/>
  <c r="G3649" i="6" s="1"/>
  <c r="A3650" i="6"/>
  <c r="B3650" i="6"/>
  <c r="D3650" i="6"/>
  <c r="F3650" i="6"/>
  <c r="G3650" i="6"/>
  <c r="A3651" i="6"/>
  <c r="B3651" i="6"/>
  <c r="D3651" i="6"/>
  <c r="F3651" i="6"/>
  <c r="G3651" i="6" s="1"/>
  <c r="A3652" i="6"/>
  <c r="B3652" i="6"/>
  <c r="D3652" i="6"/>
  <c r="F3652" i="6"/>
  <c r="G3652" i="6" s="1"/>
  <c r="A3653" i="6"/>
  <c r="B3653" i="6"/>
  <c r="D3653" i="6"/>
  <c r="F3653" i="6"/>
  <c r="G3653" i="6" s="1"/>
  <c r="A3654" i="6"/>
  <c r="B3654" i="6"/>
  <c r="D3654" i="6"/>
  <c r="F3654" i="6"/>
  <c r="G3654" i="6" s="1"/>
  <c r="A3655" i="6"/>
  <c r="B3655" i="6"/>
  <c r="D3655" i="6"/>
  <c r="F3655" i="6"/>
  <c r="G3655" i="6" s="1"/>
  <c r="A3656" i="6"/>
  <c r="B3656" i="6"/>
  <c r="D3656" i="6"/>
  <c r="F3656" i="6"/>
  <c r="G3656" i="6" s="1"/>
  <c r="A3657" i="6"/>
  <c r="B3657" i="6"/>
  <c r="D3657" i="6"/>
  <c r="F3657" i="6"/>
  <c r="G3657" i="6" s="1"/>
  <c r="A3658" i="6"/>
  <c r="B3658" i="6"/>
  <c r="D3658" i="6"/>
  <c r="F3658" i="6"/>
  <c r="G3658" i="6"/>
  <c r="A3661" i="6"/>
  <c r="B3661" i="6" s="1"/>
  <c r="D3661" i="6"/>
  <c r="F3661" i="6"/>
  <c r="G3661" i="6" s="1"/>
  <c r="A3662" i="6"/>
  <c r="B3662" i="6" s="1"/>
  <c r="D3662" i="6"/>
  <c r="F3662" i="6"/>
  <c r="G3662" i="6" s="1"/>
  <c r="A3663" i="6"/>
  <c r="B3663" i="6" s="1"/>
  <c r="D3663" i="6"/>
  <c r="F3663" i="6"/>
  <c r="G3663" i="6" s="1"/>
  <c r="A3664" i="6"/>
  <c r="B3664" i="6" s="1"/>
  <c r="D3664" i="6"/>
  <c r="F3664" i="6"/>
  <c r="G3664" i="6" s="1"/>
  <c r="A3665" i="6"/>
  <c r="B3665" i="6" s="1"/>
  <c r="D3665" i="6"/>
  <c r="F3665" i="6"/>
  <c r="G3665" i="6" s="1"/>
  <c r="A3666" i="6"/>
  <c r="B3666" i="6"/>
  <c r="D3666" i="6"/>
  <c r="F3666" i="6"/>
  <c r="G3666" i="6" s="1"/>
  <c r="A3667" i="6"/>
  <c r="B3667" i="6" s="1"/>
  <c r="D3667" i="6"/>
  <c r="F3667" i="6"/>
  <c r="G3667" i="6" s="1"/>
  <c r="A3668" i="6"/>
  <c r="B3668" i="6" s="1"/>
  <c r="D3668" i="6"/>
  <c r="F3668" i="6"/>
  <c r="G3668" i="6" s="1"/>
  <c r="A3671" i="6"/>
  <c r="B3671" i="6"/>
  <c r="D3671" i="6"/>
  <c r="F3671" i="6"/>
  <c r="G3671" i="6" s="1"/>
  <c r="A3672" i="6"/>
  <c r="B3672" i="6"/>
  <c r="D3672" i="6"/>
  <c r="F3672" i="6"/>
  <c r="G3672" i="6" s="1"/>
  <c r="A3673" i="6"/>
  <c r="B3673" i="6"/>
  <c r="D3673" i="6"/>
  <c r="F3673" i="6"/>
  <c r="G3673" i="6" s="1"/>
  <c r="A3674" i="6"/>
  <c r="B3674" i="6"/>
  <c r="D3674" i="6"/>
  <c r="F3674" i="6"/>
  <c r="G3674" i="6" s="1"/>
  <c r="A3675" i="6"/>
  <c r="B3675" i="6"/>
  <c r="D3675" i="6"/>
  <c r="F3675" i="6"/>
  <c r="G3675" i="6" s="1"/>
  <c r="A3676" i="6"/>
  <c r="B3676" i="6"/>
  <c r="D3676" i="6"/>
  <c r="F3676" i="6"/>
  <c r="G3676" i="6" s="1"/>
  <c r="A3677" i="6"/>
  <c r="B3677" i="6"/>
  <c r="D3677" i="6"/>
  <c r="F3677" i="6"/>
  <c r="G3677" i="6" s="1"/>
  <c r="A3678" i="6"/>
  <c r="B3678" i="6"/>
  <c r="D3678" i="6"/>
  <c r="F3678" i="6"/>
  <c r="G3678" i="6" s="1"/>
  <c r="A3679" i="6"/>
  <c r="B3679" i="6"/>
  <c r="D3679" i="6"/>
  <c r="F3679" i="6"/>
  <c r="G3679" i="6" s="1"/>
  <c r="B3684" i="6"/>
  <c r="B3685" i="6"/>
  <c r="B3686" i="6"/>
  <c r="G3686" i="6"/>
  <c r="B3687" i="6"/>
  <c r="A3694" i="6"/>
  <c r="B3694" i="6"/>
  <c r="D3694" i="6"/>
  <c r="F3694" i="6"/>
  <c r="G3694" i="6"/>
  <c r="A3695" i="6"/>
  <c r="B3695" i="6"/>
  <c r="D3695" i="6"/>
  <c r="F3695" i="6"/>
  <c r="G3695" i="6" s="1"/>
  <c r="A3696" i="6"/>
  <c r="B3696" i="6"/>
  <c r="D3696" i="6"/>
  <c r="F3696" i="6"/>
  <c r="G3696" i="6" s="1"/>
  <c r="A3697" i="6"/>
  <c r="B3697" i="6"/>
  <c r="D3697" i="6"/>
  <c r="F3697" i="6"/>
  <c r="G3697" i="6" s="1"/>
  <c r="A3698" i="6"/>
  <c r="B3698" i="6"/>
  <c r="D3698" i="6"/>
  <c r="F3698" i="6"/>
  <c r="G3698" i="6" s="1"/>
  <c r="A3699" i="6"/>
  <c r="B3699" i="6"/>
  <c r="D3699" i="6"/>
  <c r="F3699" i="6"/>
  <c r="G3699" i="6" s="1"/>
  <c r="A3700" i="6"/>
  <c r="B3700" i="6"/>
  <c r="D3700" i="6"/>
  <c r="F3700" i="6"/>
  <c r="G3700" i="6" s="1"/>
  <c r="A3701" i="6"/>
  <c r="B3701" i="6"/>
  <c r="D3701" i="6"/>
  <c r="F3701" i="6"/>
  <c r="G3701" i="6" s="1"/>
  <c r="A3702" i="6"/>
  <c r="B3702" i="6"/>
  <c r="D3702" i="6"/>
  <c r="F3702" i="6"/>
  <c r="G3702" i="6"/>
  <c r="A3703" i="6"/>
  <c r="B3703" i="6"/>
  <c r="D3703" i="6"/>
  <c r="F3703" i="6"/>
  <c r="G3703" i="6" s="1"/>
  <c r="A3704" i="6"/>
  <c r="B3704" i="6"/>
  <c r="D3704" i="6"/>
  <c r="F3704" i="6"/>
  <c r="G3704" i="6" s="1"/>
  <c r="A3705" i="6"/>
  <c r="B3705" i="6"/>
  <c r="D3705" i="6"/>
  <c r="F3705" i="6"/>
  <c r="G3705" i="6" s="1"/>
  <c r="A3706" i="6"/>
  <c r="B3706" i="6"/>
  <c r="D3706" i="6"/>
  <c r="F3706" i="6"/>
  <c r="G3706" i="6" s="1"/>
  <c r="A3707" i="6"/>
  <c r="B3707" i="6"/>
  <c r="D3707" i="6"/>
  <c r="F3707" i="6"/>
  <c r="G3707" i="6" s="1"/>
  <c r="A3710" i="6"/>
  <c r="B3710" i="6" s="1"/>
  <c r="D3710" i="6"/>
  <c r="F3710" i="6"/>
  <c r="G3710" i="6" s="1"/>
  <c r="A3711" i="6"/>
  <c r="B3711" i="6" s="1"/>
  <c r="D3711" i="6"/>
  <c r="F3711" i="6"/>
  <c r="G3711" i="6" s="1"/>
  <c r="A3712" i="6"/>
  <c r="B3712" i="6" s="1"/>
  <c r="D3712" i="6"/>
  <c r="F3712" i="6"/>
  <c r="G3712" i="6" s="1"/>
  <c r="A3713" i="6"/>
  <c r="B3713" i="6" s="1"/>
  <c r="D3713" i="6"/>
  <c r="F3713" i="6"/>
  <c r="G3713" i="6" s="1"/>
  <c r="A3714" i="6"/>
  <c r="B3714" i="6" s="1"/>
  <c r="D3714" i="6"/>
  <c r="F3714" i="6"/>
  <c r="G3714" i="6" s="1"/>
  <c r="A3715" i="6"/>
  <c r="B3715" i="6" s="1"/>
  <c r="D3715" i="6"/>
  <c r="F3715" i="6"/>
  <c r="G3715" i="6" s="1"/>
  <c r="A3716" i="6"/>
  <c r="B3716" i="6" s="1"/>
  <c r="D3716" i="6"/>
  <c r="F3716" i="6"/>
  <c r="G3716" i="6" s="1"/>
  <c r="A3717" i="6"/>
  <c r="B3717" i="6" s="1"/>
  <c r="D3717" i="6"/>
  <c r="F3717" i="6"/>
  <c r="G3717" i="6" s="1"/>
  <c r="A3720" i="6"/>
  <c r="B3720" i="6"/>
  <c r="D3720" i="6"/>
  <c r="F3720" i="6"/>
  <c r="G3720" i="6" s="1"/>
  <c r="A3721" i="6"/>
  <c r="B3721" i="6"/>
  <c r="D3721" i="6"/>
  <c r="F3721" i="6"/>
  <c r="G3721" i="6" s="1"/>
  <c r="A3722" i="6"/>
  <c r="B3722" i="6"/>
  <c r="D3722" i="6"/>
  <c r="F3722" i="6"/>
  <c r="G3722" i="6" s="1"/>
  <c r="A3723" i="6"/>
  <c r="B3723" i="6"/>
  <c r="D3723" i="6"/>
  <c r="F3723" i="6"/>
  <c r="G3723" i="6" s="1"/>
  <c r="A3724" i="6"/>
  <c r="B3724" i="6"/>
  <c r="D3724" i="6"/>
  <c r="F3724" i="6"/>
  <c r="G3724" i="6" s="1"/>
  <c r="A3725" i="6"/>
  <c r="B3725" i="6"/>
  <c r="D3725" i="6"/>
  <c r="F3725" i="6"/>
  <c r="G3725" i="6" s="1"/>
  <c r="A3726" i="6"/>
  <c r="B3726" i="6"/>
  <c r="D3726" i="6"/>
  <c r="F3726" i="6"/>
  <c r="G3726" i="6" s="1"/>
  <c r="A3727" i="6"/>
  <c r="B3727" i="6"/>
  <c r="D3727" i="6"/>
  <c r="F3727" i="6"/>
  <c r="G3727" i="6" s="1"/>
  <c r="A3728" i="6"/>
  <c r="B3728" i="6"/>
  <c r="D3728" i="6"/>
  <c r="F3728" i="6"/>
  <c r="G3728" i="6" s="1"/>
  <c r="B3733" i="6"/>
  <c r="B3734" i="6"/>
  <c r="B3735" i="6"/>
  <c r="G3735" i="6"/>
  <c r="B3736" i="6"/>
  <c r="A3743" i="6"/>
  <c r="B3743" i="6"/>
  <c r="D3743" i="6"/>
  <c r="F3743" i="6"/>
  <c r="G3743" i="6" s="1"/>
  <c r="A3744" i="6"/>
  <c r="B3744" i="6"/>
  <c r="D3744" i="6"/>
  <c r="F3744" i="6"/>
  <c r="G3744" i="6"/>
  <c r="A3745" i="6"/>
  <c r="B3745" i="6"/>
  <c r="D3745" i="6"/>
  <c r="F3745" i="6"/>
  <c r="G3745" i="6" s="1"/>
  <c r="A3746" i="6"/>
  <c r="B3746" i="6"/>
  <c r="D3746" i="6"/>
  <c r="F3746" i="6"/>
  <c r="G3746" i="6" s="1"/>
  <c r="A3747" i="6"/>
  <c r="B3747" i="6"/>
  <c r="D3747" i="6"/>
  <c r="F3747" i="6"/>
  <c r="G3747" i="6" s="1"/>
  <c r="A3748" i="6"/>
  <c r="B3748" i="6"/>
  <c r="D3748" i="6"/>
  <c r="F3748" i="6"/>
  <c r="G3748" i="6" s="1"/>
  <c r="A3749" i="6"/>
  <c r="B3749" i="6"/>
  <c r="D3749" i="6"/>
  <c r="F3749" i="6"/>
  <c r="G3749" i="6"/>
  <c r="A3750" i="6"/>
  <c r="B3750" i="6"/>
  <c r="D3750" i="6"/>
  <c r="F3750" i="6"/>
  <c r="G3750" i="6"/>
  <c r="A3751" i="6"/>
  <c r="B3751" i="6"/>
  <c r="D3751" i="6"/>
  <c r="F3751" i="6"/>
  <c r="G3751" i="6" s="1"/>
  <c r="A3752" i="6"/>
  <c r="B3752" i="6"/>
  <c r="D3752" i="6"/>
  <c r="F3752" i="6"/>
  <c r="G3752" i="6" s="1"/>
  <c r="A3753" i="6"/>
  <c r="B3753" i="6"/>
  <c r="D3753" i="6"/>
  <c r="F3753" i="6"/>
  <c r="G3753" i="6" s="1"/>
  <c r="A3754" i="6"/>
  <c r="B3754" i="6"/>
  <c r="D3754" i="6"/>
  <c r="F3754" i="6"/>
  <c r="G3754" i="6" s="1"/>
  <c r="A3755" i="6"/>
  <c r="B3755" i="6"/>
  <c r="D3755" i="6"/>
  <c r="F3755" i="6"/>
  <c r="G3755" i="6" s="1"/>
  <c r="A3756" i="6"/>
  <c r="B3756" i="6"/>
  <c r="D3756" i="6"/>
  <c r="F3756" i="6"/>
  <c r="G3756" i="6" s="1"/>
  <c r="A3759" i="6"/>
  <c r="B3759" i="6" s="1"/>
  <c r="D3759" i="6"/>
  <c r="F3759" i="6"/>
  <c r="G3759" i="6" s="1"/>
  <c r="A3760" i="6"/>
  <c r="B3760" i="6" s="1"/>
  <c r="D3760" i="6"/>
  <c r="F3760" i="6"/>
  <c r="G3760" i="6" s="1"/>
  <c r="A3761" i="6"/>
  <c r="B3761" i="6" s="1"/>
  <c r="D3761" i="6"/>
  <c r="F3761" i="6"/>
  <c r="G3761" i="6" s="1"/>
  <c r="A3762" i="6"/>
  <c r="B3762" i="6" s="1"/>
  <c r="D3762" i="6"/>
  <c r="F3762" i="6"/>
  <c r="G3762" i="6" s="1"/>
  <c r="A3763" i="6"/>
  <c r="B3763" i="6" s="1"/>
  <c r="D3763" i="6"/>
  <c r="F3763" i="6"/>
  <c r="G3763" i="6" s="1"/>
  <c r="A3764" i="6"/>
  <c r="B3764" i="6" s="1"/>
  <c r="D3764" i="6"/>
  <c r="F3764" i="6"/>
  <c r="G3764" i="6" s="1"/>
  <c r="A3765" i="6"/>
  <c r="B3765" i="6" s="1"/>
  <c r="D3765" i="6"/>
  <c r="F3765" i="6"/>
  <c r="G3765" i="6" s="1"/>
  <c r="A3766" i="6"/>
  <c r="B3766" i="6" s="1"/>
  <c r="D3766" i="6"/>
  <c r="F3766" i="6"/>
  <c r="G3766" i="6" s="1"/>
  <c r="A3769" i="6"/>
  <c r="B3769" i="6"/>
  <c r="D3769" i="6"/>
  <c r="F3769" i="6"/>
  <c r="G3769" i="6" s="1"/>
  <c r="A3770" i="6"/>
  <c r="B3770" i="6"/>
  <c r="D3770" i="6"/>
  <c r="F3770" i="6"/>
  <c r="G3770" i="6" s="1"/>
  <c r="A3771" i="6"/>
  <c r="B3771" i="6"/>
  <c r="D3771" i="6"/>
  <c r="F3771" i="6"/>
  <c r="G3771" i="6" s="1"/>
  <c r="A3772" i="6"/>
  <c r="B3772" i="6"/>
  <c r="D3772" i="6"/>
  <c r="F3772" i="6"/>
  <c r="G3772" i="6" s="1"/>
  <c r="A3773" i="6"/>
  <c r="B3773" i="6"/>
  <c r="D3773" i="6"/>
  <c r="F3773" i="6"/>
  <c r="G3773" i="6" s="1"/>
  <c r="A3774" i="6"/>
  <c r="B3774" i="6"/>
  <c r="D3774" i="6"/>
  <c r="F3774" i="6"/>
  <c r="G3774" i="6" s="1"/>
  <c r="A3775" i="6"/>
  <c r="B3775" i="6"/>
  <c r="D3775" i="6"/>
  <c r="F3775" i="6"/>
  <c r="G3775" i="6" s="1"/>
  <c r="A3776" i="6"/>
  <c r="B3776" i="6"/>
  <c r="D3776" i="6"/>
  <c r="F3776" i="6"/>
  <c r="G3776" i="6" s="1"/>
  <c r="A3777" i="6"/>
  <c r="B3777" i="6"/>
  <c r="D3777" i="6"/>
  <c r="F3777" i="6"/>
  <c r="G3777" i="6" s="1"/>
  <c r="B3782" i="6"/>
  <c r="B3783" i="6"/>
  <c r="B3784" i="6"/>
  <c r="G3784" i="6"/>
  <c r="B3785" i="6"/>
  <c r="A3792" i="6"/>
  <c r="B3792" i="6"/>
  <c r="D3792" i="6"/>
  <c r="F3792" i="6"/>
  <c r="G3792" i="6" s="1"/>
  <c r="A3793" i="6"/>
  <c r="B3793" i="6"/>
  <c r="D3793" i="6"/>
  <c r="F3793" i="6"/>
  <c r="G3793" i="6" s="1"/>
  <c r="A3794" i="6"/>
  <c r="B3794" i="6"/>
  <c r="D3794" i="6"/>
  <c r="F3794" i="6"/>
  <c r="G3794" i="6" s="1"/>
  <c r="A3795" i="6"/>
  <c r="B3795" i="6"/>
  <c r="D3795" i="6"/>
  <c r="F3795" i="6"/>
  <c r="G3795" i="6" s="1"/>
  <c r="A3796" i="6"/>
  <c r="B3796" i="6"/>
  <c r="D3796" i="6"/>
  <c r="F3796" i="6"/>
  <c r="G3796" i="6" s="1"/>
  <c r="A3797" i="6"/>
  <c r="B3797" i="6"/>
  <c r="D3797" i="6"/>
  <c r="F3797" i="6"/>
  <c r="G3797" i="6" s="1"/>
  <c r="A3798" i="6"/>
  <c r="B3798" i="6"/>
  <c r="D3798" i="6"/>
  <c r="F3798" i="6"/>
  <c r="G3798" i="6"/>
  <c r="A3799" i="6"/>
  <c r="B3799" i="6"/>
  <c r="D3799" i="6"/>
  <c r="F3799" i="6"/>
  <c r="G3799" i="6" s="1"/>
  <c r="A3800" i="6"/>
  <c r="B3800" i="6"/>
  <c r="D3800" i="6"/>
  <c r="F3800" i="6"/>
  <c r="G3800" i="6" s="1"/>
  <c r="A3801" i="6"/>
  <c r="B3801" i="6"/>
  <c r="D3801" i="6"/>
  <c r="F3801" i="6"/>
  <c r="G3801" i="6" s="1"/>
  <c r="A3802" i="6"/>
  <c r="B3802" i="6"/>
  <c r="D3802" i="6"/>
  <c r="F3802" i="6"/>
  <c r="G3802" i="6" s="1"/>
  <c r="A3803" i="6"/>
  <c r="B3803" i="6"/>
  <c r="D3803" i="6"/>
  <c r="F3803" i="6"/>
  <c r="G3803" i="6" s="1"/>
  <c r="A3804" i="6"/>
  <c r="B3804" i="6"/>
  <c r="D3804" i="6"/>
  <c r="F3804" i="6"/>
  <c r="G3804" i="6"/>
  <c r="A3805" i="6"/>
  <c r="B3805" i="6"/>
  <c r="D3805" i="6"/>
  <c r="F3805" i="6"/>
  <c r="G3805" i="6" s="1"/>
  <c r="A3808" i="6"/>
  <c r="B3808" i="6" s="1"/>
  <c r="D3808" i="6"/>
  <c r="F3808" i="6"/>
  <c r="G3808" i="6" s="1"/>
  <c r="A3809" i="6"/>
  <c r="B3809" i="6" s="1"/>
  <c r="D3809" i="6"/>
  <c r="F3809" i="6"/>
  <c r="G3809" i="6" s="1"/>
  <c r="A3810" i="6"/>
  <c r="B3810" i="6"/>
  <c r="D3810" i="6"/>
  <c r="F3810" i="6"/>
  <c r="G3810" i="6" s="1"/>
  <c r="A3811" i="6"/>
  <c r="B3811" i="6" s="1"/>
  <c r="D3811" i="6"/>
  <c r="F3811" i="6"/>
  <c r="G3811" i="6" s="1"/>
  <c r="A3812" i="6"/>
  <c r="B3812" i="6" s="1"/>
  <c r="D3812" i="6"/>
  <c r="F3812" i="6"/>
  <c r="G3812" i="6" s="1"/>
  <c r="A3813" i="6"/>
  <c r="B3813" i="6" s="1"/>
  <c r="D3813" i="6"/>
  <c r="F3813" i="6"/>
  <c r="G3813" i="6"/>
  <c r="A3814" i="6"/>
  <c r="B3814" i="6" s="1"/>
  <c r="D3814" i="6"/>
  <c r="F3814" i="6"/>
  <c r="G3814" i="6" s="1"/>
  <c r="A3815" i="6"/>
  <c r="B3815" i="6" s="1"/>
  <c r="D3815" i="6"/>
  <c r="F3815" i="6"/>
  <c r="G3815" i="6" s="1"/>
  <c r="A3818" i="6"/>
  <c r="B3818" i="6"/>
  <c r="D3818" i="6"/>
  <c r="F3818" i="6"/>
  <c r="G3818" i="6" s="1"/>
  <c r="A3819" i="6"/>
  <c r="B3819" i="6"/>
  <c r="D3819" i="6"/>
  <c r="F3819" i="6"/>
  <c r="G3819" i="6" s="1"/>
  <c r="A3820" i="6"/>
  <c r="B3820" i="6"/>
  <c r="D3820" i="6"/>
  <c r="F3820" i="6"/>
  <c r="G3820" i="6" s="1"/>
  <c r="A3821" i="6"/>
  <c r="B3821" i="6"/>
  <c r="D3821" i="6"/>
  <c r="F3821" i="6"/>
  <c r="G3821" i="6" s="1"/>
  <c r="A3822" i="6"/>
  <c r="B3822" i="6"/>
  <c r="D3822" i="6"/>
  <c r="F3822" i="6"/>
  <c r="G3822" i="6" s="1"/>
  <c r="A3823" i="6"/>
  <c r="B3823" i="6"/>
  <c r="D3823" i="6"/>
  <c r="F3823" i="6"/>
  <c r="G3823" i="6" s="1"/>
  <c r="A3824" i="6"/>
  <c r="B3824" i="6"/>
  <c r="D3824" i="6"/>
  <c r="F3824" i="6"/>
  <c r="G3824" i="6" s="1"/>
  <c r="A3825" i="6"/>
  <c r="B3825" i="6"/>
  <c r="D3825" i="6"/>
  <c r="F3825" i="6"/>
  <c r="G3825" i="6" s="1"/>
  <c r="A3826" i="6"/>
  <c r="B3826" i="6"/>
  <c r="D3826" i="6"/>
  <c r="F3826" i="6"/>
  <c r="G3826" i="6"/>
  <c r="B3831" i="6"/>
  <c r="B3832" i="6"/>
  <c r="B3833" i="6"/>
  <c r="G3833" i="6"/>
  <c r="B3834" i="6"/>
  <c r="A3841" i="6"/>
  <c r="B3841" i="6"/>
  <c r="D3841" i="6"/>
  <c r="F3841" i="6"/>
  <c r="G3841" i="6" s="1"/>
  <c r="A3842" i="6"/>
  <c r="B3842" i="6"/>
  <c r="D3842" i="6"/>
  <c r="F3842" i="6"/>
  <c r="G3842" i="6" s="1"/>
  <c r="A3843" i="6"/>
  <c r="B3843" i="6"/>
  <c r="D3843" i="6"/>
  <c r="F3843" i="6"/>
  <c r="G3843" i="6" s="1"/>
  <c r="A3844" i="6"/>
  <c r="B3844" i="6"/>
  <c r="D3844" i="6"/>
  <c r="F3844" i="6"/>
  <c r="G3844" i="6" s="1"/>
  <c r="A3845" i="6"/>
  <c r="B3845" i="6"/>
  <c r="D3845" i="6"/>
  <c r="F3845" i="6"/>
  <c r="G3845" i="6" s="1"/>
  <c r="A3846" i="6"/>
  <c r="B3846" i="6"/>
  <c r="D3846" i="6"/>
  <c r="F3846" i="6"/>
  <c r="G3846" i="6" s="1"/>
  <c r="A3847" i="6"/>
  <c r="B3847" i="6"/>
  <c r="D3847" i="6"/>
  <c r="F3847" i="6"/>
  <c r="G3847" i="6" s="1"/>
  <c r="A3848" i="6"/>
  <c r="B3848" i="6"/>
  <c r="D3848" i="6"/>
  <c r="F3848" i="6"/>
  <c r="G3848" i="6"/>
  <c r="A3849" i="6"/>
  <c r="B3849" i="6"/>
  <c r="D3849" i="6"/>
  <c r="F3849" i="6"/>
  <c r="G3849" i="6" s="1"/>
  <c r="A3850" i="6"/>
  <c r="B3850" i="6"/>
  <c r="D3850" i="6"/>
  <c r="F3850" i="6"/>
  <c r="G3850" i="6" s="1"/>
  <c r="A3851" i="6"/>
  <c r="B3851" i="6"/>
  <c r="D3851" i="6"/>
  <c r="F3851" i="6"/>
  <c r="G3851" i="6"/>
  <c r="A3852" i="6"/>
  <c r="B3852" i="6"/>
  <c r="D3852" i="6"/>
  <c r="F3852" i="6"/>
  <c r="G3852" i="6" s="1"/>
  <c r="A3853" i="6"/>
  <c r="B3853" i="6"/>
  <c r="D3853" i="6"/>
  <c r="F3853" i="6"/>
  <c r="G3853" i="6" s="1"/>
  <c r="A3854" i="6"/>
  <c r="B3854" i="6"/>
  <c r="D3854" i="6"/>
  <c r="F3854" i="6"/>
  <c r="G3854" i="6" s="1"/>
  <c r="A3857" i="6"/>
  <c r="B3857" i="6" s="1"/>
  <c r="D3857" i="6"/>
  <c r="F3857" i="6"/>
  <c r="G3857" i="6" s="1"/>
  <c r="A3858" i="6"/>
  <c r="B3858" i="6" s="1"/>
  <c r="D3858" i="6"/>
  <c r="F3858" i="6"/>
  <c r="G3858" i="6" s="1"/>
  <c r="A3859" i="6"/>
  <c r="B3859" i="6" s="1"/>
  <c r="D3859" i="6"/>
  <c r="F3859" i="6"/>
  <c r="G3859" i="6" s="1"/>
  <c r="A3860" i="6"/>
  <c r="B3860" i="6" s="1"/>
  <c r="D3860" i="6"/>
  <c r="F3860" i="6"/>
  <c r="G3860" i="6" s="1"/>
  <c r="A3861" i="6"/>
  <c r="B3861" i="6" s="1"/>
  <c r="D3861" i="6"/>
  <c r="F3861" i="6"/>
  <c r="G3861" i="6" s="1"/>
  <c r="A3862" i="6"/>
  <c r="B3862" i="6" s="1"/>
  <c r="D3862" i="6"/>
  <c r="F3862" i="6"/>
  <c r="G3862" i="6" s="1"/>
  <c r="A3863" i="6"/>
  <c r="B3863" i="6" s="1"/>
  <c r="D3863" i="6"/>
  <c r="F3863" i="6"/>
  <c r="G3863" i="6" s="1"/>
  <c r="A3864" i="6"/>
  <c r="B3864" i="6" s="1"/>
  <c r="D3864" i="6"/>
  <c r="F3864" i="6"/>
  <c r="G3864" i="6" s="1"/>
  <c r="A3867" i="6"/>
  <c r="B3867" i="6"/>
  <c r="D3867" i="6"/>
  <c r="F3867" i="6"/>
  <c r="G3867" i="6" s="1"/>
  <c r="A3868" i="6"/>
  <c r="B3868" i="6"/>
  <c r="D3868" i="6"/>
  <c r="F3868" i="6"/>
  <c r="G3868" i="6" s="1"/>
  <c r="A3869" i="6"/>
  <c r="B3869" i="6"/>
  <c r="D3869" i="6"/>
  <c r="F3869" i="6"/>
  <c r="G3869" i="6" s="1"/>
  <c r="A3870" i="6"/>
  <c r="B3870" i="6"/>
  <c r="D3870" i="6"/>
  <c r="F3870" i="6"/>
  <c r="G3870" i="6" s="1"/>
  <c r="A3871" i="6"/>
  <c r="B3871" i="6"/>
  <c r="D3871" i="6"/>
  <c r="F3871" i="6"/>
  <c r="G3871" i="6" s="1"/>
  <c r="A3872" i="6"/>
  <c r="B3872" i="6"/>
  <c r="D3872" i="6"/>
  <c r="F3872" i="6"/>
  <c r="G3872" i="6" s="1"/>
  <c r="A3873" i="6"/>
  <c r="B3873" i="6"/>
  <c r="D3873" i="6"/>
  <c r="F3873" i="6"/>
  <c r="G3873" i="6" s="1"/>
  <c r="A3874" i="6"/>
  <c r="B3874" i="6"/>
  <c r="D3874" i="6"/>
  <c r="F3874" i="6"/>
  <c r="G3874" i="6" s="1"/>
  <c r="A3875" i="6"/>
  <c r="B3875" i="6"/>
  <c r="D3875" i="6"/>
  <c r="F3875" i="6"/>
  <c r="G3875" i="6" s="1"/>
  <c r="B3880" i="6"/>
  <c r="B3881" i="6"/>
  <c r="B3882" i="6"/>
  <c r="G3882" i="6"/>
  <c r="B3883" i="6"/>
  <c r="A3890" i="6"/>
  <c r="B3890" i="6"/>
  <c r="D3890" i="6"/>
  <c r="F3890" i="6"/>
  <c r="G3890" i="6" s="1"/>
  <c r="A3891" i="6"/>
  <c r="B3891" i="6"/>
  <c r="D3891" i="6"/>
  <c r="F3891" i="6"/>
  <c r="G3891" i="6" s="1"/>
  <c r="A3892" i="6"/>
  <c r="B3892" i="6"/>
  <c r="D3892" i="6"/>
  <c r="F3892" i="6"/>
  <c r="G3892" i="6" s="1"/>
  <c r="A3893" i="6"/>
  <c r="B3893" i="6"/>
  <c r="D3893" i="6"/>
  <c r="F3893" i="6"/>
  <c r="G3893" i="6" s="1"/>
  <c r="A3894" i="6"/>
  <c r="B3894" i="6"/>
  <c r="D3894" i="6"/>
  <c r="F3894" i="6"/>
  <c r="G3894" i="6" s="1"/>
  <c r="A3895" i="6"/>
  <c r="B3895" i="6"/>
  <c r="D3895" i="6"/>
  <c r="F3895" i="6"/>
  <c r="G3895" i="6" s="1"/>
  <c r="A3896" i="6"/>
  <c r="B3896" i="6"/>
  <c r="D3896" i="6"/>
  <c r="F3896" i="6"/>
  <c r="G3896" i="6"/>
  <c r="A3897" i="6"/>
  <c r="B3897" i="6"/>
  <c r="D3897" i="6"/>
  <c r="F3897" i="6"/>
  <c r="G3897" i="6" s="1"/>
  <c r="A3898" i="6"/>
  <c r="B3898" i="6"/>
  <c r="D3898" i="6"/>
  <c r="F3898" i="6"/>
  <c r="G3898" i="6" s="1"/>
  <c r="A3899" i="6"/>
  <c r="B3899" i="6"/>
  <c r="D3899" i="6"/>
  <c r="F3899" i="6"/>
  <c r="G3899" i="6"/>
  <c r="A3900" i="6"/>
  <c r="B3900" i="6"/>
  <c r="D3900" i="6"/>
  <c r="F3900" i="6"/>
  <c r="G3900" i="6"/>
  <c r="A3901" i="6"/>
  <c r="B3901" i="6"/>
  <c r="D3901" i="6"/>
  <c r="F3901" i="6"/>
  <c r="G3901" i="6" s="1"/>
  <c r="A3902" i="6"/>
  <c r="B3902" i="6"/>
  <c r="D3902" i="6"/>
  <c r="F3902" i="6"/>
  <c r="G3902" i="6" s="1"/>
  <c r="A3903" i="6"/>
  <c r="B3903" i="6"/>
  <c r="D3903" i="6"/>
  <c r="F3903" i="6"/>
  <c r="G3903" i="6" s="1"/>
  <c r="A3906" i="6"/>
  <c r="B3906" i="6" s="1"/>
  <c r="D3906" i="6"/>
  <c r="F3906" i="6"/>
  <c r="G3906" i="6" s="1"/>
  <c r="A3907" i="6"/>
  <c r="B3907" i="6" s="1"/>
  <c r="D3907" i="6"/>
  <c r="F3907" i="6"/>
  <c r="G3907" i="6" s="1"/>
  <c r="A3908" i="6"/>
  <c r="B3908" i="6" s="1"/>
  <c r="D3908" i="6"/>
  <c r="F3908" i="6"/>
  <c r="G3908" i="6" s="1"/>
  <c r="A3909" i="6"/>
  <c r="B3909" i="6" s="1"/>
  <c r="D3909" i="6"/>
  <c r="F3909" i="6"/>
  <c r="G3909" i="6" s="1"/>
  <c r="A3910" i="6"/>
  <c r="B3910" i="6" s="1"/>
  <c r="D3910" i="6"/>
  <c r="F3910" i="6"/>
  <c r="G3910" i="6" s="1"/>
  <c r="A3911" i="6"/>
  <c r="B3911" i="6"/>
  <c r="D3911" i="6"/>
  <c r="F3911" i="6"/>
  <c r="G3911" i="6" s="1"/>
  <c r="A3912" i="6"/>
  <c r="B3912" i="6" s="1"/>
  <c r="D3912" i="6"/>
  <c r="F3912" i="6"/>
  <c r="G3912" i="6" s="1"/>
  <c r="A3913" i="6"/>
  <c r="B3913" i="6" s="1"/>
  <c r="D3913" i="6"/>
  <c r="F3913" i="6"/>
  <c r="G3913" i="6" s="1"/>
  <c r="A3916" i="6"/>
  <c r="B3916" i="6"/>
  <c r="D3916" i="6"/>
  <c r="F3916" i="6"/>
  <c r="G3916" i="6" s="1"/>
  <c r="A3917" i="6"/>
  <c r="B3917" i="6"/>
  <c r="D3917" i="6"/>
  <c r="F3917" i="6"/>
  <c r="G3917" i="6" s="1"/>
  <c r="A3918" i="6"/>
  <c r="B3918" i="6"/>
  <c r="D3918" i="6"/>
  <c r="F3918" i="6"/>
  <c r="G3918" i="6" s="1"/>
  <c r="A3919" i="6"/>
  <c r="B3919" i="6"/>
  <c r="D3919" i="6"/>
  <c r="F3919" i="6"/>
  <c r="G3919" i="6" s="1"/>
  <c r="A3920" i="6"/>
  <c r="B3920" i="6"/>
  <c r="D3920" i="6"/>
  <c r="F3920" i="6"/>
  <c r="G3920" i="6" s="1"/>
  <c r="A3921" i="6"/>
  <c r="B3921" i="6"/>
  <c r="D3921" i="6"/>
  <c r="F3921" i="6"/>
  <c r="G3921" i="6" s="1"/>
  <c r="A3922" i="6"/>
  <c r="B3922" i="6"/>
  <c r="D3922" i="6"/>
  <c r="F3922" i="6"/>
  <c r="G3922" i="6" s="1"/>
  <c r="A3923" i="6"/>
  <c r="B3923" i="6"/>
  <c r="D3923" i="6"/>
  <c r="F3923" i="6"/>
  <c r="G3923" i="6" s="1"/>
  <c r="A3924" i="6"/>
  <c r="B3924" i="6"/>
  <c r="D3924" i="6"/>
  <c r="F3924" i="6"/>
  <c r="G3924" i="6" s="1"/>
  <c r="B3929" i="6"/>
  <c r="B3930" i="6"/>
  <c r="B3931" i="6"/>
  <c r="G3931" i="6"/>
  <c r="B3932" i="6"/>
  <c r="A3939" i="6"/>
  <c r="B3939" i="6"/>
  <c r="D3939" i="6"/>
  <c r="F3939" i="6"/>
  <c r="G3939" i="6"/>
  <c r="A3940" i="6"/>
  <c r="B3940" i="6"/>
  <c r="D3940" i="6"/>
  <c r="F3940" i="6"/>
  <c r="G3940" i="6" s="1"/>
  <c r="A3941" i="6"/>
  <c r="B3941" i="6"/>
  <c r="D3941" i="6"/>
  <c r="F3941" i="6"/>
  <c r="G3941" i="6" s="1"/>
  <c r="A3942" i="6"/>
  <c r="B3942" i="6"/>
  <c r="D3942" i="6"/>
  <c r="F3942" i="6"/>
  <c r="G3942" i="6" s="1"/>
  <c r="A3943" i="6"/>
  <c r="B3943" i="6"/>
  <c r="D3943" i="6"/>
  <c r="F3943" i="6"/>
  <c r="G3943" i="6" s="1"/>
  <c r="A3944" i="6"/>
  <c r="B3944" i="6"/>
  <c r="D3944" i="6"/>
  <c r="F3944" i="6"/>
  <c r="G3944" i="6"/>
  <c r="A3945" i="6"/>
  <c r="B3945" i="6"/>
  <c r="D3945" i="6"/>
  <c r="F3945" i="6"/>
  <c r="G3945" i="6" s="1"/>
  <c r="A3946" i="6"/>
  <c r="B3946" i="6"/>
  <c r="D3946" i="6"/>
  <c r="F3946" i="6"/>
  <c r="G3946" i="6" s="1"/>
  <c r="A3947" i="6"/>
  <c r="B3947" i="6"/>
  <c r="D3947" i="6"/>
  <c r="F3947" i="6"/>
  <c r="G3947" i="6"/>
  <c r="A3948" i="6"/>
  <c r="B3948" i="6"/>
  <c r="D3948" i="6"/>
  <c r="F3948" i="6"/>
  <c r="G3948" i="6" s="1"/>
  <c r="A3949" i="6"/>
  <c r="B3949" i="6"/>
  <c r="D3949" i="6"/>
  <c r="F3949" i="6"/>
  <c r="G3949" i="6" s="1"/>
  <c r="A3950" i="6"/>
  <c r="B3950" i="6"/>
  <c r="D3950" i="6"/>
  <c r="F3950" i="6"/>
  <c r="G3950" i="6" s="1"/>
  <c r="A3951" i="6"/>
  <c r="B3951" i="6"/>
  <c r="D3951" i="6"/>
  <c r="F3951" i="6"/>
  <c r="G3951" i="6" s="1"/>
  <c r="A3952" i="6"/>
  <c r="B3952" i="6"/>
  <c r="D3952" i="6"/>
  <c r="F3952" i="6"/>
  <c r="G3952" i="6" s="1"/>
  <c r="A3955" i="6"/>
  <c r="B3955" i="6" s="1"/>
  <c r="D3955" i="6"/>
  <c r="F3955" i="6"/>
  <c r="G3955" i="6"/>
  <c r="A3956" i="6"/>
  <c r="B3956" i="6" s="1"/>
  <c r="D3956" i="6"/>
  <c r="F3956" i="6"/>
  <c r="G3956" i="6" s="1"/>
  <c r="A3957" i="6"/>
  <c r="B3957" i="6" s="1"/>
  <c r="D3957" i="6"/>
  <c r="F3957" i="6"/>
  <c r="G3957" i="6" s="1"/>
  <c r="A3958" i="6"/>
  <c r="B3958" i="6" s="1"/>
  <c r="D3958" i="6"/>
  <c r="F3958" i="6"/>
  <c r="G3958" i="6" s="1"/>
  <c r="A3959" i="6"/>
  <c r="B3959" i="6" s="1"/>
  <c r="D3959" i="6"/>
  <c r="F3959" i="6"/>
  <c r="G3959" i="6" s="1"/>
  <c r="A3960" i="6"/>
  <c r="B3960" i="6" s="1"/>
  <c r="D3960" i="6"/>
  <c r="F3960" i="6"/>
  <c r="G3960" i="6" s="1"/>
  <c r="A3961" i="6"/>
  <c r="B3961" i="6" s="1"/>
  <c r="D3961" i="6"/>
  <c r="F3961" i="6"/>
  <c r="G3961" i="6" s="1"/>
  <c r="A3962" i="6"/>
  <c r="B3962" i="6"/>
  <c r="D3962" i="6"/>
  <c r="F3962" i="6"/>
  <c r="G3962" i="6"/>
  <c r="A3965" i="6"/>
  <c r="B3965" i="6"/>
  <c r="D3965" i="6"/>
  <c r="F3965" i="6"/>
  <c r="G3965" i="6" s="1"/>
  <c r="A3966" i="6"/>
  <c r="B3966" i="6"/>
  <c r="D3966" i="6"/>
  <c r="F3966" i="6"/>
  <c r="G3966" i="6" s="1"/>
  <c r="A3967" i="6"/>
  <c r="B3967" i="6"/>
  <c r="D3967" i="6"/>
  <c r="F3967" i="6"/>
  <c r="G3967" i="6" s="1"/>
  <c r="A3968" i="6"/>
  <c r="B3968" i="6"/>
  <c r="D3968" i="6"/>
  <c r="F3968" i="6"/>
  <c r="G3968" i="6" s="1"/>
  <c r="A3969" i="6"/>
  <c r="B3969" i="6"/>
  <c r="D3969" i="6"/>
  <c r="F3969" i="6"/>
  <c r="G3969" i="6" s="1"/>
  <c r="A3970" i="6"/>
  <c r="B3970" i="6"/>
  <c r="D3970" i="6"/>
  <c r="F3970" i="6"/>
  <c r="G3970" i="6" s="1"/>
  <c r="A3971" i="6"/>
  <c r="B3971" i="6"/>
  <c r="D3971" i="6"/>
  <c r="F3971" i="6"/>
  <c r="G3971" i="6" s="1"/>
  <c r="A3972" i="6"/>
  <c r="B3972" i="6"/>
  <c r="D3972" i="6"/>
  <c r="F3972" i="6"/>
  <c r="G3972" i="6" s="1"/>
  <c r="A3973" i="6"/>
  <c r="B3973" i="6"/>
  <c r="D3973" i="6"/>
  <c r="F3973" i="6"/>
  <c r="G3973" i="6"/>
  <c r="B3978" i="6"/>
  <c r="B3979" i="6"/>
  <c r="B3980" i="6"/>
  <c r="G3980" i="6"/>
  <c r="B3981" i="6"/>
  <c r="A3988" i="6"/>
  <c r="B3988" i="6"/>
  <c r="D3988" i="6"/>
  <c r="F3988" i="6"/>
  <c r="G3988" i="6" s="1"/>
  <c r="A3989" i="6"/>
  <c r="B3989" i="6"/>
  <c r="D3989" i="6"/>
  <c r="F3989" i="6"/>
  <c r="G3989" i="6" s="1"/>
  <c r="A3990" i="6"/>
  <c r="B3990" i="6"/>
  <c r="D3990" i="6"/>
  <c r="F3990" i="6"/>
  <c r="G3990" i="6" s="1"/>
  <c r="A3991" i="6"/>
  <c r="B3991" i="6"/>
  <c r="D3991" i="6"/>
  <c r="F3991" i="6"/>
  <c r="G3991" i="6" s="1"/>
  <c r="A3992" i="6"/>
  <c r="B3992" i="6"/>
  <c r="D3992" i="6"/>
  <c r="F3992" i="6"/>
  <c r="G3992" i="6" s="1"/>
  <c r="A3993" i="6"/>
  <c r="B3993" i="6"/>
  <c r="D3993" i="6"/>
  <c r="F3993" i="6"/>
  <c r="G3993" i="6"/>
  <c r="A3994" i="6"/>
  <c r="B3994" i="6"/>
  <c r="D3994" i="6"/>
  <c r="F3994" i="6"/>
  <c r="G3994" i="6" s="1"/>
  <c r="A3995" i="6"/>
  <c r="B3995" i="6"/>
  <c r="D3995" i="6"/>
  <c r="F3995" i="6"/>
  <c r="G3995" i="6" s="1"/>
  <c r="A3996" i="6"/>
  <c r="B3996" i="6"/>
  <c r="D3996" i="6"/>
  <c r="F3996" i="6"/>
  <c r="G3996" i="6"/>
  <c r="A3997" i="6"/>
  <c r="B3997" i="6"/>
  <c r="D3997" i="6"/>
  <c r="F3997" i="6"/>
  <c r="G3997" i="6" s="1"/>
  <c r="A3998" i="6"/>
  <c r="B3998" i="6"/>
  <c r="D3998" i="6"/>
  <c r="F3998" i="6"/>
  <c r="G3998" i="6" s="1"/>
  <c r="A3999" i="6"/>
  <c r="B3999" i="6"/>
  <c r="D3999" i="6"/>
  <c r="F3999" i="6"/>
  <c r="G3999" i="6" s="1"/>
  <c r="A4000" i="6"/>
  <c r="B4000" i="6"/>
  <c r="D4000" i="6"/>
  <c r="F4000" i="6"/>
  <c r="G4000" i="6" s="1"/>
  <c r="A4001" i="6"/>
  <c r="B4001" i="6"/>
  <c r="D4001" i="6"/>
  <c r="F4001" i="6"/>
  <c r="G4001" i="6" s="1"/>
  <c r="A4004" i="6"/>
  <c r="B4004" i="6" s="1"/>
  <c r="D4004" i="6"/>
  <c r="F4004" i="6"/>
  <c r="G4004" i="6" s="1"/>
  <c r="A4005" i="6"/>
  <c r="B4005" i="6"/>
  <c r="D4005" i="6"/>
  <c r="F4005" i="6"/>
  <c r="G4005" i="6" s="1"/>
  <c r="A4006" i="6"/>
  <c r="B4006" i="6" s="1"/>
  <c r="D4006" i="6"/>
  <c r="F4006" i="6"/>
  <c r="G4006" i="6" s="1"/>
  <c r="A4007" i="6"/>
  <c r="B4007" i="6"/>
  <c r="D4007" i="6"/>
  <c r="F4007" i="6"/>
  <c r="G4007" i="6" s="1"/>
  <c r="A4008" i="6"/>
  <c r="B4008" i="6" s="1"/>
  <c r="D4008" i="6"/>
  <c r="F4008" i="6"/>
  <c r="G4008" i="6" s="1"/>
  <c r="A4009" i="6"/>
  <c r="B4009" i="6" s="1"/>
  <c r="D4009" i="6"/>
  <c r="F4009" i="6"/>
  <c r="G4009" i="6" s="1"/>
  <c r="A4010" i="6"/>
  <c r="B4010" i="6" s="1"/>
  <c r="D4010" i="6"/>
  <c r="F4010" i="6"/>
  <c r="G4010" i="6" s="1"/>
  <c r="A4011" i="6"/>
  <c r="B4011" i="6" s="1"/>
  <c r="D4011" i="6"/>
  <c r="F4011" i="6"/>
  <c r="G4011" i="6" s="1"/>
  <c r="A4014" i="6"/>
  <c r="B4014" i="6"/>
  <c r="D4014" i="6"/>
  <c r="F4014" i="6"/>
  <c r="G4014" i="6" s="1"/>
  <c r="A4015" i="6"/>
  <c r="B4015" i="6"/>
  <c r="D4015" i="6"/>
  <c r="F4015" i="6"/>
  <c r="G4015" i="6" s="1"/>
  <c r="A4016" i="6"/>
  <c r="B4016" i="6"/>
  <c r="D4016" i="6"/>
  <c r="F4016" i="6"/>
  <c r="G4016" i="6" s="1"/>
  <c r="A4017" i="6"/>
  <c r="B4017" i="6"/>
  <c r="D4017" i="6"/>
  <c r="F4017" i="6"/>
  <c r="G4017" i="6" s="1"/>
  <c r="A4018" i="6"/>
  <c r="B4018" i="6"/>
  <c r="D4018" i="6"/>
  <c r="F4018" i="6"/>
  <c r="G4018" i="6" s="1"/>
  <c r="A4019" i="6"/>
  <c r="B4019" i="6"/>
  <c r="D4019" i="6"/>
  <c r="F4019" i="6"/>
  <c r="G4019" i="6" s="1"/>
  <c r="A4020" i="6"/>
  <c r="B4020" i="6"/>
  <c r="D4020" i="6"/>
  <c r="F4020" i="6"/>
  <c r="G4020" i="6" s="1"/>
  <c r="A4021" i="6"/>
  <c r="B4021" i="6"/>
  <c r="D4021" i="6"/>
  <c r="F4021" i="6"/>
  <c r="G4021" i="6" s="1"/>
  <c r="A4022" i="6"/>
  <c r="B4022" i="6"/>
  <c r="D4022" i="6"/>
  <c r="F4022" i="6"/>
  <c r="G4022" i="6" s="1"/>
  <c r="B4027" i="6"/>
  <c r="B4028" i="6"/>
  <c r="B4029" i="6"/>
  <c r="G4029" i="6"/>
  <c r="B4030" i="6"/>
  <c r="A4037" i="6"/>
  <c r="B4037" i="6"/>
  <c r="D4037" i="6"/>
  <c r="F4037" i="6"/>
  <c r="G4037" i="6" s="1"/>
  <c r="A4038" i="6"/>
  <c r="B4038" i="6"/>
  <c r="D4038" i="6"/>
  <c r="F4038" i="6"/>
  <c r="G4038" i="6" s="1"/>
  <c r="A4039" i="6"/>
  <c r="B4039" i="6"/>
  <c r="D4039" i="6"/>
  <c r="F4039" i="6"/>
  <c r="G4039" i="6" s="1"/>
  <c r="A4040" i="6"/>
  <c r="B4040" i="6"/>
  <c r="D4040" i="6"/>
  <c r="F4040" i="6"/>
  <c r="G4040" i="6" s="1"/>
  <c r="A4041" i="6"/>
  <c r="B4041" i="6"/>
  <c r="D4041" i="6"/>
  <c r="F4041" i="6"/>
  <c r="G4041" i="6" s="1"/>
  <c r="A4042" i="6"/>
  <c r="B4042" i="6"/>
  <c r="D4042" i="6"/>
  <c r="F4042" i="6"/>
  <c r="G4042" i="6" s="1"/>
  <c r="A4043" i="6"/>
  <c r="B4043" i="6"/>
  <c r="D4043" i="6"/>
  <c r="F4043" i="6"/>
  <c r="G4043" i="6" s="1"/>
  <c r="A4044" i="6"/>
  <c r="B4044" i="6"/>
  <c r="D4044" i="6"/>
  <c r="F4044" i="6"/>
  <c r="G4044" i="6" s="1"/>
  <c r="A4045" i="6"/>
  <c r="B4045" i="6"/>
  <c r="D4045" i="6"/>
  <c r="F4045" i="6"/>
  <c r="G4045" i="6" s="1"/>
  <c r="A4046" i="6"/>
  <c r="B4046" i="6"/>
  <c r="D4046" i="6"/>
  <c r="F4046" i="6"/>
  <c r="G4046" i="6" s="1"/>
  <c r="A4047" i="6"/>
  <c r="B4047" i="6"/>
  <c r="D4047" i="6"/>
  <c r="F4047" i="6"/>
  <c r="G4047" i="6" s="1"/>
  <c r="A4048" i="6"/>
  <c r="B4048" i="6"/>
  <c r="D4048" i="6"/>
  <c r="F4048" i="6"/>
  <c r="G4048" i="6" s="1"/>
  <c r="A4049" i="6"/>
  <c r="B4049" i="6"/>
  <c r="D4049" i="6"/>
  <c r="F4049" i="6"/>
  <c r="G4049" i="6" s="1"/>
  <c r="A4050" i="6"/>
  <c r="B4050" i="6"/>
  <c r="D4050" i="6"/>
  <c r="F4050" i="6"/>
  <c r="G4050" i="6" s="1"/>
  <c r="A4053" i="6"/>
  <c r="B4053" i="6" s="1"/>
  <c r="D4053" i="6"/>
  <c r="F4053" i="6"/>
  <c r="G4053" i="6"/>
  <c r="A4054" i="6"/>
  <c r="B4054" i="6" s="1"/>
  <c r="D4054" i="6"/>
  <c r="F4054" i="6"/>
  <c r="G4054" i="6" s="1"/>
  <c r="A4055" i="6"/>
  <c r="B4055" i="6" s="1"/>
  <c r="D4055" i="6"/>
  <c r="F4055" i="6"/>
  <c r="G4055" i="6" s="1"/>
  <c r="A4056" i="6"/>
  <c r="B4056" i="6" s="1"/>
  <c r="D4056" i="6"/>
  <c r="F4056" i="6"/>
  <c r="G4056" i="6" s="1"/>
  <c r="A4057" i="6"/>
  <c r="B4057" i="6" s="1"/>
  <c r="D4057" i="6"/>
  <c r="F4057" i="6"/>
  <c r="G4057" i="6" s="1"/>
  <c r="A4058" i="6"/>
  <c r="B4058" i="6" s="1"/>
  <c r="D4058" i="6"/>
  <c r="F4058" i="6"/>
  <c r="G4058" i="6" s="1"/>
  <c r="A4059" i="6"/>
  <c r="B4059" i="6" s="1"/>
  <c r="D4059" i="6"/>
  <c r="F4059" i="6"/>
  <c r="G4059" i="6" s="1"/>
  <c r="A4060" i="6"/>
  <c r="B4060" i="6" s="1"/>
  <c r="D4060" i="6"/>
  <c r="F4060" i="6"/>
  <c r="G4060" i="6" s="1"/>
  <c r="A4063" i="6"/>
  <c r="B4063" i="6"/>
  <c r="D4063" i="6"/>
  <c r="F4063" i="6"/>
  <c r="G4063" i="6" s="1"/>
  <c r="A4064" i="6"/>
  <c r="B4064" i="6"/>
  <c r="D4064" i="6"/>
  <c r="F4064" i="6"/>
  <c r="G4064" i="6" s="1"/>
  <c r="A4065" i="6"/>
  <c r="B4065" i="6"/>
  <c r="D4065" i="6"/>
  <c r="F4065" i="6"/>
  <c r="G4065" i="6" s="1"/>
  <c r="A4066" i="6"/>
  <c r="B4066" i="6"/>
  <c r="D4066" i="6"/>
  <c r="F4066" i="6"/>
  <c r="G4066" i="6" s="1"/>
  <c r="A4067" i="6"/>
  <c r="B4067" i="6"/>
  <c r="D4067" i="6"/>
  <c r="F4067" i="6"/>
  <c r="G4067" i="6" s="1"/>
  <c r="A4068" i="6"/>
  <c r="B4068" i="6"/>
  <c r="D4068" i="6"/>
  <c r="F4068" i="6"/>
  <c r="G4068" i="6" s="1"/>
  <c r="A4069" i="6"/>
  <c r="B4069" i="6"/>
  <c r="D4069" i="6"/>
  <c r="F4069" i="6"/>
  <c r="G4069" i="6"/>
  <c r="A4070" i="6"/>
  <c r="B4070" i="6"/>
  <c r="D4070" i="6"/>
  <c r="F4070" i="6"/>
  <c r="G4070" i="6" s="1"/>
  <c r="A4071" i="6"/>
  <c r="B4071" i="6"/>
  <c r="D4071" i="6"/>
  <c r="F4071" i="6"/>
  <c r="G4071" i="6" s="1"/>
  <c r="B4076" i="6"/>
  <c r="B4077" i="6"/>
  <c r="B4078" i="6"/>
  <c r="G4078" i="6"/>
  <c r="B4079" i="6"/>
  <c r="A4086" i="6"/>
  <c r="B4086" i="6"/>
  <c r="D4086" i="6"/>
  <c r="F4086" i="6"/>
  <c r="G4086" i="6" s="1"/>
  <c r="A4087" i="6"/>
  <c r="B4087" i="6"/>
  <c r="D4087" i="6"/>
  <c r="F4087" i="6"/>
  <c r="G4087" i="6" s="1"/>
  <c r="A4088" i="6"/>
  <c r="B4088" i="6"/>
  <c r="D4088" i="6"/>
  <c r="F4088" i="6"/>
  <c r="G4088" i="6" s="1"/>
  <c r="A4089" i="6"/>
  <c r="B4089" i="6"/>
  <c r="D4089" i="6"/>
  <c r="F4089" i="6"/>
  <c r="G4089" i="6"/>
  <c r="A4090" i="6"/>
  <c r="B4090" i="6"/>
  <c r="D4090" i="6"/>
  <c r="F4090" i="6"/>
  <c r="G4090" i="6" s="1"/>
  <c r="A4091" i="6"/>
  <c r="B4091" i="6"/>
  <c r="D4091" i="6"/>
  <c r="F4091" i="6"/>
  <c r="G4091" i="6" s="1"/>
  <c r="A4092" i="6"/>
  <c r="B4092" i="6"/>
  <c r="D4092" i="6"/>
  <c r="F4092" i="6"/>
  <c r="G4092" i="6" s="1"/>
  <c r="A4093" i="6"/>
  <c r="B4093" i="6"/>
  <c r="D4093" i="6"/>
  <c r="F4093" i="6"/>
  <c r="G4093" i="6" s="1"/>
  <c r="A4094" i="6"/>
  <c r="B4094" i="6"/>
  <c r="D4094" i="6"/>
  <c r="F4094" i="6"/>
  <c r="G4094" i="6" s="1"/>
  <c r="A4095" i="6"/>
  <c r="B4095" i="6"/>
  <c r="D4095" i="6"/>
  <c r="F4095" i="6"/>
  <c r="G4095" i="6" s="1"/>
  <c r="A4096" i="6"/>
  <c r="B4096" i="6"/>
  <c r="D4096" i="6"/>
  <c r="F4096" i="6"/>
  <c r="G4096" i="6"/>
  <c r="A4097" i="6"/>
  <c r="B4097" i="6"/>
  <c r="D4097" i="6"/>
  <c r="F4097" i="6"/>
  <c r="G4097" i="6" s="1"/>
  <c r="A4098" i="6"/>
  <c r="B4098" i="6"/>
  <c r="D4098" i="6"/>
  <c r="F4098" i="6"/>
  <c r="G4098" i="6" s="1"/>
  <c r="A4099" i="6"/>
  <c r="B4099" i="6"/>
  <c r="D4099" i="6"/>
  <c r="F4099" i="6"/>
  <c r="G4099" i="6" s="1"/>
  <c r="A4102" i="6"/>
  <c r="B4102" i="6" s="1"/>
  <c r="D4102" i="6"/>
  <c r="F4102" i="6"/>
  <c r="G4102" i="6" s="1"/>
  <c r="A4103" i="6"/>
  <c r="B4103" i="6" s="1"/>
  <c r="D4103" i="6"/>
  <c r="F4103" i="6"/>
  <c r="G4103" i="6"/>
  <c r="A4104" i="6"/>
  <c r="B4104" i="6" s="1"/>
  <c r="D4104" i="6"/>
  <c r="F4104" i="6"/>
  <c r="G4104" i="6" s="1"/>
  <c r="A4105" i="6"/>
  <c r="B4105" i="6" s="1"/>
  <c r="D4105" i="6"/>
  <c r="F4105" i="6"/>
  <c r="G4105" i="6" s="1"/>
  <c r="A4106" i="6"/>
  <c r="B4106" i="6" s="1"/>
  <c r="D4106" i="6"/>
  <c r="F4106" i="6"/>
  <c r="G4106" i="6" s="1"/>
  <c r="A4107" i="6"/>
  <c r="B4107" i="6" s="1"/>
  <c r="D4107" i="6"/>
  <c r="F4107" i="6"/>
  <c r="G4107" i="6" s="1"/>
  <c r="A4108" i="6"/>
  <c r="B4108" i="6"/>
  <c r="D4108" i="6"/>
  <c r="F4108" i="6"/>
  <c r="G4108" i="6"/>
  <c r="A4109" i="6"/>
  <c r="B4109" i="6" s="1"/>
  <c r="D4109" i="6"/>
  <c r="F4109" i="6"/>
  <c r="G4109" i="6" s="1"/>
  <c r="A4112" i="6"/>
  <c r="B4112" i="6"/>
  <c r="D4112" i="6"/>
  <c r="F4112" i="6"/>
  <c r="G4112" i="6" s="1"/>
  <c r="A4113" i="6"/>
  <c r="B4113" i="6"/>
  <c r="D4113" i="6"/>
  <c r="F4113" i="6"/>
  <c r="G4113" i="6"/>
  <c r="A4114" i="6"/>
  <c r="B4114" i="6"/>
  <c r="D4114" i="6"/>
  <c r="F4114" i="6"/>
  <c r="G4114" i="6" s="1"/>
  <c r="A4115" i="6"/>
  <c r="B4115" i="6"/>
  <c r="D4115" i="6"/>
  <c r="F4115" i="6"/>
  <c r="G4115" i="6" s="1"/>
  <c r="A4116" i="6"/>
  <c r="B4116" i="6"/>
  <c r="D4116" i="6"/>
  <c r="F4116" i="6"/>
  <c r="G4116" i="6"/>
  <c r="A4117" i="6"/>
  <c r="B4117" i="6"/>
  <c r="D4117" i="6"/>
  <c r="F4117" i="6"/>
  <c r="G4117" i="6" s="1"/>
  <c r="A4118" i="6"/>
  <c r="B4118" i="6"/>
  <c r="D4118" i="6"/>
  <c r="F4118" i="6"/>
  <c r="G4118" i="6" s="1"/>
  <c r="A4119" i="6"/>
  <c r="B4119" i="6"/>
  <c r="D4119" i="6"/>
  <c r="F4119" i="6"/>
  <c r="G4119" i="6" s="1"/>
  <c r="A4120" i="6"/>
  <c r="B4120" i="6"/>
  <c r="D4120" i="6"/>
  <c r="F4120" i="6"/>
  <c r="G4120" i="6" s="1"/>
  <c r="B4125" i="6"/>
  <c r="B4126" i="6"/>
  <c r="B4127" i="6"/>
  <c r="G4127" i="6"/>
  <c r="B4128" i="6"/>
  <c r="A4135" i="6"/>
  <c r="B4135" i="6"/>
  <c r="D4135" i="6"/>
  <c r="F4135" i="6"/>
  <c r="G4135" i="6" s="1"/>
  <c r="A4136" i="6"/>
  <c r="B4136" i="6"/>
  <c r="D4136" i="6"/>
  <c r="F4136" i="6"/>
  <c r="G4136" i="6" s="1"/>
  <c r="A4137" i="6"/>
  <c r="B4137" i="6"/>
  <c r="D4137" i="6"/>
  <c r="F4137" i="6"/>
  <c r="G4137" i="6" s="1"/>
  <c r="A4138" i="6"/>
  <c r="B4138" i="6"/>
  <c r="D4138" i="6"/>
  <c r="F4138" i="6"/>
  <c r="G4138" i="6" s="1"/>
  <c r="A4139" i="6"/>
  <c r="B4139" i="6"/>
  <c r="D4139" i="6"/>
  <c r="F4139" i="6"/>
  <c r="G4139" i="6" s="1"/>
  <c r="A4140" i="6"/>
  <c r="B4140" i="6"/>
  <c r="D4140" i="6"/>
  <c r="F4140" i="6"/>
  <c r="G4140" i="6" s="1"/>
  <c r="A4141" i="6"/>
  <c r="B4141" i="6"/>
  <c r="D4141" i="6"/>
  <c r="F4141" i="6"/>
  <c r="G4141" i="6" s="1"/>
  <c r="A4142" i="6"/>
  <c r="B4142" i="6"/>
  <c r="D4142" i="6"/>
  <c r="F4142" i="6"/>
  <c r="G4142" i="6" s="1"/>
  <c r="A4143" i="6"/>
  <c r="B4143" i="6"/>
  <c r="D4143" i="6"/>
  <c r="F4143" i="6"/>
  <c r="G4143" i="6" s="1"/>
  <c r="A4144" i="6"/>
  <c r="B4144" i="6"/>
  <c r="D4144" i="6"/>
  <c r="F4144" i="6"/>
  <c r="G4144" i="6" s="1"/>
  <c r="A4145" i="6"/>
  <c r="B4145" i="6"/>
  <c r="D4145" i="6"/>
  <c r="F4145" i="6"/>
  <c r="G4145" i="6" s="1"/>
  <c r="A4146" i="6"/>
  <c r="B4146" i="6"/>
  <c r="D4146" i="6"/>
  <c r="F4146" i="6"/>
  <c r="G4146" i="6"/>
  <c r="A4147" i="6"/>
  <c r="B4147" i="6"/>
  <c r="D4147" i="6"/>
  <c r="F4147" i="6"/>
  <c r="G4147" i="6"/>
  <c r="A4148" i="6"/>
  <c r="B4148" i="6"/>
  <c r="D4148" i="6"/>
  <c r="F4148" i="6"/>
  <c r="G4148" i="6"/>
  <c r="A4151" i="6"/>
  <c r="B4151" i="6" s="1"/>
  <c r="D4151" i="6"/>
  <c r="F4151" i="6"/>
  <c r="G4151" i="6" s="1"/>
  <c r="A4152" i="6"/>
  <c r="B4152" i="6" s="1"/>
  <c r="D4152" i="6"/>
  <c r="F4152" i="6"/>
  <c r="G4152" i="6"/>
  <c r="A4153" i="6"/>
  <c r="B4153" i="6" s="1"/>
  <c r="D4153" i="6"/>
  <c r="F4153" i="6"/>
  <c r="G4153" i="6" s="1"/>
  <c r="A4154" i="6"/>
  <c r="B4154" i="6" s="1"/>
  <c r="D4154" i="6"/>
  <c r="F4154" i="6"/>
  <c r="G4154" i="6" s="1"/>
  <c r="A4155" i="6"/>
  <c r="B4155" i="6" s="1"/>
  <c r="D4155" i="6"/>
  <c r="F4155" i="6"/>
  <c r="G4155" i="6" s="1"/>
  <c r="A4156" i="6"/>
  <c r="B4156" i="6" s="1"/>
  <c r="D4156" i="6"/>
  <c r="F4156" i="6"/>
  <c r="G4156" i="6" s="1"/>
  <c r="A4157" i="6"/>
  <c r="B4157" i="6" s="1"/>
  <c r="D4157" i="6"/>
  <c r="F4157" i="6"/>
  <c r="G4157" i="6" s="1"/>
  <c r="A4158" i="6"/>
  <c r="B4158" i="6" s="1"/>
  <c r="D4158" i="6"/>
  <c r="F4158" i="6"/>
  <c r="G4158" i="6" s="1"/>
  <c r="A4161" i="6"/>
  <c r="B4161" i="6"/>
  <c r="D4161" i="6"/>
  <c r="F4161" i="6"/>
  <c r="G4161" i="6" s="1"/>
  <c r="A4162" i="6"/>
  <c r="B4162" i="6"/>
  <c r="D4162" i="6"/>
  <c r="F4162" i="6"/>
  <c r="G4162" i="6" s="1"/>
  <c r="A4163" i="6"/>
  <c r="B4163" i="6"/>
  <c r="D4163" i="6"/>
  <c r="F4163" i="6"/>
  <c r="G4163" i="6" s="1"/>
  <c r="A4164" i="6"/>
  <c r="B4164" i="6"/>
  <c r="D4164" i="6"/>
  <c r="F4164" i="6"/>
  <c r="G4164" i="6" s="1"/>
  <c r="A4165" i="6"/>
  <c r="B4165" i="6"/>
  <c r="D4165" i="6"/>
  <c r="F4165" i="6"/>
  <c r="G4165" i="6" s="1"/>
  <c r="A4166" i="6"/>
  <c r="B4166" i="6"/>
  <c r="D4166" i="6"/>
  <c r="F4166" i="6"/>
  <c r="G4166" i="6" s="1"/>
  <c r="A4167" i="6"/>
  <c r="B4167" i="6"/>
  <c r="D4167" i="6"/>
  <c r="F4167" i="6"/>
  <c r="G4167" i="6" s="1"/>
  <c r="A4168" i="6"/>
  <c r="B4168" i="6"/>
  <c r="D4168" i="6"/>
  <c r="F4168" i="6"/>
  <c r="G4168" i="6" s="1"/>
  <c r="A4169" i="6"/>
  <c r="B4169" i="6"/>
  <c r="D4169" i="6"/>
  <c r="F4169" i="6"/>
  <c r="G4169" i="6" s="1"/>
  <c r="B4174" i="6"/>
  <c r="B4175" i="6"/>
  <c r="B4176" i="6"/>
  <c r="G4176" i="6"/>
  <c r="B4177" i="6"/>
  <c r="A4184" i="6"/>
  <c r="B4184" i="6"/>
  <c r="D4184" i="6"/>
  <c r="F4184" i="6"/>
  <c r="G4184" i="6" s="1"/>
  <c r="A4185" i="6"/>
  <c r="B4185" i="6"/>
  <c r="D4185" i="6"/>
  <c r="F4185" i="6"/>
  <c r="G4185" i="6" s="1"/>
  <c r="A4186" i="6"/>
  <c r="B4186" i="6"/>
  <c r="D4186" i="6"/>
  <c r="F4186" i="6"/>
  <c r="G4186" i="6" s="1"/>
  <c r="A4187" i="6"/>
  <c r="B4187" i="6"/>
  <c r="D4187" i="6"/>
  <c r="F4187" i="6"/>
  <c r="G4187" i="6" s="1"/>
  <c r="A4188" i="6"/>
  <c r="B4188" i="6"/>
  <c r="D4188" i="6"/>
  <c r="F4188" i="6"/>
  <c r="G4188" i="6" s="1"/>
  <c r="A4189" i="6"/>
  <c r="B4189" i="6"/>
  <c r="D4189" i="6"/>
  <c r="F4189" i="6"/>
  <c r="G4189" i="6" s="1"/>
  <c r="A4190" i="6"/>
  <c r="B4190" i="6"/>
  <c r="D4190" i="6"/>
  <c r="F4190" i="6"/>
  <c r="G4190" i="6" s="1"/>
  <c r="A4191" i="6"/>
  <c r="B4191" i="6"/>
  <c r="D4191" i="6"/>
  <c r="F4191" i="6"/>
  <c r="G4191" i="6" s="1"/>
  <c r="A4192" i="6"/>
  <c r="B4192" i="6"/>
  <c r="D4192" i="6"/>
  <c r="F4192" i="6"/>
  <c r="G4192" i="6" s="1"/>
  <c r="A4193" i="6"/>
  <c r="B4193" i="6"/>
  <c r="D4193" i="6"/>
  <c r="F4193" i="6"/>
  <c r="G4193" i="6" s="1"/>
  <c r="A4194" i="6"/>
  <c r="B4194" i="6"/>
  <c r="D4194" i="6"/>
  <c r="F4194" i="6"/>
  <c r="G4194" i="6" s="1"/>
  <c r="A4195" i="6"/>
  <c r="B4195" i="6"/>
  <c r="D4195" i="6"/>
  <c r="F4195" i="6"/>
  <c r="G4195" i="6" s="1"/>
  <c r="A4196" i="6"/>
  <c r="B4196" i="6"/>
  <c r="D4196" i="6"/>
  <c r="F4196" i="6"/>
  <c r="G4196" i="6" s="1"/>
  <c r="A4197" i="6"/>
  <c r="B4197" i="6"/>
  <c r="D4197" i="6"/>
  <c r="F4197" i="6"/>
  <c r="G4197" i="6"/>
  <c r="A4200" i="6"/>
  <c r="B4200" i="6" s="1"/>
  <c r="D4200" i="6"/>
  <c r="F4200" i="6"/>
  <c r="G4200" i="6" s="1"/>
  <c r="A4201" i="6"/>
  <c r="B4201" i="6"/>
  <c r="D4201" i="6"/>
  <c r="F4201" i="6"/>
  <c r="G4201" i="6"/>
  <c r="A4202" i="6"/>
  <c r="B4202" i="6"/>
  <c r="D4202" i="6"/>
  <c r="F4202" i="6"/>
  <c r="G4202" i="6"/>
  <c r="A4203" i="6"/>
  <c r="B4203" i="6" s="1"/>
  <c r="D4203" i="6"/>
  <c r="F4203" i="6"/>
  <c r="G4203" i="6" s="1"/>
  <c r="A4204" i="6"/>
  <c r="B4204" i="6" s="1"/>
  <c r="D4204" i="6"/>
  <c r="F4204" i="6"/>
  <c r="G4204" i="6" s="1"/>
  <c r="A4205" i="6"/>
  <c r="B4205" i="6" s="1"/>
  <c r="D4205" i="6"/>
  <c r="F4205" i="6"/>
  <c r="G4205" i="6" s="1"/>
  <c r="A4206" i="6"/>
  <c r="B4206" i="6" s="1"/>
  <c r="D4206" i="6"/>
  <c r="F4206" i="6"/>
  <c r="G4206" i="6"/>
  <c r="A4207" i="6"/>
  <c r="B4207" i="6" s="1"/>
  <c r="D4207" i="6"/>
  <c r="F4207" i="6"/>
  <c r="G4207" i="6" s="1"/>
  <c r="A4210" i="6"/>
  <c r="B4210" i="6"/>
  <c r="D4210" i="6"/>
  <c r="F4210" i="6"/>
  <c r="G4210" i="6" s="1"/>
  <c r="A4211" i="6"/>
  <c r="B4211" i="6"/>
  <c r="D4211" i="6"/>
  <c r="F4211" i="6"/>
  <c r="G4211" i="6" s="1"/>
  <c r="A4212" i="6"/>
  <c r="B4212" i="6"/>
  <c r="D4212" i="6"/>
  <c r="F4212" i="6"/>
  <c r="G4212" i="6" s="1"/>
  <c r="A4213" i="6"/>
  <c r="B4213" i="6"/>
  <c r="D4213" i="6"/>
  <c r="F4213" i="6"/>
  <c r="G4213" i="6" s="1"/>
  <c r="A4214" i="6"/>
  <c r="B4214" i="6"/>
  <c r="D4214" i="6"/>
  <c r="F4214" i="6"/>
  <c r="G4214" i="6" s="1"/>
  <c r="A4215" i="6"/>
  <c r="B4215" i="6"/>
  <c r="D4215" i="6"/>
  <c r="F4215" i="6"/>
  <c r="G4215" i="6"/>
  <c r="A4216" i="6"/>
  <c r="B4216" i="6"/>
  <c r="D4216" i="6"/>
  <c r="F4216" i="6"/>
  <c r="G4216" i="6" s="1"/>
  <c r="A4217" i="6"/>
  <c r="B4217" i="6"/>
  <c r="D4217" i="6"/>
  <c r="F4217" i="6"/>
  <c r="G4217" i="6" s="1"/>
  <c r="A4218" i="6"/>
  <c r="B4218" i="6"/>
  <c r="D4218" i="6"/>
  <c r="F4218" i="6"/>
  <c r="G4218" i="6" s="1"/>
  <c r="B4223" i="6"/>
  <c r="B4224" i="6"/>
  <c r="B4225" i="6"/>
  <c r="G4225" i="6"/>
  <c r="B4226" i="6"/>
  <c r="A4233" i="6"/>
  <c r="B4233" i="6"/>
  <c r="D4233" i="6"/>
  <c r="F4233" i="6"/>
  <c r="G4233" i="6" s="1"/>
  <c r="A4234" i="6"/>
  <c r="B4234" i="6"/>
  <c r="D4234" i="6"/>
  <c r="F4234" i="6"/>
  <c r="G4234" i="6" s="1"/>
  <c r="A4235" i="6"/>
  <c r="B4235" i="6"/>
  <c r="D4235" i="6"/>
  <c r="F4235" i="6"/>
  <c r="G4235" i="6" s="1"/>
  <c r="A4236" i="6"/>
  <c r="B4236" i="6"/>
  <c r="D4236" i="6"/>
  <c r="F4236" i="6"/>
  <c r="G4236" i="6" s="1"/>
  <c r="A4237" i="6"/>
  <c r="B4237" i="6"/>
  <c r="D4237" i="6"/>
  <c r="F4237" i="6"/>
  <c r="G4237" i="6" s="1"/>
  <c r="A4238" i="6"/>
  <c r="B4238" i="6"/>
  <c r="D4238" i="6"/>
  <c r="F4238" i="6"/>
  <c r="G4238" i="6" s="1"/>
  <c r="A4239" i="6"/>
  <c r="B4239" i="6"/>
  <c r="D4239" i="6"/>
  <c r="F4239" i="6"/>
  <c r="G4239" i="6" s="1"/>
  <c r="A4240" i="6"/>
  <c r="B4240" i="6"/>
  <c r="D4240" i="6"/>
  <c r="F4240" i="6"/>
  <c r="G4240" i="6" s="1"/>
  <c r="A4241" i="6"/>
  <c r="B4241" i="6"/>
  <c r="D4241" i="6"/>
  <c r="F4241" i="6"/>
  <c r="G4241" i="6" s="1"/>
  <c r="A4242" i="6"/>
  <c r="B4242" i="6"/>
  <c r="D4242" i="6"/>
  <c r="F4242" i="6"/>
  <c r="G4242" i="6" s="1"/>
  <c r="A4243" i="6"/>
  <c r="B4243" i="6"/>
  <c r="D4243" i="6"/>
  <c r="F4243" i="6"/>
  <c r="G4243" i="6"/>
  <c r="A4244" i="6"/>
  <c r="B4244" i="6"/>
  <c r="D4244" i="6"/>
  <c r="F4244" i="6"/>
  <c r="G4244" i="6" s="1"/>
  <c r="A4245" i="6"/>
  <c r="B4245" i="6"/>
  <c r="D4245" i="6"/>
  <c r="F4245" i="6"/>
  <c r="G4245" i="6" s="1"/>
  <c r="A4246" i="6"/>
  <c r="B4246" i="6"/>
  <c r="D4246" i="6"/>
  <c r="F4246" i="6"/>
  <c r="G4246" i="6"/>
  <c r="A4249" i="6"/>
  <c r="B4249" i="6" s="1"/>
  <c r="D4249" i="6"/>
  <c r="F4249" i="6"/>
  <c r="G4249" i="6" s="1"/>
  <c r="A4250" i="6"/>
  <c r="B4250" i="6" s="1"/>
  <c r="D4250" i="6"/>
  <c r="F4250" i="6"/>
  <c r="G4250" i="6" s="1"/>
  <c r="A4251" i="6"/>
  <c r="B4251" i="6"/>
  <c r="D4251" i="6"/>
  <c r="F4251" i="6"/>
  <c r="G4251" i="6" s="1"/>
  <c r="A4252" i="6"/>
  <c r="B4252" i="6" s="1"/>
  <c r="D4252" i="6"/>
  <c r="F4252" i="6"/>
  <c r="G4252" i="6" s="1"/>
  <c r="A4253" i="6"/>
  <c r="B4253" i="6" s="1"/>
  <c r="D4253" i="6"/>
  <c r="F4253" i="6"/>
  <c r="G4253" i="6" s="1"/>
  <c r="A4254" i="6"/>
  <c r="B4254" i="6" s="1"/>
  <c r="D4254" i="6"/>
  <c r="F4254" i="6"/>
  <c r="G4254" i="6" s="1"/>
  <c r="A4255" i="6"/>
  <c r="B4255" i="6" s="1"/>
  <c r="D4255" i="6"/>
  <c r="F4255" i="6"/>
  <c r="G4255" i="6" s="1"/>
  <c r="A4256" i="6"/>
  <c r="B4256" i="6" s="1"/>
  <c r="D4256" i="6"/>
  <c r="F4256" i="6"/>
  <c r="G4256" i="6"/>
  <c r="A4259" i="6"/>
  <c r="B4259" i="6"/>
  <c r="D4259" i="6"/>
  <c r="F4259" i="6"/>
  <c r="G4259" i="6" s="1"/>
  <c r="A4260" i="6"/>
  <c r="B4260" i="6"/>
  <c r="D4260" i="6"/>
  <c r="F4260" i="6"/>
  <c r="G4260" i="6" s="1"/>
  <c r="A4261" i="6"/>
  <c r="B4261" i="6"/>
  <c r="D4261" i="6"/>
  <c r="F4261" i="6"/>
  <c r="G4261" i="6" s="1"/>
  <c r="A4262" i="6"/>
  <c r="B4262" i="6"/>
  <c r="D4262" i="6"/>
  <c r="F4262" i="6"/>
  <c r="G4262" i="6" s="1"/>
  <c r="A4263" i="6"/>
  <c r="B4263" i="6"/>
  <c r="D4263" i="6"/>
  <c r="F4263" i="6"/>
  <c r="G4263" i="6" s="1"/>
  <c r="A4264" i="6"/>
  <c r="B4264" i="6"/>
  <c r="D4264" i="6"/>
  <c r="F4264" i="6"/>
  <c r="G4264" i="6" s="1"/>
  <c r="A4265" i="6"/>
  <c r="B4265" i="6"/>
  <c r="D4265" i="6"/>
  <c r="F4265" i="6"/>
  <c r="G4265" i="6" s="1"/>
  <c r="A4266" i="6"/>
  <c r="B4266" i="6"/>
  <c r="D4266" i="6"/>
  <c r="F4266" i="6"/>
  <c r="G4266" i="6" s="1"/>
  <c r="A4267" i="6"/>
  <c r="B4267" i="6"/>
  <c r="D4267" i="6"/>
  <c r="F4267" i="6"/>
  <c r="G4267" i="6" s="1"/>
  <c r="B4272" i="6"/>
  <c r="B4273" i="6"/>
  <c r="B4274" i="6"/>
  <c r="G4274" i="6"/>
  <c r="B4275" i="6"/>
  <c r="A4282" i="6"/>
  <c r="B4282" i="6"/>
  <c r="D4282" i="6"/>
  <c r="F4282" i="6"/>
  <c r="G4282" i="6" s="1"/>
  <c r="A4283" i="6"/>
  <c r="B4283" i="6"/>
  <c r="D4283" i="6"/>
  <c r="F4283" i="6"/>
  <c r="G4283" i="6" s="1"/>
  <c r="A4284" i="6"/>
  <c r="B4284" i="6"/>
  <c r="D4284" i="6"/>
  <c r="F4284" i="6"/>
  <c r="G4284" i="6" s="1"/>
  <c r="A4285" i="6"/>
  <c r="B4285" i="6"/>
  <c r="D4285" i="6"/>
  <c r="F4285" i="6"/>
  <c r="G4285" i="6" s="1"/>
  <c r="A4286" i="6"/>
  <c r="B4286" i="6"/>
  <c r="D4286" i="6"/>
  <c r="F4286" i="6"/>
  <c r="G4286" i="6" s="1"/>
  <c r="A4287" i="6"/>
  <c r="B4287" i="6"/>
  <c r="D4287" i="6"/>
  <c r="F4287" i="6"/>
  <c r="G4287" i="6" s="1"/>
  <c r="A4288" i="6"/>
  <c r="B4288" i="6"/>
  <c r="D4288" i="6"/>
  <c r="F4288" i="6"/>
  <c r="G4288" i="6" s="1"/>
  <c r="A4289" i="6"/>
  <c r="B4289" i="6"/>
  <c r="D4289" i="6"/>
  <c r="F4289" i="6"/>
  <c r="G4289" i="6"/>
  <c r="A4290" i="6"/>
  <c r="B4290" i="6"/>
  <c r="D4290" i="6"/>
  <c r="F4290" i="6"/>
  <c r="G4290" i="6" s="1"/>
  <c r="A4291" i="6"/>
  <c r="B4291" i="6"/>
  <c r="D4291" i="6"/>
  <c r="F4291" i="6"/>
  <c r="G4291" i="6" s="1"/>
  <c r="A4292" i="6"/>
  <c r="B4292" i="6"/>
  <c r="D4292" i="6"/>
  <c r="F4292" i="6"/>
  <c r="G4292" i="6" s="1"/>
  <c r="A4293" i="6"/>
  <c r="B4293" i="6"/>
  <c r="D4293" i="6"/>
  <c r="F4293" i="6"/>
  <c r="G4293" i="6" s="1"/>
  <c r="A4294" i="6"/>
  <c r="B4294" i="6"/>
  <c r="D4294" i="6"/>
  <c r="F4294" i="6"/>
  <c r="G4294" i="6" s="1"/>
  <c r="A4295" i="6"/>
  <c r="B4295" i="6"/>
  <c r="D4295" i="6"/>
  <c r="F4295" i="6"/>
  <c r="G4295" i="6"/>
  <c r="A4298" i="6"/>
  <c r="B4298" i="6" s="1"/>
  <c r="D4298" i="6"/>
  <c r="F4298" i="6"/>
  <c r="G4298" i="6" s="1"/>
  <c r="A4299" i="6"/>
  <c r="B4299" i="6" s="1"/>
  <c r="D4299" i="6"/>
  <c r="F4299" i="6"/>
  <c r="G4299" i="6" s="1"/>
  <c r="A4300" i="6"/>
  <c r="B4300" i="6" s="1"/>
  <c r="D4300" i="6"/>
  <c r="F4300" i="6"/>
  <c r="G4300" i="6" s="1"/>
  <c r="A4301" i="6"/>
  <c r="B4301" i="6" s="1"/>
  <c r="D4301" i="6"/>
  <c r="F4301" i="6"/>
  <c r="G4301" i="6" s="1"/>
  <c r="A4302" i="6"/>
  <c r="B4302" i="6" s="1"/>
  <c r="D4302" i="6"/>
  <c r="F4302" i="6"/>
  <c r="G4302" i="6" s="1"/>
  <c r="A4303" i="6"/>
  <c r="B4303" i="6" s="1"/>
  <c r="D4303" i="6"/>
  <c r="F4303" i="6"/>
  <c r="G4303" i="6"/>
  <c r="A4304" i="6"/>
  <c r="B4304" i="6" s="1"/>
  <c r="D4304" i="6"/>
  <c r="F4304" i="6"/>
  <c r="G4304" i="6" s="1"/>
  <c r="A4305" i="6"/>
  <c r="B4305" i="6" s="1"/>
  <c r="D4305" i="6"/>
  <c r="F4305" i="6"/>
  <c r="G4305" i="6" s="1"/>
  <c r="A4308" i="6"/>
  <c r="B4308" i="6"/>
  <c r="D4308" i="6"/>
  <c r="F4308" i="6"/>
  <c r="G4308" i="6" s="1"/>
  <c r="A4309" i="6"/>
  <c r="B4309" i="6"/>
  <c r="D4309" i="6"/>
  <c r="F4309" i="6"/>
  <c r="G4309" i="6" s="1"/>
  <c r="A4310" i="6"/>
  <c r="B4310" i="6"/>
  <c r="D4310" i="6"/>
  <c r="F4310" i="6"/>
  <c r="G4310" i="6" s="1"/>
  <c r="A4311" i="6"/>
  <c r="B4311" i="6"/>
  <c r="D4311" i="6"/>
  <c r="F4311" i="6"/>
  <c r="G4311" i="6"/>
  <c r="A4312" i="6"/>
  <c r="B4312" i="6"/>
  <c r="D4312" i="6"/>
  <c r="F4312" i="6"/>
  <c r="G4312" i="6" s="1"/>
  <c r="A4313" i="6"/>
  <c r="B4313" i="6"/>
  <c r="D4313" i="6"/>
  <c r="F4313" i="6"/>
  <c r="G4313" i="6"/>
  <c r="A4314" i="6"/>
  <c r="B4314" i="6"/>
  <c r="D4314" i="6"/>
  <c r="F4314" i="6"/>
  <c r="G4314" i="6" s="1"/>
  <c r="A4315" i="6"/>
  <c r="B4315" i="6"/>
  <c r="D4315" i="6"/>
  <c r="F4315" i="6"/>
  <c r="G4315" i="6" s="1"/>
  <c r="A4316" i="6"/>
  <c r="B4316" i="6"/>
  <c r="D4316" i="6"/>
  <c r="F4316" i="6"/>
  <c r="G4316" i="6"/>
  <c r="G3326" i="6" l="1"/>
  <c r="G3680" i="6"/>
  <c r="G3043" i="6"/>
  <c r="G6473" i="6"/>
  <c r="G6081" i="6"/>
  <c r="G4415" i="6"/>
  <c r="G4649" i="6"/>
  <c r="G4502" i="6"/>
  <c r="G3914" i="6"/>
  <c r="G4023" i="6"/>
  <c r="G3424" i="6"/>
  <c r="G5766" i="6"/>
  <c r="G3582" i="6"/>
  <c r="G4943" i="6"/>
  <c r="G4758" i="6"/>
  <c r="G4257" i="6"/>
  <c r="G3571" i="6"/>
  <c r="G3435" i="6"/>
  <c r="G4856" i="6"/>
  <c r="G3669" i="6"/>
  <c r="G3179" i="6"/>
  <c r="G5678" i="6"/>
  <c r="G3816" i="6"/>
  <c r="G2973" i="6"/>
  <c r="G4954" i="6"/>
  <c r="G4737" i="6"/>
  <c r="G5629" i="6"/>
  <c r="G6315" i="6"/>
  <c r="G3375" i="6"/>
  <c r="G2934" i="6"/>
  <c r="G2885" i="6"/>
  <c r="G5041" i="6"/>
  <c r="G4894" i="6"/>
  <c r="G4807" i="6"/>
  <c r="G5482" i="6"/>
  <c r="G6375" i="6"/>
  <c r="G6119" i="6"/>
  <c r="G6060" i="6"/>
  <c r="G5972" i="6"/>
  <c r="G4453" i="6"/>
  <c r="G5374" i="6"/>
  <c r="G5591" i="6"/>
  <c r="G6452" i="6"/>
  <c r="G6475" i="6" s="1"/>
  <c r="G6413" i="6"/>
  <c r="G5297" i="6"/>
  <c r="G5286" i="6"/>
  <c r="G5248" i="6"/>
  <c r="G4600" i="6"/>
  <c r="G5874" i="6"/>
  <c r="G5395" i="6"/>
  <c r="G6305" i="6"/>
  <c r="G6168" i="6"/>
  <c r="G6228" i="6"/>
  <c r="G6266" i="6"/>
  <c r="G6256" i="6"/>
  <c r="G6130" i="6"/>
  <c r="G6011" i="6"/>
  <c r="G6032" i="6"/>
  <c r="G6462" i="6"/>
  <c r="G6424" i="6"/>
  <c r="G6179" i="6"/>
  <c r="G6158" i="6"/>
  <c r="G6181" i="6" s="1"/>
  <c r="G6217" i="6"/>
  <c r="G6207" i="6"/>
  <c r="G6354" i="6"/>
  <c r="G6070" i="6"/>
  <c r="G6403" i="6"/>
  <c r="G6426" i="6" s="1"/>
  <c r="G6364" i="6"/>
  <c r="G6326" i="6"/>
  <c r="G6328" i="6" s="1"/>
  <c r="G6021" i="6"/>
  <c r="G5983" i="6"/>
  <c r="G6277" i="6"/>
  <c r="G6109" i="6"/>
  <c r="G6132" i="6" s="1"/>
  <c r="G5962" i="6"/>
  <c r="G5985" i="6" s="1"/>
  <c r="G5923" i="6"/>
  <c r="G5825" i="6"/>
  <c r="G5934" i="6"/>
  <c r="G5913" i="6"/>
  <c r="G5787" i="6"/>
  <c r="G5542" i="6"/>
  <c r="G5836" i="6"/>
  <c r="G5727" i="6"/>
  <c r="G5689" i="6"/>
  <c r="G5864" i="6"/>
  <c r="G5738" i="6"/>
  <c r="G5717" i="6"/>
  <c r="G5325" i="6"/>
  <c r="G5570" i="6"/>
  <c r="G5531" i="6"/>
  <c r="G5521" i="6"/>
  <c r="G5640" i="6"/>
  <c r="G5580" i="6"/>
  <c r="G5593" i="6" s="1"/>
  <c r="G5493" i="6"/>
  <c r="G5472" i="6"/>
  <c r="G5444" i="6"/>
  <c r="G5433" i="6"/>
  <c r="G5384" i="6"/>
  <c r="G5397" i="6" s="1"/>
  <c r="G5346" i="6"/>
  <c r="G5276" i="6"/>
  <c r="G5885" i="6"/>
  <c r="G5887" i="6" s="1"/>
  <c r="G5776" i="6"/>
  <c r="G5789" i="6" s="1"/>
  <c r="G5815" i="6"/>
  <c r="G5668" i="6"/>
  <c r="G5691" i="6" s="1"/>
  <c r="G5619" i="6"/>
  <c r="G5642" i="6" s="1"/>
  <c r="G5423" i="6"/>
  <c r="G5335" i="6"/>
  <c r="G5139" i="6"/>
  <c r="G4905" i="6"/>
  <c r="G5188" i="6"/>
  <c r="G5101" i="6"/>
  <c r="G5003" i="6"/>
  <c r="G5199" i="6"/>
  <c r="G5178" i="6"/>
  <c r="G5129" i="6"/>
  <c r="G5031" i="6"/>
  <c r="G4992" i="6"/>
  <c r="G4845" i="6"/>
  <c r="G4639" i="6"/>
  <c r="G4590" i="6"/>
  <c r="G4613" i="6" s="1"/>
  <c r="G4551" i="6"/>
  <c r="G4564" i="6" s="1"/>
  <c r="G5052" i="6"/>
  <c r="G4562" i="6"/>
  <c r="G4513" i="6"/>
  <c r="G5150" i="6"/>
  <c r="G5090" i="6"/>
  <c r="G4660" i="6"/>
  <c r="G5237" i="6"/>
  <c r="G5227" i="6"/>
  <c r="G5250" i="6" s="1"/>
  <c r="G4786" i="6"/>
  <c r="G4982" i="6"/>
  <c r="G4688" i="6"/>
  <c r="G5080" i="6"/>
  <c r="G5103" i="6" s="1"/>
  <c r="G4709" i="6"/>
  <c r="G4443" i="6"/>
  <c r="G4466" i="6" s="1"/>
  <c r="G4796" i="6"/>
  <c r="G4747" i="6"/>
  <c r="G4760" i="6" s="1"/>
  <c r="G4464" i="6"/>
  <c r="G4355" i="6"/>
  <c r="G4698" i="6"/>
  <c r="G4711" i="6" s="1"/>
  <c r="G4366" i="6"/>
  <c r="G4611" i="6"/>
  <c r="G4933" i="6"/>
  <c r="G4956" i="6" s="1"/>
  <c r="G4394" i="6"/>
  <c r="G4417" i="6" s="1"/>
  <c r="G4884" i="6"/>
  <c r="G4907" i="6" s="1"/>
  <c r="G4835" i="6"/>
  <c r="G4404" i="6"/>
  <c r="G4345" i="6"/>
  <c r="G4368" i="6" s="1"/>
  <c r="G4541" i="6"/>
  <c r="G4492" i="6"/>
  <c r="G4515" i="6"/>
  <c r="G4100" i="6"/>
  <c r="G4198" i="6"/>
  <c r="G4159" i="6"/>
  <c r="G4061" i="6"/>
  <c r="G4219" i="6"/>
  <c r="G4208" i="6"/>
  <c r="G4170" i="6"/>
  <c r="G4149" i="6"/>
  <c r="G4172" i="6" s="1"/>
  <c r="G3974" i="6"/>
  <c r="G3953" i="6"/>
  <c r="G4317" i="6"/>
  <c r="G4012" i="6"/>
  <c r="G4247" i="6"/>
  <c r="G4121" i="6"/>
  <c r="G3865" i="6"/>
  <c r="G3827" i="6"/>
  <c r="G3778" i="6"/>
  <c r="G3767" i="6"/>
  <c r="G3708" i="6"/>
  <c r="G4306" i="6"/>
  <c r="G4110" i="6"/>
  <c r="G4072" i="6"/>
  <c r="G4002" i="6"/>
  <c r="G4025" i="6" s="1"/>
  <c r="G3876" i="6"/>
  <c r="G3855" i="6"/>
  <c r="G3729" i="6"/>
  <c r="G4268" i="6"/>
  <c r="G3806" i="6"/>
  <c r="G4296" i="6"/>
  <c r="G3963" i="6"/>
  <c r="G3976" i="6" s="1"/>
  <c r="G3904" i="6"/>
  <c r="G3757" i="6"/>
  <c r="G3610" i="6"/>
  <c r="G3463" i="6"/>
  <c r="G3316" i="6"/>
  <c r="G3169" i="6"/>
  <c r="G3192" i="6" s="1"/>
  <c r="G2896" i="6"/>
  <c r="G4051" i="6"/>
  <c r="G3337" i="6"/>
  <c r="G3130" i="6"/>
  <c r="G3120" i="6"/>
  <c r="G3414" i="6"/>
  <c r="G3437" i="6" s="1"/>
  <c r="G3718" i="6"/>
  <c r="G3365" i="6"/>
  <c r="G3218" i="6"/>
  <c r="G3141" i="6"/>
  <c r="G2983" i="6"/>
  <c r="G3620" i="6"/>
  <c r="G3473" i="6"/>
  <c r="G3277" i="6"/>
  <c r="G3228" i="6"/>
  <c r="G3022" i="6"/>
  <c r="G3045" i="6" s="1"/>
  <c r="G2945" i="6"/>
  <c r="G3631" i="6"/>
  <c r="G3522" i="6"/>
  <c r="G3190" i="6"/>
  <c r="G3925" i="6"/>
  <c r="G3659" i="6"/>
  <c r="G3682" i="6" s="1"/>
  <c r="G3533" i="6"/>
  <c r="G3386" i="6"/>
  <c r="G3388" i="6" s="1"/>
  <c r="G3561" i="6"/>
  <c r="G3584" i="6" s="1"/>
  <c r="G3484" i="6"/>
  <c r="G3288" i="6"/>
  <c r="G3267" i="6"/>
  <c r="G3290" i="6" s="1"/>
  <c r="G3239" i="6"/>
  <c r="G3081" i="6"/>
  <c r="G3071" i="6"/>
  <c r="G3094" i="6" s="1"/>
  <c r="G2994" i="6"/>
  <c r="G3512" i="6"/>
  <c r="G3032" i="6"/>
  <c r="G2875" i="6"/>
  <c r="G2924" i="6"/>
  <c r="G2947" i="6" s="1"/>
  <c r="G4319" i="6" l="1"/>
  <c r="G4270" i="6"/>
  <c r="G4662" i="6"/>
  <c r="G5838" i="6"/>
  <c r="G5495" i="6"/>
  <c r="G5740" i="6"/>
  <c r="G5936" i="6"/>
  <c r="G6230" i="6"/>
  <c r="G3339" i="6"/>
  <c r="G6083" i="6"/>
  <c r="G5299" i="6"/>
  <c r="G2996" i="6"/>
  <c r="G4858" i="6"/>
  <c r="G4809" i="6"/>
  <c r="G5152" i="6"/>
  <c r="G5348" i="6"/>
  <c r="G5544" i="6"/>
  <c r="G5446" i="6"/>
  <c r="G3927" i="6"/>
  <c r="G5054" i="6"/>
  <c r="G6279" i="6"/>
  <c r="G3633" i="6"/>
  <c r="G3143" i="6"/>
  <c r="G3829" i="6"/>
  <c r="G6377" i="6"/>
  <c r="G3486" i="6"/>
  <c r="G3731" i="6"/>
  <c r="G3535" i="6"/>
  <c r="G3241" i="6"/>
  <c r="G4074" i="6"/>
  <c r="G3780" i="6"/>
  <c r="G3878" i="6"/>
  <c r="G4221" i="6"/>
  <c r="G2898" i="6"/>
  <c r="G4123" i="6"/>
  <c r="G5005" i="6"/>
  <c r="G6034" i="6"/>
  <c r="G5201" i="6"/>
  <c r="B2502" i="6"/>
  <c r="B2503" i="6"/>
  <c r="B2504" i="6"/>
  <c r="G2504" i="6"/>
  <c r="B2505" i="6"/>
  <c r="A2512" i="6"/>
  <c r="B2512" i="6"/>
  <c r="D2512" i="6"/>
  <c r="F2512" i="6"/>
  <c r="G2512" i="6" s="1"/>
  <c r="A2513" i="6"/>
  <c r="B2513" i="6"/>
  <c r="D2513" i="6"/>
  <c r="F2513" i="6"/>
  <c r="G2513" i="6" s="1"/>
  <c r="A2514" i="6"/>
  <c r="B2514" i="6"/>
  <c r="D2514" i="6"/>
  <c r="F2514" i="6"/>
  <c r="G2514" i="6" s="1"/>
  <c r="A2515" i="6"/>
  <c r="B2515" i="6"/>
  <c r="D2515" i="6"/>
  <c r="F2515" i="6"/>
  <c r="G2515" i="6" s="1"/>
  <c r="A2516" i="6"/>
  <c r="B2516" i="6"/>
  <c r="D2516" i="6"/>
  <c r="F2516" i="6"/>
  <c r="G2516" i="6" s="1"/>
  <c r="A2517" i="6"/>
  <c r="B2517" i="6"/>
  <c r="D2517" i="6"/>
  <c r="F2517" i="6"/>
  <c r="G2517" i="6" s="1"/>
  <c r="A2518" i="6"/>
  <c r="B2518" i="6"/>
  <c r="D2518" i="6"/>
  <c r="F2518" i="6"/>
  <c r="G2518" i="6" s="1"/>
  <c r="A2519" i="6"/>
  <c r="B2519" i="6"/>
  <c r="D2519" i="6"/>
  <c r="F2519" i="6"/>
  <c r="G2519" i="6" s="1"/>
  <c r="A2520" i="6"/>
  <c r="B2520" i="6"/>
  <c r="D2520" i="6"/>
  <c r="F2520" i="6"/>
  <c r="G2520" i="6" s="1"/>
  <c r="A2521" i="6"/>
  <c r="B2521" i="6"/>
  <c r="D2521" i="6"/>
  <c r="F2521" i="6"/>
  <c r="G2521" i="6" s="1"/>
  <c r="A2522" i="6"/>
  <c r="B2522" i="6"/>
  <c r="D2522" i="6"/>
  <c r="F2522" i="6"/>
  <c r="G2522" i="6" s="1"/>
  <c r="A2523" i="6"/>
  <c r="B2523" i="6"/>
  <c r="D2523" i="6"/>
  <c r="F2523" i="6"/>
  <c r="G2523" i="6" s="1"/>
  <c r="A2524" i="6"/>
  <c r="B2524" i="6"/>
  <c r="D2524" i="6"/>
  <c r="F2524" i="6"/>
  <c r="G2524" i="6" s="1"/>
  <c r="A2525" i="6"/>
  <c r="B2525" i="6"/>
  <c r="D2525" i="6"/>
  <c r="F2525" i="6"/>
  <c r="G2525" i="6" s="1"/>
  <c r="A2528" i="6"/>
  <c r="B2528" i="6" s="1"/>
  <c r="D2528" i="6"/>
  <c r="F2528" i="6"/>
  <c r="G2528" i="6" s="1"/>
  <c r="A2529" i="6"/>
  <c r="B2529" i="6" s="1"/>
  <c r="D2529" i="6"/>
  <c r="F2529" i="6"/>
  <c r="G2529" i="6" s="1"/>
  <c r="A2530" i="6"/>
  <c r="B2530" i="6" s="1"/>
  <c r="D2530" i="6"/>
  <c r="F2530" i="6"/>
  <c r="G2530" i="6" s="1"/>
  <c r="A2531" i="6"/>
  <c r="B2531" i="6" s="1"/>
  <c r="D2531" i="6"/>
  <c r="F2531" i="6"/>
  <c r="G2531" i="6" s="1"/>
  <c r="A2532" i="6"/>
  <c r="B2532" i="6" s="1"/>
  <c r="D2532" i="6"/>
  <c r="F2532" i="6"/>
  <c r="G2532" i="6" s="1"/>
  <c r="A2533" i="6"/>
  <c r="B2533" i="6" s="1"/>
  <c r="D2533" i="6"/>
  <c r="F2533" i="6"/>
  <c r="G2533" i="6" s="1"/>
  <c r="A2534" i="6"/>
  <c r="B2534" i="6" s="1"/>
  <c r="D2534" i="6"/>
  <c r="F2534" i="6"/>
  <c r="G2534" i="6" s="1"/>
  <c r="A2535" i="6"/>
  <c r="B2535" i="6" s="1"/>
  <c r="D2535" i="6"/>
  <c r="F2535" i="6"/>
  <c r="G2535" i="6" s="1"/>
  <c r="A2538" i="6"/>
  <c r="B2538" i="6"/>
  <c r="D2538" i="6"/>
  <c r="F2538" i="6"/>
  <c r="G2538" i="6" s="1"/>
  <c r="A2539" i="6"/>
  <c r="B2539" i="6"/>
  <c r="D2539" i="6"/>
  <c r="F2539" i="6"/>
  <c r="G2539" i="6" s="1"/>
  <c r="A2540" i="6"/>
  <c r="B2540" i="6"/>
  <c r="D2540" i="6"/>
  <c r="F2540" i="6"/>
  <c r="G2540" i="6" s="1"/>
  <c r="A2541" i="6"/>
  <c r="B2541" i="6"/>
  <c r="D2541" i="6"/>
  <c r="F2541" i="6"/>
  <c r="G2541" i="6" s="1"/>
  <c r="A2542" i="6"/>
  <c r="B2542" i="6"/>
  <c r="D2542" i="6"/>
  <c r="F2542" i="6"/>
  <c r="G2542" i="6" s="1"/>
  <c r="A2543" i="6"/>
  <c r="B2543" i="6"/>
  <c r="D2543" i="6"/>
  <c r="F2543" i="6"/>
  <c r="G2543" i="6" s="1"/>
  <c r="A2544" i="6"/>
  <c r="B2544" i="6"/>
  <c r="D2544" i="6"/>
  <c r="F2544" i="6"/>
  <c r="G2544" i="6" s="1"/>
  <c r="A2545" i="6"/>
  <c r="B2545" i="6"/>
  <c r="D2545" i="6"/>
  <c r="F2545" i="6"/>
  <c r="G2545" i="6" s="1"/>
  <c r="A2546" i="6"/>
  <c r="B2546" i="6"/>
  <c r="D2546" i="6"/>
  <c r="F2546" i="6"/>
  <c r="G2546" i="6" s="1"/>
  <c r="B2552" i="6"/>
  <c r="B2553" i="6"/>
  <c r="B2554" i="6"/>
  <c r="G2554" i="6"/>
  <c r="B2555" i="6"/>
  <c r="A2562" i="6"/>
  <c r="B2562" i="6"/>
  <c r="D2562" i="6"/>
  <c r="F2562" i="6"/>
  <c r="G2562" i="6" s="1"/>
  <c r="A2563" i="6"/>
  <c r="B2563" i="6"/>
  <c r="D2563" i="6"/>
  <c r="F2563" i="6"/>
  <c r="G2563" i="6" s="1"/>
  <c r="A2564" i="6"/>
  <c r="B2564" i="6"/>
  <c r="D2564" i="6"/>
  <c r="F2564" i="6"/>
  <c r="G2564" i="6" s="1"/>
  <c r="A2565" i="6"/>
  <c r="B2565" i="6"/>
  <c r="D2565" i="6"/>
  <c r="F2565" i="6"/>
  <c r="G2565" i="6" s="1"/>
  <c r="A2566" i="6"/>
  <c r="B2566" i="6"/>
  <c r="D2566" i="6"/>
  <c r="F2566" i="6"/>
  <c r="G2566" i="6" s="1"/>
  <c r="A2567" i="6"/>
  <c r="B2567" i="6"/>
  <c r="D2567" i="6"/>
  <c r="F2567" i="6"/>
  <c r="G2567" i="6" s="1"/>
  <c r="A2568" i="6"/>
  <c r="B2568" i="6"/>
  <c r="D2568" i="6"/>
  <c r="F2568" i="6"/>
  <c r="G2568" i="6" s="1"/>
  <c r="A2569" i="6"/>
  <c r="B2569" i="6"/>
  <c r="D2569" i="6"/>
  <c r="F2569" i="6"/>
  <c r="G2569" i="6" s="1"/>
  <c r="A2570" i="6"/>
  <c r="B2570" i="6"/>
  <c r="D2570" i="6"/>
  <c r="F2570" i="6"/>
  <c r="G2570" i="6" s="1"/>
  <c r="A2571" i="6"/>
  <c r="B2571" i="6"/>
  <c r="D2571" i="6"/>
  <c r="F2571" i="6"/>
  <c r="G2571" i="6" s="1"/>
  <c r="A2572" i="6"/>
  <c r="B2572" i="6"/>
  <c r="D2572" i="6"/>
  <c r="F2572" i="6"/>
  <c r="G2572" i="6" s="1"/>
  <c r="A2573" i="6"/>
  <c r="B2573" i="6"/>
  <c r="D2573" i="6"/>
  <c r="F2573" i="6"/>
  <c r="G2573" i="6" s="1"/>
  <c r="A2574" i="6"/>
  <c r="B2574" i="6"/>
  <c r="D2574" i="6"/>
  <c r="F2574" i="6"/>
  <c r="G2574" i="6" s="1"/>
  <c r="A2575" i="6"/>
  <c r="B2575" i="6"/>
  <c r="D2575" i="6"/>
  <c r="F2575" i="6"/>
  <c r="G2575" i="6" s="1"/>
  <c r="A2578" i="6"/>
  <c r="B2578" i="6" s="1"/>
  <c r="D2578" i="6"/>
  <c r="F2578" i="6"/>
  <c r="G2578" i="6" s="1"/>
  <c r="A2579" i="6"/>
  <c r="B2579" i="6" s="1"/>
  <c r="D2579" i="6"/>
  <c r="F2579" i="6"/>
  <c r="G2579" i="6" s="1"/>
  <c r="A2580" i="6"/>
  <c r="B2580" i="6" s="1"/>
  <c r="D2580" i="6"/>
  <c r="F2580" i="6"/>
  <c r="G2580" i="6" s="1"/>
  <c r="A2581" i="6"/>
  <c r="B2581" i="6" s="1"/>
  <c r="D2581" i="6"/>
  <c r="F2581" i="6"/>
  <c r="G2581" i="6" s="1"/>
  <c r="A2582" i="6"/>
  <c r="B2582" i="6" s="1"/>
  <c r="D2582" i="6"/>
  <c r="F2582" i="6"/>
  <c r="G2582" i="6" s="1"/>
  <c r="A2583" i="6"/>
  <c r="B2583" i="6" s="1"/>
  <c r="D2583" i="6"/>
  <c r="F2583" i="6"/>
  <c r="G2583" i="6" s="1"/>
  <c r="A2584" i="6"/>
  <c r="B2584" i="6" s="1"/>
  <c r="D2584" i="6"/>
  <c r="F2584" i="6"/>
  <c r="G2584" i="6"/>
  <c r="A2585" i="6"/>
  <c r="B2585" i="6" s="1"/>
  <c r="D2585" i="6"/>
  <c r="F2585" i="6"/>
  <c r="G2585" i="6" s="1"/>
  <c r="A2588" i="6"/>
  <c r="B2588" i="6"/>
  <c r="D2588" i="6"/>
  <c r="F2588" i="6"/>
  <c r="G2588" i="6"/>
  <c r="A2589" i="6"/>
  <c r="B2589" i="6"/>
  <c r="D2589" i="6"/>
  <c r="F2589" i="6"/>
  <c r="G2589" i="6" s="1"/>
  <c r="A2590" i="6"/>
  <c r="B2590" i="6"/>
  <c r="D2590" i="6"/>
  <c r="F2590" i="6"/>
  <c r="G2590" i="6" s="1"/>
  <c r="A2591" i="6"/>
  <c r="B2591" i="6"/>
  <c r="D2591" i="6"/>
  <c r="F2591" i="6"/>
  <c r="G2591" i="6" s="1"/>
  <c r="A2592" i="6"/>
  <c r="B2592" i="6"/>
  <c r="D2592" i="6"/>
  <c r="F2592" i="6"/>
  <c r="G2592" i="6" s="1"/>
  <c r="A2593" i="6"/>
  <c r="B2593" i="6"/>
  <c r="D2593" i="6"/>
  <c r="F2593" i="6"/>
  <c r="G2593" i="6" s="1"/>
  <c r="A2594" i="6"/>
  <c r="B2594" i="6"/>
  <c r="D2594" i="6"/>
  <c r="F2594" i="6"/>
  <c r="G2594" i="6" s="1"/>
  <c r="A2595" i="6"/>
  <c r="B2595" i="6"/>
  <c r="D2595" i="6"/>
  <c r="F2595" i="6"/>
  <c r="G2595" i="6" s="1"/>
  <c r="A2596" i="6"/>
  <c r="B2596" i="6"/>
  <c r="D2596" i="6"/>
  <c r="F2596" i="6"/>
  <c r="G2596" i="6" s="1"/>
  <c r="B2602" i="6"/>
  <c r="B2603" i="6"/>
  <c r="B2604" i="6"/>
  <c r="G2604" i="6"/>
  <c r="B2605" i="6"/>
  <c r="A2612" i="6"/>
  <c r="B2612" i="6"/>
  <c r="D2612" i="6"/>
  <c r="F2612" i="6"/>
  <c r="G2612" i="6" s="1"/>
  <c r="A2613" i="6"/>
  <c r="B2613" i="6"/>
  <c r="D2613" i="6"/>
  <c r="F2613" i="6"/>
  <c r="G2613" i="6" s="1"/>
  <c r="A2614" i="6"/>
  <c r="B2614" i="6"/>
  <c r="D2614" i="6"/>
  <c r="F2614" i="6"/>
  <c r="G2614" i="6" s="1"/>
  <c r="A2615" i="6"/>
  <c r="B2615" i="6"/>
  <c r="D2615" i="6"/>
  <c r="F2615" i="6"/>
  <c r="G2615" i="6" s="1"/>
  <c r="A2616" i="6"/>
  <c r="B2616" i="6"/>
  <c r="D2616" i="6"/>
  <c r="F2616" i="6"/>
  <c r="G2616" i="6" s="1"/>
  <c r="A2617" i="6"/>
  <c r="B2617" i="6"/>
  <c r="D2617" i="6"/>
  <c r="F2617" i="6"/>
  <c r="G2617" i="6" s="1"/>
  <c r="A2618" i="6"/>
  <c r="B2618" i="6"/>
  <c r="D2618" i="6"/>
  <c r="F2618" i="6"/>
  <c r="G2618" i="6" s="1"/>
  <c r="A2619" i="6"/>
  <c r="B2619" i="6"/>
  <c r="D2619" i="6"/>
  <c r="F2619" i="6"/>
  <c r="G2619" i="6" s="1"/>
  <c r="A2620" i="6"/>
  <c r="B2620" i="6"/>
  <c r="D2620" i="6"/>
  <c r="F2620" i="6"/>
  <c r="G2620" i="6" s="1"/>
  <c r="A2621" i="6"/>
  <c r="B2621" i="6"/>
  <c r="D2621" i="6"/>
  <c r="F2621" i="6"/>
  <c r="G2621" i="6" s="1"/>
  <c r="A2622" i="6"/>
  <c r="B2622" i="6"/>
  <c r="D2622" i="6"/>
  <c r="F2622" i="6"/>
  <c r="G2622" i="6" s="1"/>
  <c r="A2623" i="6"/>
  <c r="B2623" i="6"/>
  <c r="D2623" i="6"/>
  <c r="F2623" i="6"/>
  <c r="G2623" i="6" s="1"/>
  <c r="A2624" i="6"/>
  <c r="B2624" i="6"/>
  <c r="D2624" i="6"/>
  <c r="F2624" i="6"/>
  <c r="G2624" i="6" s="1"/>
  <c r="A2625" i="6"/>
  <c r="B2625" i="6"/>
  <c r="D2625" i="6"/>
  <c r="F2625" i="6"/>
  <c r="G2625" i="6" s="1"/>
  <c r="A2628" i="6"/>
  <c r="B2628" i="6" s="1"/>
  <c r="D2628" i="6"/>
  <c r="F2628" i="6"/>
  <c r="G2628" i="6" s="1"/>
  <c r="A2629" i="6"/>
  <c r="B2629" i="6"/>
  <c r="D2629" i="6"/>
  <c r="F2629" i="6"/>
  <c r="G2629" i="6" s="1"/>
  <c r="A2630" i="6"/>
  <c r="B2630" i="6" s="1"/>
  <c r="D2630" i="6"/>
  <c r="F2630" i="6"/>
  <c r="G2630" i="6" s="1"/>
  <c r="A2631" i="6"/>
  <c r="B2631" i="6" s="1"/>
  <c r="D2631" i="6"/>
  <c r="F2631" i="6"/>
  <c r="G2631" i="6" s="1"/>
  <c r="A2632" i="6"/>
  <c r="B2632" i="6" s="1"/>
  <c r="D2632" i="6"/>
  <c r="F2632" i="6"/>
  <c r="G2632" i="6" s="1"/>
  <c r="A2633" i="6"/>
  <c r="B2633" i="6"/>
  <c r="D2633" i="6"/>
  <c r="F2633" i="6"/>
  <c r="G2633" i="6" s="1"/>
  <c r="A2634" i="6"/>
  <c r="B2634" i="6" s="1"/>
  <c r="D2634" i="6"/>
  <c r="F2634" i="6"/>
  <c r="G2634" i="6" s="1"/>
  <c r="A2635" i="6"/>
  <c r="B2635" i="6" s="1"/>
  <c r="D2635" i="6"/>
  <c r="F2635" i="6"/>
  <c r="G2635" i="6" s="1"/>
  <c r="A2638" i="6"/>
  <c r="B2638" i="6"/>
  <c r="D2638" i="6"/>
  <c r="F2638" i="6"/>
  <c r="G2638" i="6" s="1"/>
  <c r="A2639" i="6"/>
  <c r="B2639" i="6"/>
  <c r="D2639" i="6"/>
  <c r="F2639" i="6"/>
  <c r="G2639" i="6" s="1"/>
  <c r="A2640" i="6"/>
  <c r="B2640" i="6"/>
  <c r="D2640" i="6"/>
  <c r="F2640" i="6"/>
  <c r="G2640" i="6" s="1"/>
  <c r="A2641" i="6"/>
  <c r="B2641" i="6"/>
  <c r="D2641" i="6"/>
  <c r="F2641" i="6"/>
  <c r="G2641" i="6" s="1"/>
  <c r="A2642" i="6"/>
  <c r="B2642" i="6"/>
  <c r="D2642" i="6"/>
  <c r="F2642" i="6"/>
  <c r="G2642" i="6" s="1"/>
  <c r="A2643" i="6"/>
  <c r="B2643" i="6"/>
  <c r="D2643" i="6"/>
  <c r="F2643" i="6"/>
  <c r="G2643" i="6" s="1"/>
  <c r="A2644" i="6"/>
  <c r="B2644" i="6"/>
  <c r="D2644" i="6"/>
  <c r="F2644" i="6"/>
  <c r="G2644" i="6"/>
  <c r="A2645" i="6"/>
  <c r="B2645" i="6"/>
  <c r="D2645" i="6"/>
  <c r="F2645" i="6"/>
  <c r="G2645" i="6" s="1"/>
  <c r="A2646" i="6"/>
  <c r="B2646" i="6"/>
  <c r="D2646" i="6"/>
  <c r="F2646" i="6"/>
  <c r="G2646" i="6" s="1"/>
  <c r="B2652" i="6"/>
  <c r="B2653" i="6"/>
  <c r="B2654" i="6"/>
  <c r="G2654" i="6"/>
  <c r="B2655" i="6"/>
  <c r="A2662" i="6"/>
  <c r="B2662" i="6"/>
  <c r="D2662" i="6"/>
  <c r="F2662" i="6"/>
  <c r="G2662" i="6" s="1"/>
  <c r="A2663" i="6"/>
  <c r="B2663" i="6"/>
  <c r="D2663" i="6"/>
  <c r="F2663" i="6"/>
  <c r="G2663" i="6" s="1"/>
  <c r="A2664" i="6"/>
  <c r="B2664" i="6"/>
  <c r="D2664" i="6"/>
  <c r="F2664" i="6"/>
  <c r="G2664" i="6" s="1"/>
  <c r="A2665" i="6"/>
  <c r="B2665" i="6"/>
  <c r="D2665" i="6"/>
  <c r="F2665" i="6"/>
  <c r="G2665" i="6" s="1"/>
  <c r="A2666" i="6"/>
  <c r="B2666" i="6"/>
  <c r="D2666" i="6"/>
  <c r="F2666" i="6"/>
  <c r="G2666" i="6" s="1"/>
  <c r="A2667" i="6"/>
  <c r="B2667" i="6"/>
  <c r="D2667" i="6"/>
  <c r="F2667" i="6"/>
  <c r="G2667" i="6" s="1"/>
  <c r="A2668" i="6"/>
  <c r="B2668" i="6"/>
  <c r="D2668" i="6"/>
  <c r="F2668" i="6"/>
  <c r="G2668" i="6" s="1"/>
  <c r="A2669" i="6"/>
  <c r="B2669" i="6"/>
  <c r="D2669" i="6"/>
  <c r="F2669" i="6"/>
  <c r="G2669" i="6" s="1"/>
  <c r="A2670" i="6"/>
  <c r="B2670" i="6"/>
  <c r="D2670" i="6"/>
  <c r="F2670" i="6"/>
  <c r="G2670" i="6" s="1"/>
  <c r="A2671" i="6"/>
  <c r="B2671" i="6"/>
  <c r="D2671" i="6"/>
  <c r="F2671" i="6"/>
  <c r="G2671" i="6" s="1"/>
  <c r="A2672" i="6"/>
  <c r="B2672" i="6"/>
  <c r="D2672" i="6"/>
  <c r="F2672" i="6"/>
  <c r="G2672" i="6" s="1"/>
  <c r="A2673" i="6"/>
  <c r="B2673" i="6"/>
  <c r="D2673" i="6"/>
  <c r="F2673" i="6"/>
  <c r="G2673" i="6"/>
  <c r="A2674" i="6"/>
  <c r="B2674" i="6"/>
  <c r="D2674" i="6"/>
  <c r="F2674" i="6"/>
  <c r="G2674" i="6" s="1"/>
  <c r="A2675" i="6"/>
  <c r="B2675" i="6"/>
  <c r="D2675" i="6"/>
  <c r="F2675" i="6"/>
  <c r="G2675" i="6" s="1"/>
  <c r="A2678" i="6"/>
  <c r="B2678" i="6" s="1"/>
  <c r="D2678" i="6"/>
  <c r="F2678" i="6"/>
  <c r="G2678" i="6" s="1"/>
  <c r="A2679" i="6"/>
  <c r="B2679" i="6" s="1"/>
  <c r="D2679" i="6"/>
  <c r="F2679" i="6"/>
  <c r="G2679" i="6" s="1"/>
  <c r="A2680" i="6"/>
  <c r="B2680" i="6"/>
  <c r="D2680" i="6"/>
  <c r="F2680" i="6"/>
  <c r="G2680" i="6" s="1"/>
  <c r="A2681" i="6"/>
  <c r="B2681" i="6" s="1"/>
  <c r="D2681" i="6"/>
  <c r="F2681" i="6"/>
  <c r="G2681" i="6" s="1"/>
  <c r="A2682" i="6"/>
  <c r="B2682" i="6" s="1"/>
  <c r="D2682" i="6"/>
  <c r="F2682" i="6"/>
  <c r="G2682" i="6" s="1"/>
  <c r="A2683" i="6"/>
  <c r="B2683" i="6" s="1"/>
  <c r="D2683" i="6"/>
  <c r="F2683" i="6"/>
  <c r="G2683" i="6" s="1"/>
  <c r="A2684" i="6"/>
  <c r="B2684" i="6" s="1"/>
  <c r="D2684" i="6"/>
  <c r="F2684" i="6"/>
  <c r="G2684" i="6" s="1"/>
  <c r="A2685" i="6"/>
  <c r="B2685" i="6" s="1"/>
  <c r="D2685" i="6"/>
  <c r="F2685" i="6"/>
  <c r="G2685" i="6" s="1"/>
  <c r="A2688" i="6"/>
  <c r="B2688" i="6"/>
  <c r="D2688" i="6"/>
  <c r="F2688" i="6"/>
  <c r="G2688" i="6" s="1"/>
  <c r="A2689" i="6"/>
  <c r="B2689" i="6"/>
  <c r="D2689" i="6"/>
  <c r="F2689" i="6"/>
  <c r="G2689" i="6" s="1"/>
  <c r="A2690" i="6"/>
  <c r="B2690" i="6"/>
  <c r="D2690" i="6"/>
  <c r="F2690" i="6"/>
  <c r="G2690" i="6" s="1"/>
  <c r="A2691" i="6"/>
  <c r="B2691" i="6"/>
  <c r="D2691" i="6"/>
  <c r="F2691" i="6"/>
  <c r="G2691" i="6" s="1"/>
  <c r="A2692" i="6"/>
  <c r="B2692" i="6"/>
  <c r="D2692" i="6"/>
  <c r="F2692" i="6"/>
  <c r="G2692" i="6" s="1"/>
  <c r="A2693" i="6"/>
  <c r="B2693" i="6"/>
  <c r="D2693" i="6"/>
  <c r="F2693" i="6"/>
  <c r="G2693" i="6" s="1"/>
  <c r="A2694" i="6"/>
  <c r="B2694" i="6"/>
  <c r="D2694" i="6"/>
  <c r="F2694" i="6"/>
  <c r="G2694" i="6" s="1"/>
  <c r="A2695" i="6"/>
  <c r="B2695" i="6"/>
  <c r="D2695" i="6"/>
  <c r="F2695" i="6"/>
  <c r="G2695" i="6" s="1"/>
  <c r="A2696" i="6"/>
  <c r="B2696" i="6"/>
  <c r="D2696" i="6"/>
  <c r="F2696" i="6"/>
  <c r="G2696" i="6" s="1"/>
  <c r="B2702" i="6"/>
  <c r="B2703" i="6"/>
  <c r="B2704" i="6"/>
  <c r="G2704" i="6"/>
  <c r="B2705" i="6"/>
  <c r="A2712" i="6"/>
  <c r="B2712" i="6"/>
  <c r="D2712" i="6"/>
  <c r="F2712" i="6"/>
  <c r="G2712" i="6"/>
  <c r="A2713" i="6"/>
  <c r="B2713" i="6"/>
  <c r="D2713" i="6"/>
  <c r="F2713" i="6"/>
  <c r="G2713" i="6" s="1"/>
  <c r="A2714" i="6"/>
  <c r="B2714" i="6"/>
  <c r="D2714" i="6"/>
  <c r="F2714" i="6"/>
  <c r="G2714" i="6" s="1"/>
  <c r="A2715" i="6"/>
  <c r="B2715" i="6"/>
  <c r="D2715" i="6"/>
  <c r="F2715" i="6"/>
  <c r="G2715" i="6" s="1"/>
  <c r="A2716" i="6"/>
  <c r="B2716" i="6"/>
  <c r="D2716" i="6"/>
  <c r="F2716" i="6"/>
  <c r="G2716" i="6" s="1"/>
  <c r="A2717" i="6"/>
  <c r="B2717" i="6"/>
  <c r="D2717" i="6"/>
  <c r="F2717" i="6"/>
  <c r="G2717" i="6" s="1"/>
  <c r="A2718" i="6"/>
  <c r="B2718" i="6"/>
  <c r="D2718" i="6"/>
  <c r="F2718" i="6"/>
  <c r="G2718" i="6" s="1"/>
  <c r="A2719" i="6"/>
  <c r="B2719" i="6"/>
  <c r="D2719" i="6"/>
  <c r="F2719" i="6"/>
  <c r="G2719" i="6" s="1"/>
  <c r="A2720" i="6"/>
  <c r="B2720" i="6"/>
  <c r="D2720" i="6"/>
  <c r="F2720" i="6"/>
  <c r="G2720" i="6" s="1"/>
  <c r="A2721" i="6"/>
  <c r="B2721" i="6"/>
  <c r="D2721" i="6"/>
  <c r="F2721" i="6"/>
  <c r="G2721" i="6" s="1"/>
  <c r="A2722" i="6"/>
  <c r="B2722" i="6"/>
  <c r="D2722" i="6"/>
  <c r="F2722" i="6"/>
  <c r="G2722" i="6" s="1"/>
  <c r="A2723" i="6"/>
  <c r="B2723" i="6"/>
  <c r="D2723" i="6"/>
  <c r="F2723" i="6"/>
  <c r="G2723" i="6" s="1"/>
  <c r="A2724" i="6"/>
  <c r="B2724" i="6"/>
  <c r="D2724" i="6"/>
  <c r="F2724" i="6"/>
  <c r="G2724" i="6" s="1"/>
  <c r="A2725" i="6"/>
  <c r="B2725" i="6"/>
  <c r="D2725" i="6"/>
  <c r="F2725" i="6"/>
  <c r="G2725" i="6" s="1"/>
  <c r="A2728" i="6"/>
  <c r="B2728" i="6" s="1"/>
  <c r="D2728" i="6"/>
  <c r="F2728" i="6"/>
  <c r="G2728" i="6" s="1"/>
  <c r="A2729" i="6"/>
  <c r="B2729" i="6" s="1"/>
  <c r="D2729" i="6"/>
  <c r="F2729" i="6"/>
  <c r="G2729" i="6" s="1"/>
  <c r="A2730" i="6"/>
  <c r="B2730" i="6" s="1"/>
  <c r="D2730" i="6"/>
  <c r="F2730" i="6"/>
  <c r="G2730" i="6" s="1"/>
  <c r="A2731" i="6"/>
  <c r="B2731" i="6"/>
  <c r="D2731" i="6"/>
  <c r="F2731" i="6"/>
  <c r="G2731" i="6" s="1"/>
  <c r="A2732" i="6"/>
  <c r="B2732" i="6" s="1"/>
  <c r="D2732" i="6"/>
  <c r="F2732" i="6"/>
  <c r="G2732" i="6" s="1"/>
  <c r="A2733" i="6"/>
  <c r="B2733" i="6" s="1"/>
  <c r="D2733" i="6"/>
  <c r="F2733" i="6"/>
  <c r="G2733" i="6" s="1"/>
  <c r="A2734" i="6"/>
  <c r="B2734" i="6" s="1"/>
  <c r="D2734" i="6"/>
  <c r="F2734" i="6"/>
  <c r="G2734" i="6" s="1"/>
  <c r="A2735" i="6"/>
  <c r="B2735" i="6" s="1"/>
  <c r="D2735" i="6"/>
  <c r="F2735" i="6"/>
  <c r="G2735" i="6" s="1"/>
  <c r="A2738" i="6"/>
  <c r="B2738" i="6"/>
  <c r="D2738" i="6"/>
  <c r="F2738" i="6"/>
  <c r="G2738" i="6" s="1"/>
  <c r="A2739" i="6"/>
  <c r="B2739" i="6"/>
  <c r="D2739" i="6"/>
  <c r="F2739" i="6"/>
  <c r="G2739" i="6" s="1"/>
  <c r="A2740" i="6"/>
  <c r="B2740" i="6"/>
  <c r="D2740" i="6"/>
  <c r="F2740" i="6"/>
  <c r="G2740" i="6" s="1"/>
  <c r="A2741" i="6"/>
  <c r="B2741" i="6"/>
  <c r="D2741" i="6"/>
  <c r="F2741" i="6"/>
  <c r="G2741" i="6" s="1"/>
  <c r="A2742" i="6"/>
  <c r="B2742" i="6"/>
  <c r="D2742" i="6"/>
  <c r="F2742" i="6"/>
  <c r="G2742" i="6" s="1"/>
  <c r="A2743" i="6"/>
  <c r="B2743" i="6"/>
  <c r="D2743" i="6"/>
  <c r="F2743" i="6"/>
  <c r="G2743" i="6" s="1"/>
  <c r="A2744" i="6"/>
  <c r="B2744" i="6"/>
  <c r="D2744" i="6"/>
  <c r="F2744" i="6"/>
  <c r="G2744" i="6" s="1"/>
  <c r="A2745" i="6"/>
  <c r="B2745" i="6"/>
  <c r="D2745" i="6"/>
  <c r="F2745" i="6"/>
  <c r="G2745" i="6" s="1"/>
  <c r="A2746" i="6"/>
  <c r="B2746" i="6"/>
  <c r="D2746" i="6"/>
  <c r="F2746" i="6"/>
  <c r="G2746" i="6" s="1"/>
  <c r="B2752" i="6"/>
  <c r="B2753" i="6"/>
  <c r="B2754" i="6"/>
  <c r="G2754" i="6"/>
  <c r="B2755" i="6"/>
  <c r="A2762" i="6"/>
  <c r="B2762" i="6"/>
  <c r="D2762" i="6"/>
  <c r="F2762" i="6"/>
  <c r="G2762" i="6" s="1"/>
  <c r="A2763" i="6"/>
  <c r="B2763" i="6"/>
  <c r="D2763" i="6"/>
  <c r="F2763" i="6"/>
  <c r="G2763" i="6" s="1"/>
  <c r="A2764" i="6"/>
  <c r="B2764" i="6"/>
  <c r="D2764" i="6"/>
  <c r="F2764" i="6"/>
  <c r="G2764" i="6" s="1"/>
  <c r="A2765" i="6"/>
  <c r="B2765" i="6"/>
  <c r="D2765" i="6"/>
  <c r="F2765" i="6"/>
  <c r="G2765" i="6" s="1"/>
  <c r="A2766" i="6"/>
  <c r="B2766" i="6"/>
  <c r="D2766" i="6"/>
  <c r="F2766" i="6"/>
  <c r="G2766" i="6" s="1"/>
  <c r="A2767" i="6"/>
  <c r="B2767" i="6"/>
  <c r="D2767" i="6"/>
  <c r="F2767" i="6"/>
  <c r="G2767" i="6" s="1"/>
  <c r="A2768" i="6"/>
  <c r="B2768" i="6"/>
  <c r="D2768" i="6"/>
  <c r="F2768" i="6"/>
  <c r="G2768" i="6" s="1"/>
  <c r="A2769" i="6"/>
  <c r="B2769" i="6"/>
  <c r="D2769" i="6"/>
  <c r="F2769" i="6"/>
  <c r="G2769" i="6" s="1"/>
  <c r="A2770" i="6"/>
  <c r="B2770" i="6"/>
  <c r="D2770" i="6"/>
  <c r="F2770" i="6"/>
  <c r="G2770" i="6" s="1"/>
  <c r="A2771" i="6"/>
  <c r="B2771" i="6"/>
  <c r="D2771" i="6"/>
  <c r="F2771" i="6"/>
  <c r="G2771" i="6" s="1"/>
  <c r="A2772" i="6"/>
  <c r="B2772" i="6"/>
  <c r="D2772" i="6"/>
  <c r="F2772" i="6"/>
  <c r="G2772" i="6" s="1"/>
  <c r="A2773" i="6"/>
  <c r="B2773" i="6"/>
  <c r="D2773" i="6"/>
  <c r="F2773" i="6"/>
  <c r="G2773" i="6" s="1"/>
  <c r="A2774" i="6"/>
  <c r="B2774" i="6"/>
  <c r="D2774" i="6"/>
  <c r="F2774" i="6"/>
  <c r="G2774" i="6" s="1"/>
  <c r="A2775" i="6"/>
  <c r="B2775" i="6"/>
  <c r="D2775" i="6"/>
  <c r="F2775" i="6"/>
  <c r="G2775" i="6" s="1"/>
  <c r="A2778" i="6"/>
  <c r="B2778" i="6" s="1"/>
  <c r="D2778" i="6"/>
  <c r="F2778" i="6"/>
  <c r="G2778" i="6" s="1"/>
  <c r="A2779" i="6"/>
  <c r="B2779" i="6" s="1"/>
  <c r="D2779" i="6"/>
  <c r="F2779" i="6"/>
  <c r="G2779" i="6" s="1"/>
  <c r="A2780" i="6"/>
  <c r="B2780" i="6" s="1"/>
  <c r="D2780" i="6"/>
  <c r="F2780" i="6"/>
  <c r="G2780" i="6" s="1"/>
  <c r="A2781" i="6"/>
  <c r="B2781" i="6" s="1"/>
  <c r="D2781" i="6"/>
  <c r="F2781" i="6"/>
  <c r="G2781" i="6" s="1"/>
  <c r="A2782" i="6"/>
  <c r="B2782" i="6" s="1"/>
  <c r="D2782" i="6"/>
  <c r="F2782" i="6"/>
  <c r="G2782" i="6" s="1"/>
  <c r="A2783" i="6"/>
  <c r="B2783" i="6" s="1"/>
  <c r="D2783" i="6"/>
  <c r="F2783" i="6"/>
  <c r="G2783" i="6" s="1"/>
  <c r="A2784" i="6"/>
  <c r="B2784" i="6" s="1"/>
  <c r="D2784" i="6"/>
  <c r="F2784" i="6"/>
  <c r="G2784" i="6" s="1"/>
  <c r="A2785" i="6"/>
  <c r="B2785" i="6" s="1"/>
  <c r="D2785" i="6"/>
  <c r="F2785" i="6"/>
  <c r="G2785" i="6" s="1"/>
  <c r="A2788" i="6"/>
  <c r="B2788" i="6"/>
  <c r="D2788" i="6"/>
  <c r="F2788" i="6"/>
  <c r="G2788" i="6" s="1"/>
  <c r="A2789" i="6"/>
  <c r="B2789" i="6"/>
  <c r="D2789" i="6"/>
  <c r="F2789" i="6"/>
  <c r="G2789" i="6"/>
  <c r="A2790" i="6"/>
  <c r="B2790" i="6"/>
  <c r="D2790" i="6"/>
  <c r="F2790" i="6"/>
  <c r="G2790" i="6" s="1"/>
  <c r="A2791" i="6"/>
  <c r="B2791" i="6"/>
  <c r="D2791" i="6"/>
  <c r="F2791" i="6"/>
  <c r="G2791" i="6" s="1"/>
  <c r="A2792" i="6"/>
  <c r="B2792" i="6"/>
  <c r="D2792" i="6"/>
  <c r="F2792" i="6"/>
  <c r="G2792" i="6" s="1"/>
  <c r="A2793" i="6"/>
  <c r="B2793" i="6"/>
  <c r="D2793" i="6"/>
  <c r="F2793" i="6"/>
  <c r="G2793" i="6" s="1"/>
  <c r="A2794" i="6"/>
  <c r="B2794" i="6"/>
  <c r="D2794" i="6"/>
  <c r="F2794" i="6"/>
  <c r="G2794" i="6" s="1"/>
  <c r="A2795" i="6"/>
  <c r="B2795" i="6"/>
  <c r="D2795" i="6"/>
  <c r="F2795" i="6"/>
  <c r="G2795" i="6" s="1"/>
  <c r="A2796" i="6"/>
  <c r="B2796" i="6"/>
  <c r="D2796" i="6"/>
  <c r="F2796" i="6"/>
  <c r="G2796" i="6" s="1"/>
  <c r="B2802" i="6"/>
  <c r="B2803" i="6"/>
  <c r="B2804" i="6"/>
  <c r="G2804" i="6"/>
  <c r="B2805" i="6"/>
  <c r="A2812" i="6"/>
  <c r="B2812" i="6"/>
  <c r="D2812" i="6"/>
  <c r="F2812" i="6"/>
  <c r="G2812" i="6" s="1"/>
  <c r="A2813" i="6"/>
  <c r="B2813" i="6"/>
  <c r="D2813" i="6"/>
  <c r="F2813" i="6"/>
  <c r="G2813" i="6"/>
  <c r="A2814" i="6"/>
  <c r="B2814" i="6"/>
  <c r="D2814" i="6"/>
  <c r="F2814" i="6"/>
  <c r="G2814" i="6" s="1"/>
  <c r="A2815" i="6"/>
  <c r="B2815" i="6"/>
  <c r="D2815" i="6"/>
  <c r="F2815" i="6"/>
  <c r="G2815" i="6" s="1"/>
  <c r="A2816" i="6"/>
  <c r="B2816" i="6"/>
  <c r="D2816" i="6"/>
  <c r="F2816" i="6"/>
  <c r="G2816" i="6" s="1"/>
  <c r="A2817" i="6"/>
  <c r="B2817" i="6"/>
  <c r="D2817" i="6"/>
  <c r="F2817" i="6"/>
  <c r="G2817" i="6" s="1"/>
  <c r="A2818" i="6"/>
  <c r="B2818" i="6"/>
  <c r="D2818" i="6"/>
  <c r="F2818" i="6"/>
  <c r="G2818" i="6" s="1"/>
  <c r="A2819" i="6"/>
  <c r="B2819" i="6"/>
  <c r="D2819" i="6"/>
  <c r="F2819" i="6"/>
  <c r="G2819" i="6" s="1"/>
  <c r="A2820" i="6"/>
  <c r="B2820" i="6"/>
  <c r="D2820" i="6"/>
  <c r="F2820" i="6"/>
  <c r="G2820" i="6" s="1"/>
  <c r="A2821" i="6"/>
  <c r="B2821" i="6"/>
  <c r="D2821" i="6"/>
  <c r="F2821" i="6"/>
  <c r="G2821" i="6" s="1"/>
  <c r="A2822" i="6"/>
  <c r="B2822" i="6"/>
  <c r="D2822" i="6"/>
  <c r="F2822" i="6"/>
  <c r="G2822" i="6" s="1"/>
  <c r="A2823" i="6"/>
  <c r="B2823" i="6"/>
  <c r="D2823" i="6"/>
  <c r="F2823" i="6"/>
  <c r="G2823" i="6" s="1"/>
  <c r="A2824" i="6"/>
  <c r="B2824" i="6"/>
  <c r="D2824" i="6"/>
  <c r="F2824" i="6"/>
  <c r="G2824" i="6" s="1"/>
  <c r="A2825" i="6"/>
  <c r="B2825" i="6"/>
  <c r="D2825" i="6"/>
  <c r="F2825" i="6"/>
  <c r="G2825" i="6" s="1"/>
  <c r="A2828" i="6"/>
  <c r="B2828" i="6" s="1"/>
  <c r="D2828" i="6"/>
  <c r="F2828" i="6"/>
  <c r="G2828" i="6" s="1"/>
  <c r="A2829" i="6"/>
  <c r="B2829" i="6" s="1"/>
  <c r="D2829" i="6"/>
  <c r="F2829" i="6"/>
  <c r="G2829" i="6" s="1"/>
  <c r="A2830" i="6"/>
  <c r="B2830" i="6" s="1"/>
  <c r="D2830" i="6"/>
  <c r="F2830" i="6"/>
  <c r="G2830" i="6" s="1"/>
  <c r="A2831" i="6"/>
  <c r="B2831" i="6" s="1"/>
  <c r="D2831" i="6"/>
  <c r="F2831" i="6"/>
  <c r="G2831" i="6" s="1"/>
  <c r="A2832" i="6"/>
  <c r="B2832" i="6" s="1"/>
  <c r="D2832" i="6"/>
  <c r="F2832" i="6"/>
  <c r="G2832" i="6" s="1"/>
  <c r="A2833" i="6"/>
  <c r="B2833" i="6" s="1"/>
  <c r="D2833" i="6"/>
  <c r="F2833" i="6"/>
  <c r="G2833" i="6" s="1"/>
  <c r="A2834" i="6"/>
  <c r="B2834" i="6"/>
  <c r="D2834" i="6"/>
  <c r="F2834" i="6"/>
  <c r="G2834" i="6" s="1"/>
  <c r="A2835" i="6"/>
  <c r="B2835" i="6" s="1"/>
  <c r="D2835" i="6"/>
  <c r="F2835" i="6"/>
  <c r="G2835" i="6" s="1"/>
  <c r="A2838" i="6"/>
  <c r="B2838" i="6"/>
  <c r="D2838" i="6"/>
  <c r="F2838" i="6"/>
  <c r="G2838" i="6" s="1"/>
  <c r="A2839" i="6"/>
  <c r="B2839" i="6"/>
  <c r="D2839" i="6"/>
  <c r="F2839" i="6"/>
  <c r="G2839" i="6" s="1"/>
  <c r="A2840" i="6"/>
  <c r="B2840" i="6"/>
  <c r="D2840" i="6"/>
  <c r="F2840" i="6"/>
  <c r="G2840" i="6" s="1"/>
  <c r="A2841" i="6"/>
  <c r="B2841" i="6"/>
  <c r="D2841" i="6"/>
  <c r="F2841" i="6"/>
  <c r="G2841" i="6" s="1"/>
  <c r="A2842" i="6"/>
  <c r="B2842" i="6"/>
  <c r="D2842" i="6"/>
  <c r="F2842" i="6"/>
  <c r="G2842" i="6" s="1"/>
  <c r="A2843" i="6"/>
  <c r="B2843" i="6"/>
  <c r="D2843" i="6"/>
  <c r="F2843" i="6"/>
  <c r="G2843" i="6" s="1"/>
  <c r="A2844" i="6"/>
  <c r="B2844" i="6"/>
  <c r="D2844" i="6"/>
  <c r="F2844" i="6"/>
  <c r="G2844" i="6" s="1"/>
  <c r="A2845" i="6"/>
  <c r="B2845" i="6"/>
  <c r="D2845" i="6"/>
  <c r="F2845" i="6"/>
  <c r="G2845" i="6" s="1"/>
  <c r="A2846" i="6"/>
  <c r="B2846" i="6"/>
  <c r="D2846" i="6"/>
  <c r="F2846" i="6"/>
  <c r="G2846" i="6" s="1"/>
  <c r="B2102" i="6"/>
  <c r="B2103" i="6"/>
  <c r="B2104" i="6"/>
  <c r="G2104" i="6"/>
  <c r="B2105" i="6"/>
  <c r="A2112" i="6"/>
  <c r="B2112" i="6"/>
  <c r="D2112" i="6"/>
  <c r="F2112" i="6"/>
  <c r="G2112" i="6" s="1"/>
  <c r="A2113" i="6"/>
  <c r="B2113" i="6"/>
  <c r="D2113" i="6"/>
  <c r="F2113" i="6"/>
  <c r="G2113" i="6" s="1"/>
  <c r="A2114" i="6"/>
  <c r="B2114" i="6"/>
  <c r="D2114" i="6"/>
  <c r="F2114" i="6"/>
  <c r="G2114" i="6" s="1"/>
  <c r="A2115" i="6"/>
  <c r="B2115" i="6"/>
  <c r="D2115" i="6"/>
  <c r="F2115" i="6"/>
  <c r="G2115" i="6" s="1"/>
  <c r="A2116" i="6"/>
  <c r="B2116" i="6"/>
  <c r="D2116" i="6"/>
  <c r="F2116" i="6"/>
  <c r="G2116" i="6" s="1"/>
  <c r="A2117" i="6"/>
  <c r="B2117" i="6"/>
  <c r="D2117" i="6"/>
  <c r="F2117" i="6"/>
  <c r="G2117" i="6" s="1"/>
  <c r="A2118" i="6"/>
  <c r="B2118" i="6"/>
  <c r="D2118" i="6"/>
  <c r="F2118" i="6"/>
  <c r="G2118" i="6" s="1"/>
  <c r="A2119" i="6"/>
  <c r="B2119" i="6"/>
  <c r="D2119" i="6"/>
  <c r="F2119" i="6"/>
  <c r="G2119" i="6" s="1"/>
  <c r="A2120" i="6"/>
  <c r="B2120" i="6"/>
  <c r="D2120" i="6"/>
  <c r="F2120" i="6"/>
  <c r="G2120" i="6" s="1"/>
  <c r="A2121" i="6"/>
  <c r="B2121" i="6"/>
  <c r="D2121" i="6"/>
  <c r="F2121" i="6"/>
  <c r="G2121" i="6" s="1"/>
  <c r="A2122" i="6"/>
  <c r="B2122" i="6"/>
  <c r="D2122" i="6"/>
  <c r="F2122" i="6"/>
  <c r="G2122" i="6" s="1"/>
  <c r="A2123" i="6"/>
  <c r="B2123" i="6"/>
  <c r="D2123" i="6"/>
  <c r="F2123" i="6"/>
  <c r="G2123" i="6" s="1"/>
  <c r="A2124" i="6"/>
  <c r="B2124" i="6"/>
  <c r="D2124" i="6"/>
  <c r="F2124" i="6"/>
  <c r="G2124" i="6" s="1"/>
  <c r="A2125" i="6"/>
  <c r="B2125" i="6"/>
  <c r="D2125" i="6"/>
  <c r="F2125" i="6"/>
  <c r="G2125" i="6" s="1"/>
  <c r="A2128" i="6"/>
  <c r="B2128" i="6" s="1"/>
  <c r="D2128" i="6"/>
  <c r="F2128" i="6"/>
  <c r="G2128" i="6" s="1"/>
  <c r="A2129" i="6"/>
  <c r="B2129" i="6" s="1"/>
  <c r="D2129" i="6"/>
  <c r="F2129" i="6"/>
  <c r="G2129" i="6" s="1"/>
  <c r="A2130" i="6"/>
  <c r="B2130" i="6" s="1"/>
  <c r="D2130" i="6"/>
  <c r="F2130" i="6"/>
  <c r="G2130" i="6" s="1"/>
  <c r="A2131" i="6"/>
  <c r="B2131" i="6" s="1"/>
  <c r="D2131" i="6"/>
  <c r="F2131" i="6"/>
  <c r="G2131" i="6" s="1"/>
  <c r="A2132" i="6"/>
  <c r="B2132" i="6" s="1"/>
  <c r="D2132" i="6"/>
  <c r="F2132" i="6"/>
  <c r="G2132" i="6" s="1"/>
  <c r="A2133" i="6"/>
  <c r="B2133" i="6" s="1"/>
  <c r="D2133" i="6"/>
  <c r="F2133" i="6"/>
  <c r="G2133" i="6" s="1"/>
  <c r="A2134" i="6"/>
  <c r="B2134" i="6" s="1"/>
  <c r="D2134" i="6"/>
  <c r="F2134" i="6"/>
  <c r="G2134" i="6" s="1"/>
  <c r="A2135" i="6"/>
  <c r="B2135" i="6" s="1"/>
  <c r="D2135" i="6"/>
  <c r="F2135" i="6"/>
  <c r="G2135" i="6" s="1"/>
  <c r="A2138" i="6"/>
  <c r="B2138" i="6"/>
  <c r="D2138" i="6"/>
  <c r="F2138" i="6"/>
  <c r="G2138" i="6" s="1"/>
  <c r="A2139" i="6"/>
  <c r="B2139" i="6"/>
  <c r="D2139" i="6"/>
  <c r="F2139" i="6"/>
  <c r="G2139" i="6" s="1"/>
  <c r="A2140" i="6"/>
  <c r="B2140" i="6"/>
  <c r="D2140" i="6"/>
  <c r="F2140" i="6"/>
  <c r="G2140" i="6" s="1"/>
  <c r="A2141" i="6"/>
  <c r="B2141" i="6"/>
  <c r="D2141" i="6"/>
  <c r="F2141" i="6"/>
  <c r="G2141" i="6" s="1"/>
  <c r="A2142" i="6"/>
  <c r="B2142" i="6"/>
  <c r="D2142" i="6"/>
  <c r="F2142" i="6"/>
  <c r="G2142" i="6" s="1"/>
  <c r="A2143" i="6"/>
  <c r="B2143" i="6"/>
  <c r="D2143" i="6"/>
  <c r="F2143" i="6"/>
  <c r="G2143" i="6" s="1"/>
  <c r="A2144" i="6"/>
  <c r="B2144" i="6"/>
  <c r="D2144" i="6"/>
  <c r="F2144" i="6"/>
  <c r="G2144" i="6" s="1"/>
  <c r="A2145" i="6"/>
  <c r="B2145" i="6"/>
  <c r="D2145" i="6"/>
  <c r="F2145" i="6"/>
  <c r="G2145" i="6" s="1"/>
  <c r="A2146" i="6"/>
  <c r="B2146" i="6"/>
  <c r="D2146" i="6"/>
  <c r="F2146" i="6"/>
  <c r="G2146" i="6" s="1"/>
  <c r="B2152" i="6"/>
  <c r="B2153" i="6"/>
  <c r="B2154" i="6"/>
  <c r="G2154" i="6"/>
  <c r="B2155" i="6"/>
  <c r="A2162" i="6"/>
  <c r="B2162" i="6"/>
  <c r="D2162" i="6"/>
  <c r="F2162" i="6"/>
  <c r="G2162" i="6" s="1"/>
  <c r="A2163" i="6"/>
  <c r="B2163" i="6"/>
  <c r="D2163" i="6"/>
  <c r="F2163" i="6"/>
  <c r="G2163" i="6" s="1"/>
  <c r="A2164" i="6"/>
  <c r="B2164" i="6"/>
  <c r="D2164" i="6"/>
  <c r="F2164" i="6"/>
  <c r="G2164" i="6" s="1"/>
  <c r="A2165" i="6"/>
  <c r="B2165" i="6"/>
  <c r="D2165" i="6"/>
  <c r="F2165" i="6"/>
  <c r="G2165" i="6" s="1"/>
  <c r="A2166" i="6"/>
  <c r="B2166" i="6"/>
  <c r="D2166" i="6"/>
  <c r="F2166" i="6"/>
  <c r="G2166" i="6" s="1"/>
  <c r="A2167" i="6"/>
  <c r="B2167" i="6"/>
  <c r="D2167" i="6"/>
  <c r="F2167" i="6"/>
  <c r="G2167" i="6" s="1"/>
  <c r="A2168" i="6"/>
  <c r="B2168" i="6"/>
  <c r="D2168" i="6"/>
  <c r="F2168" i="6"/>
  <c r="G2168" i="6" s="1"/>
  <c r="A2169" i="6"/>
  <c r="B2169" i="6"/>
  <c r="D2169" i="6"/>
  <c r="F2169" i="6"/>
  <c r="G2169" i="6"/>
  <c r="A2170" i="6"/>
  <c r="B2170" i="6"/>
  <c r="D2170" i="6"/>
  <c r="F2170" i="6"/>
  <c r="G2170" i="6" s="1"/>
  <c r="A2171" i="6"/>
  <c r="B2171" i="6"/>
  <c r="D2171" i="6"/>
  <c r="F2171" i="6"/>
  <c r="G2171" i="6" s="1"/>
  <c r="A2172" i="6"/>
  <c r="B2172" i="6"/>
  <c r="D2172" i="6"/>
  <c r="F2172" i="6"/>
  <c r="G2172" i="6" s="1"/>
  <c r="A2173" i="6"/>
  <c r="B2173" i="6"/>
  <c r="D2173" i="6"/>
  <c r="F2173" i="6"/>
  <c r="G2173" i="6" s="1"/>
  <c r="A2174" i="6"/>
  <c r="B2174" i="6"/>
  <c r="D2174" i="6"/>
  <c r="F2174" i="6"/>
  <c r="G2174" i="6" s="1"/>
  <c r="A2175" i="6"/>
  <c r="B2175" i="6"/>
  <c r="D2175" i="6"/>
  <c r="F2175" i="6"/>
  <c r="G2175" i="6" s="1"/>
  <c r="A2178" i="6"/>
  <c r="B2178" i="6" s="1"/>
  <c r="D2178" i="6"/>
  <c r="F2178" i="6"/>
  <c r="G2178" i="6" s="1"/>
  <c r="A2179" i="6"/>
  <c r="B2179" i="6"/>
  <c r="D2179" i="6"/>
  <c r="F2179" i="6"/>
  <c r="G2179" i="6" s="1"/>
  <c r="A2180" i="6"/>
  <c r="B2180" i="6" s="1"/>
  <c r="D2180" i="6"/>
  <c r="F2180" i="6"/>
  <c r="G2180" i="6" s="1"/>
  <c r="A2181" i="6"/>
  <c r="B2181" i="6" s="1"/>
  <c r="D2181" i="6"/>
  <c r="F2181" i="6"/>
  <c r="G2181" i="6" s="1"/>
  <c r="A2182" i="6"/>
  <c r="B2182" i="6" s="1"/>
  <c r="D2182" i="6"/>
  <c r="F2182" i="6"/>
  <c r="G2182" i="6" s="1"/>
  <c r="A2183" i="6"/>
  <c r="B2183" i="6" s="1"/>
  <c r="D2183" i="6"/>
  <c r="F2183" i="6"/>
  <c r="G2183" i="6" s="1"/>
  <c r="A2184" i="6"/>
  <c r="B2184" i="6" s="1"/>
  <c r="D2184" i="6"/>
  <c r="F2184" i="6"/>
  <c r="G2184" i="6" s="1"/>
  <c r="A2185" i="6"/>
  <c r="B2185" i="6" s="1"/>
  <c r="D2185" i="6"/>
  <c r="F2185" i="6"/>
  <c r="G2185" i="6" s="1"/>
  <c r="A2188" i="6"/>
  <c r="B2188" i="6"/>
  <c r="D2188" i="6"/>
  <c r="F2188" i="6"/>
  <c r="G2188" i="6" s="1"/>
  <c r="A2189" i="6"/>
  <c r="B2189" i="6"/>
  <c r="D2189" i="6"/>
  <c r="F2189" i="6"/>
  <c r="G2189" i="6" s="1"/>
  <c r="A2190" i="6"/>
  <c r="B2190" i="6"/>
  <c r="D2190" i="6"/>
  <c r="F2190" i="6"/>
  <c r="G2190" i="6" s="1"/>
  <c r="A2191" i="6"/>
  <c r="B2191" i="6"/>
  <c r="D2191" i="6"/>
  <c r="F2191" i="6"/>
  <c r="G2191" i="6" s="1"/>
  <c r="A2192" i="6"/>
  <c r="B2192" i="6"/>
  <c r="D2192" i="6"/>
  <c r="F2192" i="6"/>
  <c r="G2192" i="6" s="1"/>
  <c r="A2193" i="6"/>
  <c r="B2193" i="6"/>
  <c r="D2193" i="6"/>
  <c r="F2193" i="6"/>
  <c r="G2193" i="6" s="1"/>
  <c r="A2194" i="6"/>
  <c r="B2194" i="6"/>
  <c r="D2194" i="6"/>
  <c r="F2194" i="6"/>
  <c r="G2194" i="6" s="1"/>
  <c r="A2195" i="6"/>
  <c r="B2195" i="6"/>
  <c r="D2195" i="6"/>
  <c r="F2195" i="6"/>
  <c r="G2195" i="6" s="1"/>
  <c r="A2196" i="6"/>
  <c r="B2196" i="6"/>
  <c r="D2196" i="6"/>
  <c r="F2196" i="6"/>
  <c r="G2196" i="6" s="1"/>
  <c r="B2202" i="6"/>
  <c r="B2203" i="6"/>
  <c r="B2204" i="6"/>
  <c r="G2204" i="6"/>
  <c r="B2205" i="6"/>
  <c r="A2212" i="6"/>
  <c r="B2212" i="6"/>
  <c r="D2212" i="6"/>
  <c r="F2212" i="6"/>
  <c r="G2212" i="6" s="1"/>
  <c r="A2213" i="6"/>
  <c r="B2213" i="6"/>
  <c r="D2213" i="6"/>
  <c r="F2213" i="6"/>
  <c r="G2213" i="6"/>
  <c r="A2214" i="6"/>
  <c r="B2214" i="6"/>
  <c r="D2214" i="6"/>
  <c r="F2214" i="6"/>
  <c r="G2214" i="6" s="1"/>
  <c r="A2215" i="6"/>
  <c r="B2215" i="6"/>
  <c r="D2215" i="6"/>
  <c r="F2215" i="6"/>
  <c r="G2215" i="6" s="1"/>
  <c r="A2216" i="6"/>
  <c r="B2216" i="6"/>
  <c r="D2216" i="6"/>
  <c r="F2216" i="6"/>
  <c r="G2216" i="6" s="1"/>
  <c r="A2217" i="6"/>
  <c r="B2217" i="6"/>
  <c r="D2217" i="6"/>
  <c r="F2217" i="6"/>
  <c r="G2217" i="6" s="1"/>
  <c r="A2218" i="6"/>
  <c r="B2218" i="6"/>
  <c r="D2218" i="6"/>
  <c r="F2218" i="6"/>
  <c r="G2218" i="6" s="1"/>
  <c r="A2219" i="6"/>
  <c r="B2219" i="6"/>
  <c r="D2219" i="6"/>
  <c r="F2219" i="6"/>
  <c r="G2219" i="6" s="1"/>
  <c r="A2220" i="6"/>
  <c r="B2220" i="6"/>
  <c r="D2220" i="6"/>
  <c r="F2220" i="6"/>
  <c r="G2220" i="6" s="1"/>
  <c r="A2221" i="6"/>
  <c r="B2221" i="6"/>
  <c r="D2221" i="6"/>
  <c r="F2221" i="6"/>
  <c r="G2221" i="6" s="1"/>
  <c r="A2222" i="6"/>
  <c r="B2222" i="6"/>
  <c r="D2222" i="6"/>
  <c r="F2222" i="6"/>
  <c r="G2222" i="6" s="1"/>
  <c r="A2223" i="6"/>
  <c r="B2223" i="6"/>
  <c r="D2223" i="6"/>
  <c r="F2223" i="6"/>
  <c r="G2223" i="6" s="1"/>
  <c r="A2224" i="6"/>
  <c r="B2224" i="6"/>
  <c r="D2224" i="6"/>
  <c r="F2224" i="6"/>
  <c r="G2224" i="6" s="1"/>
  <c r="A2225" i="6"/>
  <c r="B2225" i="6"/>
  <c r="D2225" i="6"/>
  <c r="F2225" i="6"/>
  <c r="G2225" i="6" s="1"/>
  <c r="A2228" i="6"/>
  <c r="B2228" i="6" s="1"/>
  <c r="D2228" i="6"/>
  <c r="F2228" i="6"/>
  <c r="G2228" i="6" s="1"/>
  <c r="A2229" i="6"/>
  <c r="B2229" i="6" s="1"/>
  <c r="D2229" i="6"/>
  <c r="F2229" i="6"/>
  <c r="G2229" i="6" s="1"/>
  <c r="A2230" i="6"/>
  <c r="B2230" i="6" s="1"/>
  <c r="D2230" i="6"/>
  <c r="F2230" i="6"/>
  <c r="G2230" i="6" s="1"/>
  <c r="A2231" i="6"/>
  <c r="B2231" i="6" s="1"/>
  <c r="D2231" i="6"/>
  <c r="F2231" i="6"/>
  <c r="G2231" i="6" s="1"/>
  <c r="A2232" i="6"/>
  <c r="B2232" i="6" s="1"/>
  <c r="D2232" i="6"/>
  <c r="F2232" i="6"/>
  <c r="G2232" i="6" s="1"/>
  <c r="A2233" i="6"/>
  <c r="B2233" i="6" s="1"/>
  <c r="D2233" i="6"/>
  <c r="F2233" i="6"/>
  <c r="G2233" i="6" s="1"/>
  <c r="A2234" i="6"/>
  <c r="B2234" i="6" s="1"/>
  <c r="D2234" i="6"/>
  <c r="F2234" i="6"/>
  <c r="G2234" i="6" s="1"/>
  <c r="A2235" i="6"/>
  <c r="B2235" i="6" s="1"/>
  <c r="D2235" i="6"/>
  <c r="F2235" i="6"/>
  <c r="G2235" i="6" s="1"/>
  <c r="A2238" i="6"/>
  <c r="B2238" i="6"/>
  <c r="D2238" i="6"/>
  <c r="F2238" i="6"/>
  <c r="G2238" i="6" s="1"/>
  <c r="A2239" i="6"/>
  <c r="B2239" i="6"/>
  <c r="D2239" i="6"/>
  <c r="F2239" i="6"/>
  <c r="G2239" i="6" s="1"/>
  <c r="A2240" i="6"/>
  <c r="B2240" i="6"/>
  <c r="D2240" i="6"/>
  <c r="F2240" i="6"/>
  <c r="G2240" i="6" s="1"/>
  <c r="A2241" i="6"/>
  <c r="B2241" i="6"/>
  <c r="D2241" i="6"/>
  <c r="F2241" i="6"/>
  <c r="G2241" i="6" s="1"/>
  <c r="A2242" i="6"/>
  <c r="B2242" i="6"/>
  <c r="D2242" i="6"/>
  <c r="F2242" i="6"/>
  <c r="G2242" i="6" s="1"/>
  <c r="A2243" i="6"/>
  <c r="B2243" i="6"/>
  <c r="D2243" i="6"/>
  <c r="F2243" i="6"/>
  <c r="G2243" i="6" s="1"/>
  <c r="A2244" i="6"/>
  <c r="B2244" i="6"/>
  <c r="D2244" i="6"/>
  <c r="F2244" i="6"/>
  <c r="G2244" i="6" s="1"/>
  <c r="A2245" i="6"/>
  <c r="B2245" i="6"/>
  <c r="D2245" i="6"/>
  <c r="F2245" i="6"/>
  <c r="G2245" i="6" s="1"/>
  <c r="A2246" i="6"/>
  <c r="B2246" i="6"/>
  <c r="D2246" i="6"/>
  <c r="F2246" i="6"/>
  <c r="G2246" i="6" s="1"/>
  <c r="B2252" i="6"/>
  <c r="B2253" i="6"/>
  <c r="B2254" i="6"/>
  <c r="G2254" i="6"/>
  <c r="B2255" i="6"/>
  <c r="A2262" i="6"/>
  <c r="B2262" i="6"/>
  <c r="D2262" i="6"/>
  <c r="F2262" i="6"/>
  <c r="G2262" i="6" s="1"/>
  <c r="A2263" i="6"/>
  <c r="B2263" i="6"/>
  <c r="D2263" i="6"/>
  <c r="F2263" i="6"/>
  <c r="G2263" i="6" s="1"/>
  <c r="A2264" i="6"/>
  <c r="B2264" i="6"/>
  <c r="D2264" i="6"/>
  <c r="F2264" i="6"/>
  <c r="G2264" i="6" s="1"/>
  <c r="A2265" i="6"/>
  <c r="B2265" i="6"/>
  <c r="D2265" i="6"/>
  <c r="F2265" i="6"/>
  <c r="G2265" i="6" s="1"/>
  <c r="A2266" i="6"/>
  <c r="B2266" i="6"/>
  <c r="D2266" i="6"/>
  <c r="F2266" i="6"/>
  <c r="G2266" i="6" s="1"/>
  <c r="A2267" i="6"/>
  <c r="B2267" i="6"/>
  <c r="D2267" i="6"/>
  <c r="F2267" i="6"/>
  <c r="G2267" i="6" s="1"/>
  <c r="A2268" i="6"/>
  <c r="B2268" i="6"/>
  <c r="D2268" i="6"/>
  <c r="F2268" i="6"/>
  <c r="G2268" i="6" s="1"/>
  <c r="A2269" i="6"/>
  <c r="B2269" i="6"/>
  <c r="D2269" i="6"/>
  <c r="F2269" i="6"/>
  <c r="G2269" i="6" s="1"/>
  <c r="A2270" i="6"/>
  <c r="B2270" i="6"/>
  <c r="D2270" i="6"/>
  <c r="F2270" i="6"/>
  <c r="G2270" i="6" s="1"/>
  <c r="A2271" i="6"/>
  <c r="B2271" i="6"/>
  <c r="D2271" i="6"/>
  <c r="F2271" i="6"/>
  <c r="G2271" i="6" s="1"/>
  <c r="A2272" i="6"/>
  <c r="B2272" i="6"/>
  <c r="D2272" i="6"/>
  <c r="F2272" i="6"/>
  <c r="G2272" i="6" s="1"/>
  <c r="A2273" i="6"/>
  <c r="B2273" i="6"/>
  <c r="D2273" i="6"/>
  <c r="F2273" i="6"/>
  <c r="G2273" i="6" s="1"/>
  <c r="A2274" i="6"/>
  <c r="B2274" i="6"/>
  <c r="D2274" i="6"/>
  <c r="F2274" i="6"/>
  <c r="G2274" i="6" s="1"/>
  <c r="A2275" i="6"/>
  <c r="B2275" i="6"/>
  <c r="D2275" i="6"/>
  <c r="F2275" i="6"/>
  <c r="G2275" i="6" s="1"/>
  <c r="A2278" i="6"/>
  <c r="B2278" i="6" s="1"/>
  <c r="D2278" i="6"/>
  <c r="F2278" i="6"/>
  <c r="G2278" i="6" s="1"/>
  <c r="A2279" i="6"/>
  <c r="B2279" i="6" s="1"/>
  <c r="D2279" i="6"/>
  <c r="F2279" i="6"/>
  <c r="G2279" i="6" s="1"/>
  <c r="A2280" i="6"/>
  <c r="B2280" i="6" s="1"/>
  <c r="D2280" i="6"/>
  <c r="F2280" i="6"/>
  <c r="G2280" i="6" s="1"/>
  <c r="A2281" i="6"/>
  <c r="B2281" i="6" s="1"/>
  <c r="D2281" i="6"/>
  <c r="F2281" i="6"/>
  <c r="G2281" i="6" s="1"/>
  <c r="A2282" i="6"/>
  <c r="B2282" i="6" s="1"/>
  <c r="D2282" i="6"/>
  <c r="F2282" i="6"/>
  <c r="G2282" i="6" s="1"/>
  <c r="A2283" i="6"/>
  <c r="B2283" i="6"/>
  <c r="D2283" i="6"/>
  <c r="F2283" i="6"/>
  <c r="G2283" i="6" s="1"/>
  <c r="A2284" i="6"/>
  <c r="B2284" i="6" s="1"/>
  <c r="D2284" i="6"/>
  <c r="F2284" i="6"/>
  <c r="G2284" i="6"/>
  <c r="A2285" i="6"/>
  <c r="B2285" i="6" s="1"/>
  <c r="D2285" i="6"/>
  <c r="F2285" i="6"/>
  <c r="G2285" i="6" s="1"/>
  <c r="A2288" i="6"/>
  <c r="B2288" i="6"/>
  <c r="D2288" i="6"/>
  <c r="F2288" i="6"/>
  <c r="G2288" i="6"/>
  <c r="A2289" i="6"/>
  <c r="B2289" i="6"/>
  <c r="D2289" i="6"/>
  <c r="F2289" i="6"/>
  <c r="G2289" i="6" s="1"/>
  <c r="A2290" i="6"/>
  <c r="B2290" i="6"/>
  <c r="D2290" i="6"/>
  <c r="F2290" i="6"/>
  <c r="G2290" i="6" s="1"/>
  <c r="A2291" i="6"/>
  <c r="B2291" i="6"/>
  <c r="D2291" i="6"/>
  <c r="F2291" i="6"/>
  <c r="G2291" i="6" s="1"/>
  <c r="A2292" i="6"/>
  <c r="B2292" i="6"/>
  <c r="D2292" i="6"/>
  <c r="F2292" i="6"/>
  <c r="G2292" i="6" s="1"/>
  <c r="A2293" i="6"/>
  <c r="B2293" i="6"/>
  <c r="D2293" i="6"/>
  <c r="F2293" i="6"/>
  <c r="G2293" i="6" s="1"/>
  <c r="A2294" i="6"/>
  <c r="B2294" i="6"/>
  <c r="D2294" i="6"/>
  <c r="F2294" i="6"/>
  <c r="G2294" i="6" s="1"/>
  <c r="A2295" i="6"/>
  <c r="B2295" i="6"/>
  <c r="D2295" i="6"/>
  <c r="F2295" i="6"/>
  <c r="G2295" i="6" s="1"/>
  <c r="A2296" i="6"/>
  <c r="B2296" i="6"/>
  <c r="D2296" i="6"/>
  <c r="F2296" i="6"/>
  <c r="G2296" i="6" s="1"/>
  <c r="B2302" i="6"/>
  <c r="B2303" i="6"/>
  <c r="B2304" i="6"/>
  <c r="G2304" i="6"/>
  <c r="B2305" i="6"/>
  <c r="A2312" i="6"/>
  <c r="B2312" i="6"/>
  <c r="D2312" i="6"/>
  <c r="F2312" i="6"/>
  <c r="G2312" i="6" s="1"/>
  <c r="A2313" i="6"/>
  <c r="B2313" i="6"/>
  <c r="D2313" i="6"/>
  <c r="F2313" i="6"/>
  <c r="G2313" i="6" s="1"/>
  <c r="A2314" i="6"/>
  <c r="B2314" i="6"/>
  <c r="D2314" i="6"/>
  <c r="F2314" i="6"/>
  <c r="G2314" i="6" s="1"/>
  <c r="A2315" i="6"/>
  <c r="B2315" i="6"/>
  <c r="D2315" i="6"/>
  <c r="F2315" i="6"/>
  <c r="G2315" i="6" s="1"/>
  <c r="A2316" i="6"/>
  <c r="B2316" i="6"/>
  <c r="D2316" i="6"/>
  <c r="F2316" i="6"/>
  <c r="G2316" i="6" s="1"/>
  <c r="A2317" i="6"/>
  <c r="B2317" i="6"/>
  <c r="D2317" i="6"/>
  <c r="F2317" i="6"/>
  <c r="G2317" i="6" s="1"/>
  <c r="A2318" i="6"/>
  <c r="B2318" i="6"/>
  <c r="D2318" i="6"/>
  <c r="F2318" i="6"/>
  <c r="G2318" i="6" s="1"/>
  <c r="A2319" i="6"/>
  <c r="B2319" i="6"/>
  <c r="D2319" i="6"/>
  <c r="F2319" i="6"/>
  <c r="G2319" i="6" s="1"/>
  <c r="A2320" i="6"/>
  <c r="B2320" i="6"/>
  <c r="D2320" i="6"/>
  <c r="F2320" i="6"/>
  <c r="G2320" i="6" s="1"/>
  <c r="A2321" i="6"/>
  <c r="B2321" i="6"/>
  <c r="D2321" i="6"/>
  <c r="F2321" i="6"/>
  <c r="G2321" i="6" s="1"/>
  <c r="A2322" i="6"/>
  <c r="B2322" i="6"/>
  <c r="D2322" i="6"/>
  <c r="F2322" i="6"/>
  <c r="G2322" i="6" s="1"/>
  <c r="A2323" i="6"/>
  <c r="B2323" i="6"/>
  <c r="D2323" i="6"/>
  <c r="F2323" i="6"/>
  <c r="G2323" i="6" s="1"/>
  <c r="A2324" i="6"/>
  <c r="B2324" i="6"/>
  <c r="D2324" i="6"/>
  <c r="F2324" i="6"/>
  <c r="G2324" i="6" s="1"/>
  <c r="A2325" i="6"/>
  <c r="B2325" i="6"/>
  <c r="D2325" i="6"/>
  <c r="F2325" i="6"/>
  <c r="G2325" i="6" s="1"/>
  <c r="A2328" i="6"/>
  <c r="B2328" i="6" s="1"/>
  <c r="D2328" i="6"/>
  <c r="F2328" i="6"/>
  <c r="G2328" i="6" s="1"/>
  <c r="A2329" i="6"/>
  <c r="B2329" i="6" s="1"/>
  <c r="D2329" i="6"/>
  <c r="F2329" i="6"/>
  <c r="G2329" i="6" s="1"/>
  <c r="A2330" i="6"/>
  <c r="B2330" i="6" s="1"/>
  <c r="D2330" i="6"/>
  <c r="F2330" i="6"/>
  <c r="G2330" i="6" s="1"/>
  <c r="A2331" i="6"/>
  <c r="B2331" i="6" s="1"/>
  <c r="D2331" i="6"/>
  <c r="F2331" i="6"/>
  <c r="G2331" i="6" s="1"/>
  <c r="A2332" i="6"/>
  <c r="B2332" i="6" s="1"/>
  <c r="D2332" i="6"/>
  <c r="F2332" i="6"/>
  <c r="G2332" i="6" s="1"/>
  <c r="A2333" i="6"/>
  <c r="B2333" i="6" s="1"/>
  <c r="D2333" i="6"/>
  <c r="F2333" i="6"/>
  <c r="G2333" i="6" s="1"/>
  <c r="A2334" i="6"/>
  <c r="B2334" i="6" s="1"/>
  <c r="D2334" i="6"/>
  <c r="F2334" i="6"/>
  <c r="G2334" i="6" s="1"/>
  <c r="A2335" i="6"/>
  <c r="B2335" i="6" s="1"/>
  <c r="D2335" i="6"/>
  <c r="F2335" i="6"/>
  <c r="G2335" i="6" s="1"/>
  <c r="A2338" i="6"/>
  <c r="B2338" i="6"/>
  <c r="D2338" i="6"/>
  <c r="F2338" i="6"/>
  <c r="G2338" i="6"/>
  <c r="A2339" i="6"/>
  <c r="B2339" i="6"/>
  <c r="D2339" i="6"/>
  <c r="F2339" i="6"/>
  <c r="G2339" i="6" s="1"/>
  <c r="A2340" i="6"/>
  <c r="B2340" i="6"/>
  <c r="D2340" i="6"/>
  <c r="F2340" i="6"/>
  <c r="G2340" i="6" s="1"/>
  <c r="A2341" i="6"/>
  <c r="B2341" i="6"/>
  <c r="D2341" i="6"/>
  <c r="F2341" i="6"/>
  <c r="G2341" i="6" s="1"/>
  <c r="A2342" i="6"/>
  <c r="B2342" i="6"/>
  <c r="D2342" i="6"/>
  <c r="F2342" i="6"/>
  <c r="G2342" i="6" s="1"/>
  <c r="A2343" i="6"/>
  <c r="B2343" i="6"/>
  <c r="D2343" i="6"/>
  <c r="F2343" i="6"/>
  <c r="G2343" i="6" s="1"/>
  <c r="A2344" i="6"/>
  <c r="B2344" i="6"/>
  <c r="D2344" i="6"/>
  <c r="F2344" i="6"/>
  <c r="G2344" i="6" s="1"/>
  <c r="A2345" i="6"/>
  <c r="B2345" i="6"/>
  <c r="D2345" i="6"/>
  <c r="F2345" i="6"/>
  <c r="G2345" i="6" s="1"/>
  <c r="A2346" i="6"/>
  <c r="B2346" i="6"/>
  <c r="D2346" i="6"/>
  <c r="F2346" i="6"/>
  <c r="G2346" i="6" s="1"/>
  <c r="B2352" i="6"/>
  <c r="B2353" i="6"/>
  <c r="B2354" i="6"/>
  <c r="G2354" i="6"/>
  <c r="B2355" i="6"/>
  <c r="A2362" i="6"/>
  <c r="B2362" i="6"/>
  <c r="D2362" i="6"/>
  <c r="F2362" i="6"/>
  <c r="G2362" i="6" s="1"/>
  <c r="A2363" i="6"/>
  <c r="B2363" i="6"/>
  <c r="D2363" i="6"/>
  <c r="F2363" i="6"/>
  <c r="G2363" i="6" s="1"/>
  <c r="A2364" i="6"/>
  <c r="B2364" i="6"/>
  <c r="D2364" i="6"/>
  <c r="F2364" i="6"/>
  <c r="G2364" i="6" s="1"/>
  <c r="A2365" i="6"/>
  <c r="B2365" i="6"/>
  <c r="D2365" i="6"/>
  <c r="F2365" i="6"/>
  <c r="G2365" i="6" s="1"/>
  <c r="A2366" i="6"/>
  <c r="B2366" i="6"/>
  <c r="D2366" i="6"/>
  <c r="F2366" i="6"/>
  <c r="G2366" i="6" s="1"/>
  <c r="A2367" i="6"/>
  <c r="B2367" i="6"/>
  <c r="D2367" i="6"/>
  <c r="F2367" i="6"/>
  <c r="G2367" i="6" s="1"/>
  <c r="A2368" i="6"/>
  <c r="B2368" i="6"/>
  <c r="D2368" i="6"/>
  <c r="F2368" i="6"/>
  <c r="G2368" i="6" s="1"/>
  <c r="A2369" i="6"/>
  <c r="B2369" i="6"/>
  <c r="D2369" i="6"/>
  <c r="F2369" i="6"/>
  <c r="G2369" i="6" s="1"/>
  <c r="A2370" i="6"/>
  <c r="B2370" i="6"/>
  <c r="D2370" i="6"/>
  <c r="F2370" i="6"/>
  <c r="G2370" i="6" s="1"/>
  <c r="A2371" i="6"/>
  <c r="B2371" i="6"/>
  <c r="D2371" i="6"/>
  <c r="F2371" i="6"/>
  <c r="G2371" i="6" s="1"/>
  <c r="A2372" i="6"/>
  <c r="B2372" i="6"/>
  <c r="D2372" i="6"/>
  <c r="F2372" i="6"/>
  <c r="G2372" i="6" s="1"/>
  <c r="A2373" i="6"/>
  <c r="B2373" i="6"/>
  <c r="D2373" i="6"/>
  <c r="F2373" i="6"/>
  <c r="G2373" i="6" s="1"/>
  <c r="A2374" i="6"/>
  <c r="B2374" i="6"/>
  <c r="D2374" i="6"/>
  <c r="F2374" i="6"/>
  <c r="G2374" i="6" s="1"/>
  <c r="A2375" i="6"/>
  <c r="B2375" i="6"/>
  <c r="D2375" i="6"/>
  <c r="F2375" i="6"/>
  <c r="G2375" i="6" s="1"/>
  <c r="A2378" i="6"/>
  <c r="B2378" i="6" s="1"/>
  <c r="D2378" i="6"/>
  <c r="F2378" i="6"/>
  <c r="G2378" i="6" s="1"/>
  <c r="A2379" i="6"/>
  <c r="B2379" i="6" s="1"/>
  <c r="D2379" i="6"/>
  <c r="F2379" i="6"/>
  <c r="G2379" i="6" s="1"/>
  <c r="A2380" i="6"/>
  <c r="B2380" i="6" s="1"/>
  <c r="D2380" i="6"/>
  <c r="F2380" i="6"/>
  <c r="G2380" i="6" s="1"/>
  <c r="A2381" i="6"/>
  <c r="B2381" i="6" s="1"/>
  <c r="D2381" i="6"/>
  <c r="F2381" i="6"/>
  <c r="G2381" i="6" s="1"/>
  <c r="A2382" i="6"/>
  <c r="B2382" i="6" s="1"/>
  <c r="D2382" i="6"/>
  <c r="F2382" i="6"/>
  <c r="G2382" i="6" s="1"/>
  <c r="A2383" i="6"/>
  <c r="B2383" i="6" s="1"/>
  <c r="D2383" i="6"/>
  <c r="F2383" i="6"/>
  <c r="G2383" i="6" s="1"/>
  <c r="A2384" i="6"/>
  <c r="B2384" i="6"/>
  <c r="D2384" i="6"/>
  <c r="F2384" i="6"/>
  <c r="G2384" i="6" s="1"/>
  <c r="A2385" i="6"/>
  <c r="B2385" i="6" s="1"/>
  <c r="D2385" i="6"/>
  <c r="F2385" i="6"/>
  <c r="G2385" i="6"/>
  <c r="A2388" i="6"/>
  <c r="B2388" i="6"/>
  <c r="D2388" i="6"/>
  <c r="F2388" i="6"/>
  <c r="G2388" i="6" s="1"/>
  <c r="A2389" i="6"/>
  <c r="B2389" i="6"/>
  <c r="D2389" i="6"/>
  <c r="F2389" i="6"/>
  <c r="G2389" i="6" s="1"/>
  <c r="A2390" i="6"/>
  <c r="B2390" i="6"/>
  <c r="D2390" i="6"/>
  <c r="F2390" i="6"/>
  <c r="G2390" i="6" s="1"/>
  <c r="A2391" i="6"/>
  <c r="B2391" i="6"/>
  <c r="D2391" i="6"/>
  <c r="F2391" i="6"/>
  <c r="G2391" i="6" s="1"/>
  <c r="A2392" i="6"/>
  <c r="B2392" i="6"/>
  <c r="D2392" i="6"/>
  <c r="F2392" i="6"/>
  <c r="G2392" i="6" s="1"/>
  <c r="A2393" i="6"/>
  <c r="B2393" i="6"/>
  <c r="D2393" i="6"/>
  <c r="F2393" i="6"/>
  <c r="G2393" i="6" s="1"/>
  <c r="A2394" i="6"/>
  <c r="B2394" i="6"/>
  <c r="D2394" i="6"/>
  <c r="F2394" i="6"/>
  <c r="G2394" i="6" s="1"/>
  <c r="A2395" i="6"/>
  <c r="B2395" i="6"/>
  <c r="D2395" i="6"/>
  <c r="F2395" i="6"/>
  <c r="G2395" i="6" s="1"/>
  <c r="A2396" i="6"/>
  <c r="B2396" i="6"/>
  <c r="D2396" i="6"/>
  <c r="F2396" i="6"/>
  <c r="G2396" i="6" s="1"/>
  <c r="B2402" i="6"/>
  <c r="B2403" i="6"/>
  <c r="B2404" i="6"/>
  <c r="G2404" i="6"/>
  <c r="B2405" i="6"/>
  <c r="A2412" i="6"/>
  <c r="B2412" i="6"/>
  <c r="D2412" i="6"/>
  <c r="F2412" i="6"/>
  <c r="G2412" i="6" s="1"/>
  <c r="A2413" i="6"/>
  <c r="B2413" i="6"/>
  <c r="D2413" i="6"/>
  <c r="F2413" i="6"/>
  <c r="G2413" i="6" s="1"/>
  <c r="A2414" i="6"/>
  <c r="B2414" i="6"/>
  <c r="D2414" i="6"/>
  <c r="F2414" i="6"/>
  <c r="G2414" i="6" s="1"/>
  <c r="A2415" i="6"/>
  <c r="B2415" i="6"/>
  <c r="D2415" i="6"/>
  <c r="F2415" i="6"/>
  <c r="G2415" i="6" s="1"/>
  <c r="A2416" i="6"/>
  <c r="B2416" i="6"/>
  <c r="D2416" i="6"/>
  <c r="F2416" i="6"/>
  <c r="G2416" i="6" s="1"/>
  <c r="A2417" i="6"/>
  <c r="B2417" i="6"/>
  <c r="D2417" i="6"/>
  <c r="F2417" i="6"/>
  <c r="G2417" i="6" s="1"/>
  <c r="A2418" i="6"/>
  <c r="B2418" i="6"/>
  <c r="D2418" i="6"/>
  <c r="F2418" i="6"/>
  <c r="G2418" i="6" s="1"/>
  <c r="A2419" i="6"/>
  <c r="B2419" i="6"/>
  <c r="D2419" i="6"/>
  <c r="F2419" i="6"/>
  <c r="G2419" i="6" s="1"/>
  <c r="A2420" i="6"/>
  <c r="B2420" i="6"/>
  <c r="D2420" i="6"/>
  <c r="F2420" i="6"/>
  <c r="G2420" i="6" s="1"/>
  <c r="A2421" i="6"/>
  <c r="B2421" i="6"/>
  <c r="D2421" i="6"/>
  <c r="F2421" i="6"/>
  <c r="G2421" i="6" s="1"/>
  <c r="A2422" i="6"/>
  <c r="B2422" i="6"/>
  <c r="D2422" i="6"/>
  <c r="F2422" i="6"/>
  <c r="G2422" i="6" s="1"/>
  <c r="A2423" i="6"/>
  <c r="B2423" i="6"/>
  <c r="D2423" i="6"/>
  <c r="F2423" i="6"/>
  <c r="G2423" i="6" s="1"/>
  <c r="A2424" i="6"/>
  <c r="B2424" i="6"/>
  <c r="D2424" i="6"/>
  <c r="F2424" i="6"/>
  <c r="G2424" i="6" s="1"/>
  <c r="A2425" i="6"/>
  <c r="B2425" i="6"/>
  <c r="D2425" i="6"/>
  <c r="F2425" i="6"/>
  <c r="G2425" i="6" s="1"/>
  <c r="A2428" i="6"/>
  <c r="B2428" i="6" s="1"/>
  <c r="D2428" i="6"/>
  <c r="F2428" i="6"/>
  <c r="G2428" i="6" s="1"/>
  <c r="A2429" i="6"/>
  <c r="B2429" i="6" s="1"/>
  <c r="D2429" i="6"/>
  <c r="F2429" i="6"/>
  <c r="G2429" i="6" s="1"/>
  <c r="A2430" i="6"/>
  <c r="B2430" i="6" s="1"/>
  <c r="D2430" i="6"/>
  <c r="F2430" i="6"/>
  <c r="G2430" i="6" s="1"/>
  <c r="A2431" i="6"/>
  <c r="B2431" i="6" s="1"/>
  <c r="D2431" i="6"/>
  <c r="F2431" i="6"/>
  <c r="G2431" i="6" s="1"/>
  <c r="A2432" i="6"/>
  <c r="B2432" i="6" s="1"/>
  <c r="D2432" i="6"/>
  <c r="F2432" i="6"/>
  <c r="G2432" i="6" s="1"/>
  <c r="A2433" i="6"/>
  <c r="B2433" i="6" s="1"/>
  <c r="D2433" i="6"/>
  <c r="F2433" i="6"/>
  <c r="G2433" i="6" s="1"/>
  <c r="A2434" i="6"/>
  <c r="B2434" i="6" s="1"/>
  <c r="D2434" i="6"/>
  <c r="F2434" i="6"/>
  <c r="G2434" i="6" s="1"/>
  <c r="A2435" i="6"/>
  <c r="B2435" i="6" s="1"/>
  <c r="D2435" i="6"/>
  <c r="F2435" i="6"/>
  <c r="G2435" i="6" s="1"/>
  <c r="A2438" i="6"/>
  <c r="B2438" i="6"/>
  <c r="D2438" i="6"/>
  <c r="F2438" i="6"/>
  <c r="G2438" i="6" s="1"/>
  <c r="A2439" i="6"/>
  <c r="B2439" i="6"/>
  <c r="D2439" i="6"/>
  <c r="F2439" i="6"/>
  <c r="G2439" i="6" s="1"/>
  <c r="A2440" i="6"/>
  <c r="B2440" i="6"/>
  <c r="D2440" i="6"/>
  <c r="F2440" i="6"/>
  <c r="G2440" i="6" s="1"/>
  <c r="A2441" i="6"/>
  <c r="B2441" i="6"/>
  <c r="D2441" i="6"/>
  <c r="F2441" i="6"/>
  <c r="G2441" i="6" s="1"/>
  <c r="A2442" i="6"/>
  <c r="B2442" i="6"/>
  <c r="D2442" i="6"/>
  <c r="F2442" i="6"/>
  <c r="G2442" i="6" s="1"/>
  <c r="A2443" i="6"/>
  <c r="B2443" i="6"/>
  <c r="D2443" i="6"/>
  <c r="F2443" i="6"/>
  <c r="G2443" i="6"/>
  <c r="A2444" i="6"/>
  <c r="B2444" i="6"/>
  <c r="D2444" i="6"/>
  <c r="F2444" i="6"/>
  <c r="G2444" i="6" s="1"/>
  <c r="A2445" i="6"/>
  <c r="B2445" i="6"/>
  <c r="D2445" i="6"/>
  <c r="F2445" i="6"/>
  <c r="G2445" i="6" s="1"/>
  <c r="A2446" i="6"/>
  <c r="B2446" i="6"/>
  <c r="D2446" i="6"/>
  <c r="F2446" i="6"/>
  <c r="G2446" i="6" s="1"/>
  <c r="B2452" i="6"/>
  <c r="B2453" i="6"/>
  <c r="B2454" i="6"/>
  <c r="G2454" i="6"/>
  <c r="B2455" i="6"/>
  <c r="A2462" i="6"/>
  <c r="B2462" i="6"/>
  <c r="D2462" i="6"/>
  <c r="F2462" i="6"/>
  <c r="G2462" i="6" s="1"/>
  <c r="A2463" i="6"/>
  <c r="B2463" i="6"/>
  <c r="D2463" i="6"/>
  <c r="F2463" i="6"/>
  <c r="G2463" i="6" s="1"/>
  <c r="A2464" i="6"/>
  <c r="B2464" i="6"/>
  <c r="D2464" i="6"/>
  <c r="F2464" i="6"/>
  <c r="G2464" i="6" s="1"/>
  <c r="A2465" i="6"/>
  <c r="B2465" i="6"/>
  <c r="D2465" i="6"/>
  <c r="F2465" i="6"/>
  <c r="G2465" i="6" s="1"/>
  <c r="A2466" i="6"/>
  <c r="B2466" i="6"/>
  <c r="D2466" i="6"/>
  <c r="F2466" i="6"/>
  <c r="G2466" i="6"/>
  <c r="A2467" i="6"/>
  <c r="B2467" i="6"/>
  <c r="D2467" i="6"/>
  <c r="F2467" i="6"/>
  <c r="G2467" i="6" s="1"/>
  <c r="A2468" i="6"/>
  <c r="B2468" i="6"/>
  <c r="D2468" i="6"/>
  <c r="F2468" i="6"/>
  <c r="G2468" i="6" s="1"/>
  <c r="A2469" i="6"/>
  <c r="B2469" i="6"/>
  <c r="D2469" i="6"/>
  <c r="F2469" i="6"/>
  <c r="G2469" i="6" s="1"/>
  <c r="A2470" i="6"/>
  <c r="B2470" i="6"/>
  <c r="D2470" i="6"/>
  <c r="F2470" i="6"/>
  <c r="G2470" i="6" s="1"/>
  <c r="A2471" i="6"/>
  <c r="B2471" i="6"/>
  <c r="D2471" i="6"/>
  <c r="F2471" i="6"/>
  <c r="G2471" i="6" s="1"/>
  <c r="A2472" i="6"/>
  <c r="B2472" i="6"/>
  <c r="D2472" i="6"/>
  <c r="F2472" i="6"/>
  <c r="G2472" i="6" s="1"/>
  <c r="A2473" i="6"/>
  <c r="B2473" i="6"/>
  <c r="D2473" i="6"/>
  <c r="F2473" i="6"/>
  <c r="G2473" i="6" s="1"/>
  <c r="A2474" i="6"/>
  <c r="B2474" i="6"/>
  <c r="D2474" i="6"/>
  <c r="F2474" i="6"/>
  <c r="G2474" i="6" s="1"/>
  <c r="A2475" i="6"/>
  <c r="B2475" i="6"/>
  <c r="D2475" i="6"/>
  <c r="F2475" i="6"/>
  <c r="G2475" i="6" s="1"/>
  <c r="A2478" i="6"/>
  <c r="B2478" i="6" s="1"/>
  <c r="D2478" i="6"/>
  <c r="F2478" i="6"/>
  <c r="G2478" i="6" s="1"/>
  <c r="A2479" i="6"/>
  <c r="B2479" i="6" s="1"/>
  <c r="D2479" i="6"/>
  <c r="F2479" i="6"/>
  <c r="G2479" i="6" s="1"/>
  <c r="A2480" i="6"/>
  <c r="B2480" i="6" s="1"/>
  <c r="D2480" i="6"/>
  <c r="F2480" i="6"/>
  <c r="G2480" i="6" s="1"/>
  <c r="A2481" i="6"/>
  <c r="B2481" i="6" s="1"/>
  <c r="D2481" i="6"/>
  <c r="F2481" i="6"/>
  <c r="G2481" i="6" s="1"/>
  <c r="A2482" i="6"/>
  <c r="B2482" i="6" s="1"/>
  <c r="D2482" i="6"/>
  <c r="F2482" i="6"/>
  <c r="G2482" i="6" s="1"/>
  <c r="A2483" i="6"/>
  <c r="B2483" i="6" s="1"/>
  <c r="D2483" i="6"/>
  <c r="F2483" i="6"/>
  <c r="G2483" i="6" s="1"/>
  <c r="A2484" i="6"/>
  <c r="B2484" i="6" s="1"/>
  <c r="D2484" i="6"/>
  <c r="F2484" i="6"/>
  <c r="G2484" i="6" s="1"/>
  <c r="A2485" i="6"/>
  <c r="B2485" i="6" s="1"/>
  <c r="D2485" i="6"/>
  <c r="F2485" i="6"/>
  <c r="G2485" i="6" s="1"/>
  <c r="A2488" i="6"/>
  <c r="B2488" i="6"/>
  <c r="D2488" i="6"/>
  <c r="F2488" i="6"/>
  <c r="G2488" i="6" s="1"/>
  <c r="A2489" i="6"/>
  <c r="B2489" i="6"/>
  <c r="D2489" i="6"/>
  <c r="F2489" i="6"/>
  <c r="G2489" i="6" s="1"/>
  <c r="A2490" i="6"/>
  <c r="B2490" i="6"/>
  <c r="D2490" i="6"/>
  <c r="F2490" i="6"/>
  <c r="G2490" i="6" s="1"/>
  <c r="A2491" i="6"/>
  <c r="B2491" i="6"/>
  <c r="D2491" i="6"/>
  <c r="F2491" i="6"/>
  <c r="G2491" i="6" s="1"/>
  <c r="A2492" i="6"/>
  <c r="B2492" i="6"/>
  <c r="D2492" i="6"/>
  <c r="F2492" i="6"/>
  <c r="G2492" i="6"/>
  <c r="A2493" i="6"/>
  <c r="B2493" i="6"/>
  <c r="D2493" i="6"/>
  <c r="F2493" i="6"/>
  <c r="G2493" i="6" s="1"/>
  <c r="A2494" i="6"/>
  <c r="B2494" i="6"/>
  <c r="D2494" i="6"/>
  <c r="F2494" i="6"/>
  <c r="G2494" i="6" s="1"/>
  <c r="A2495" i="6"/>
  <c r="B2495" i="6"/>
  <c r="D2495" i="6"/>
  <c r="F2495" i="6"/>
  <c r="G2495" i="6" s="1"/>
  <c r="A2496" i="6"/>
  <c r="B2496" i="6"/>
  <c r="D2496" i="6"/>
  <c r="F2496" i="6"/>
  <c r="G2496" i="6" s="1"/>
  <c r="B1902" i="6"/>
  <c r="B1903" i="6"/>
  <c r="B1904" i="6"/>
  <c r="G1904" i="6"/>
  <c r="B1905" i="6"/>
  <c r="A1912" i="6"/>
  <c r="B1912" i="6"/>
  <c r="D1912" i="6"/>
  <c r="F1912" i="6"/>
  <c r="G1912" i="6" s="1"/>
  <c r="A1913" i="6"/>
  <c r="B1913" i="6"/>
  <c r="D1913" i="6"/>
  <c r="F1913" i="6"/>
  <c r="G1913" i="6" s="1"/>
  <c r="A1914" i="6"/>
  <c r="B1914" i="6"/>
  <c r="D1914" i="6"/>
  <c r="F1914" i="6"/>
  <c r="G1914" i="6" s="1"/>
  <c r="A1915" i="6"/>
  <c r="B1915" i="6"/>
  <c r="D1915" i="6"/>
  <c r="F1915" i="6"/>
  <c r="G1915" i="6" s="1"/>
  <c r="A1916" i="6"/>
  <c r="B1916" i="6"/>
  <c r="D1916" i="6"/>
  <c r="F1916" i="6"/>
  <c r="G1916" i="6" s="1"/>
  <c r="A1917" i="6"/>
  <c r="B1917" i="6"/>
  <c r="D1917" i="6"/>
  <c r="F1917" i="6"/>
  <c r="G1917" i="6" s="1"/>
  <c r="A1918" i="6"/>
  <c r="B1918" i="6"/>
  <c r="D1918" i="6"/>
  <c r="F1918" i="6"/>
  <c r="G1918" i="6" s="1"/>
  <c r="A1919" i="6"/>
  <c r="B1919" i="6"/>
  <c r="D1919" i="6"/>
  <c r="F1919" i="6"/>
  <c r="G1919" i="6" s="1"/>
  <c r="A1920" i="6"/>
  <c r="B1920" i="6"/>
  <c r="D1920" i="6"/>
  <c r="F1920" i="6"/>
  <c r="G1920" i="6" s="1"/>
  <c r="A1921" i="6"/>
  <c r="B1921" i="6"/>
  <c r="D1921" i="6"/>
  <c r="F1921" i="6"/>
  <c r="G1921" i="6" s="1"/>
  <c r="A1922" i="6"/>
  <c r="B1922" i="6"/>
  <c r="D1922" i="6"/>
  <c r="F1922" i="6"/>
  <c r="G1922" i="6" s="1"/>
  <c r="A1923" i="6"/>
  <c r="B1923" i="6"/>
  <c r="D1923" i="6"/>
  <c r="F1923" i="6"/>
  <c r="G1923" i="6" s="1"/>
  <c r="A1924" i="6"/>
  <c r="B1924" i="6"/>
  <c r="D1924" i="6"/>
  <c r="F1924" i="6"/>
  <c r="G1924" i="6" s="1"/>
  <c r="A1925" i="6"/>
  <c r="B1925" i="6"/>
  <c r="D1925" i="6"/>
  <c r="F1925" i="6"/>
  <c r="G1925" i="6" s="1"/>
  <c r="A1928" i="6"/>
  <c r="B1928" i="6" s="1"/>
  <c r="D1928" i="6"/>
  <c r="F1928" i="6"/>
  <c r="G1928" i="6" s="1"/>
  <c r="A1929" i="6"/>
  <c r="B1929" i="6" s="1"/>
  <c r="D1929" i="6"/>
  <c r="F1929" i="6"/>
  <c r="G1929" i="6" s="1"/>
  <c r="A1930" i="6"/>
  <c r="B1930" i="6" s="1"/>
  <c r="D1930" i="6"/>
  <c r="F1930" i="6"/>
  <c r="G1930" i="6" s="1"/>
  <c r="A1931" i="6"/>
  <c r="B1931" i="6" s="1"/>
  <c r="D1931" i="6"/>
  <c r="F1931" i="6"/>
  <c r="G1931" i="6" s="1"/>
  <c r="A1932" i="6"/>
  <c r="B1932" i="6" s="1"/>
  <c r="D1932" i="6"/>
  <c r="F1932" i="6"/>
  <c r="G1932" i="6"/>
  <c r="A1933" i="6"/>
  <c r="B1933" i="6" s="1"/>
  <c r="D1933" i="6"/>
  <c r="F1933" i="6"/>
  <c r="G1933" i="6"/>
  <c r="A1934" i="6"/>
  <c r="B1934" i="6" s="1"/>
  <c r="D1934" i="6"/>
  <c r="F1934" i="6"/>
  <c r="G1934" i="6" s="1"/>
  <c r="A1935" i="6"/>
  <c r="B1935" i="6" s="1"/>
  <c r="D1935" i="6"/>
  <c r="F1935" i="6"/>
  <c r="G1935" i="6" s="1"/>
  <c r="A1938" i="6"/>
  <c r="B1938" i="6"/>
  <c r="D1938" i="6"/>
  <c r="F1938" i="6"/>
  <c r="G1938" i="6" s="1"/>
  <c r="A1939" i="6"/>
  <c r="B1939" i="6"/>
  <c r="D1939" i="6"/>
  <c r="F1939" i="6"/>
  <c r="G1939" i="6" s="1"/>
  <c r="A1940" i="6"/>
  <c r="B1940" i="6"/>
  <c r="D1940" i="6"/>
  <c r="F1940" i="6"/>
  <c r="G1940" i="6" s="1"/>
  <c r="A1941" i="6"/>
  <c r="B1941" i="6"/>
  <c r="D1941" i="6"/>
  <c r="F1941" i="6"/>
  <c r="G1941" i="6" s="1"/>
  <c r="A1942" i="6"/>
  <c r="B1942" i="6"/>
  <c r="D1942" i="6"/>
  <c r="F1942" i="6"/>
  <c r="G1942" i="6" s="1"/>
  <c r="A1943" i="6"/>
  <c r="B1943" i="6"/>
  <c r="D1943" i="6"/>
  <c r="F1943" i="6"/>
  <c r="G1943" i="6" s="1"/>
  <c r="A1944" i="6"/>
  <c r="B1944" i="6"/>
  <c r="D1944" i="6"/>
  <c r="F1944" i="6"/>
  <c r="G1944" i="6" s="1"/>
  <c r="A1945" i="6"/>
  <c r="B1945" i="6"/>
  <c r="D1945" i="6"/>
  <c r="F1945" i="6"/>
  <c r="G1945" i="6" s="1"/>
  <c r="A1946" i="6"/>
  <c r="B1946" i="6"/>
  <c r="D1946" i="6"/>
  <c r="F1946" i="6"/>
  <c r="G1946" i="6" s="1"/>
  <c r="B1952" i="6"/>
  <c r="B1953" i="6"/>
  <c r="B1954" i="6"/>
  <c r="G1954" i="6"/>
  <c r="B1955" i="6"/>
  <c r="A1962" i="6"/>
  <c r="B1962" i="6"/>
  <c r="D1962" i="6"/>
  <c r="F1962" i="6"/>
  <c r="G1962" i="6" s="1"/>
  <c r="A1963" i="6"/>
  <c r="B1963" i="6"/>
  <c r="D1963" i="6"/>
  <c r="F1963" i="6"/>
  <c r="G1963" i="6" s="1"/>
  <c r="A1964" i="6"/>
  <c r="B1964" i="6"/>
  <c r="D1964" i="6"/>
  <c r="F1964" i="6"/>
  <c r="G1964" i="6" s="1"/>
  <c r="A1965" i="6"/>
  <c r="B1965" i="6"/>
  <c r="D1965" i="6"/>
  <c r="F1965" i="6"/>
  <c r="G1965" i="6" s="1"/>
  <c r="A1966" i="6"/>
  <c r="B1966" i="6"/>
  <c r="D1966" i="6"/>
  <c r="F1966" i="6"/>
  <c r="G1966" i="6" s="1"/>
  <c r="A1967" i="6"/>
  <c r="B1967" i="6"/>
  <c r="D1967" i="6"/>
  <c r="F1967" i="6"/>
  <c r="G1967" i="6"/>
  <c r="A1968" i="6"/>
  <c r="B1968" i="6"/>
  <c r="D1968" i="6"/>
  <c r="F1968" i="6"/>
  <c r="G1968" i="6" s="1"/>
  <c r="A1969" i="6"/>
  <c r="B1969" i="6"/>
  <c r="D1969" i="6"/>
  <c r="F1969" i="6"/>
  <c r="G1969" i="6" s="1"/>
  <c r="A1970" i="6"/>
  <c r="B1970" i="6"/>
  <c r="D1970" i="6"/>
  <c r="F1970" i="6"/>
  <c r="G1970" i="6" s="1"/>
  <c r="A1971" i="6"/>
  <c r="B1971" i="6"/>
  <c r="D1971" i="6"/>
  <c r="F1971" i="6"/>
  <c r="G1971" i="6"/>
  <c r="A1972" i="6"/>
  <c r="B1972" i="6"/>
  <c r="D1972" i="6"/>
  <c r="F1972" i="6"/>
  <c r="G1972" i="6" s="1"/>
  <c r="A1973" i="6"/>
  <c r="B1973" i="6"/>
  <c r="D1973" i="6"/>
  <c r="F1973" i="6"/>
  <c r="G1973" i="6" s="1"/>
  <c r="A1974" i="6"/>
  <c r="B1974" i="6"/>
  <c r="D1974" i="6"/>
  <c r="F1974" i="6"/>
  <c r="G1974" i="6" s="1"/>
  <c r="A1975" i="6"/>
  <c r="B1975" i="6"/>
  <c r="D1975" i="6"/>
  <c r="F1975" i="6"/>
  <c r="G1975" i="6" s="1"/>
  <c r="A1978" i="6"/>
  <c r="B1978" i="6" s="1"/>
  <c r="D1978" i="6"/>
  <c r="F1978" i="6"/>
  <c r="G1978" i="6" s="1"/>
  <c r="A1979" i="6"/>
  <c r="B1979" i="6" s="1"/>
  <c r="D1979" i="6"/>
  <c r="F1979" i="6"/>
  <c r="G1979" i="6" s="1"/>
  <c r="A1980" i="6"/>
  <c r="B1980" i="6" s="1"/>
  <c r="D1980" i="6"/>
  <c r="F1980" i="6"/>
  <c r="G1980" i="6" s="1"/>
  <c r="A1981" i="6"/>
  <c r="B1981" i="6" s="1"/>
  <c r="D1981" i="6"/>
  <c r="F1981" i="6"/>
  <c r="G1981" i="6" s="1"/>
  <c r="A1982" i="6"/>
  <c r="B1982" i="6" s="1"/>
  <c r="D1982" i="6"/>
  <c r="F1982" i="6"/>
  <c r="G1982" i="6" s="1"/>
  <c r="A1983" i="6"/>
  <c r="B1983" i="6" s="1"/>
  <c r="D1983" i="6"/>
  <c r="F1983" i="6"/>
  <c r="G1983" i="6" s="1"/>
  <c r="A1984" i="6"/>
  <c r="B1984" i="6" s="1"/>
  <c r="D1984" i="6"/>
  <c r="F1984" i="6"/>
  <c r="G1984" i="6" s="1"/>
  <c r="A1985" i="6"/>
  <c r="B1985" i="6" s="1"/>
  <c r="D1985" i="6"/>
  <c r="F1985" i="6"/>
  <c r="G1985" i="6" s="1"/>
  <c r="A1988" i="6"/>
  <c r="B1988" i="6"/>
  <c r="D1988" i="6"/>
  <c r="F1988" i="6"/>
  <c r="G1988" i="6" s="1"/>
  <c r="A1989" i="6"/>
  <c r="B1989" i="6"/>
  <c r="D1989" i="6"/>
  <c r="F1989" i="6"/>
  <c r="G1989" i="6" s="1"/>
  <c r="A1990" i="6"/>
  <c r="B1990" i="6"/>
  <c r="D1990" i="6"/>
  <c r="F1990" i="6"/>
  <c r="G1990" i="6" s="1"/>
  <c r="A1991" i="6"/>
  <c r="B1991" i="6"/>
  <c r="D1991" i="6"/>
  <c r="F1991" i="6"/>
  <c r="G1991" i="6" s="1"/>
  <c r="A1992" i="6"/>
  <c r="B1992" i="6"/>
  <c r="D1992" i="6"/>
  <c r="F1992" i="6"/>
  <c r="G1992" i="6" s="1"/>
  <c r="A1993" i="6"/>
  <c r="B1993" i="6"/>
  <c r="D1993" i="6"/>
  <c r="F1993" i="6"/>
  <c r="G1993" i="6" s="1"/>
  <c r="A1994" i="6"/>
  <c r="B1994" i="6"/>
  <c r="D1994" i="6"/>
  <c r="F1994" i="6"/>
  <c r="G1994" i="6" s="1"/>
  <c r="A1995" i="6"/>
  <c r="B1995" i="6"/>
  <c r="D1995" i="6"/>
  <c r="F1995" i="6"/>
  <c r="G1995" i="6" s="1"/>
  <c r="A1996" i="6"/>
  <c r="B1996" i="6"/>
  <c r="D1996" i="6"/>
  <c r="F1996" i="6"/>
  <c r="G1996" i="6" s="1"/>
  <c r="B2002" i="6"/>
  <c r="B2003" i="6"/>
  <c r="B2004" i="6"/>
  <c r="G2004" i="6"/>
  <c r="B2005" i="6"/>
  <c r="A2012" i="6"/>
  <c r="B2012" i="6"/>
  <c r="D2012" i="6"/>
  <c r="F2012" i="6"/>
  <c r="G2012" i="6" s="1"/>
  <c r="A2013" i="6"/>
  <c r="B2013" i="6"/>
  <c r="D2013" i="6"/>
  <c r="F2013" i="6"/>
  <c r="G2013" i="6" s="1"/>
  <c r="A2014" i="6"/>
  <c r="B2014" i="6"/>
  <c r="D2014" i="6"/>
  <c r="F2014" i="6"/>
  <c r="G2014" i="6" s="1"/>
  <c r="A2015" i="6"/>
  <c r="B2015" i="6"/>
  <c r="D2015" i="6"/>
  <c r="F2015" i="6"/>
  <c r="G2015" i="6" s="1"/>
  <c r="A2016" i="6"/>
  <c r="B2016" i="6"/>
  <c r="D2016" i="6"/>
  <c r="F2016" i="6"/>
  <c r="G2016" i="6" s="1"/>
  <c r="A2017" i="6"/>
  <c r="B2017" i="6"/>
  <c r="D2017" i="6"/>
  <c r="F2017" i="6"/>
  <c r="G2017" i="6" s="1"/>
  <c r="A2018" i="6"/>
  <c r="B2018" i="6"/>
  <c r="D2018" i="6"/>
  <c r="F2018" i="6"/>
  <c r="G2018" i="6" s="1"/>
  <c r="A2019" i="6"/>
  <c r="B2019" i="6"/>
  <c r="D2019" i="6"/>
  <c r="F2019" i="6"/>
  <c r="G2019" i="6" s="1"/>
  <c r="A2020" i="6"/>
  <c r="B2020" i="6"/>
  <c r="D2020" i="6"/>
  <c r="F2020" i="6"/>
  <c r="G2020" i="6" s="1"/>
  <c r="A2021" i="6"/>
  <c r="B2021" i="6"/>
  <c r="D2021" i="6"/>
  <c r="F2021" i="6"/>
  <c r="G2021" i="6" s="1"/>
  <c r="A2022" i="6"/>
  <c r="B2022" i="6"/>
  <c r="D2022" i="6"/>
  <c r="F2022" i="6"/>
  <c r="G2022" i="6"/>
  <c r="A2023" i="6"/>
  <c r="B2023" i="6"/>
  <c r="D2023" i="6"/>
  <c r="F2023" i="6"/>
  <c r="G2023" i="6" s="1"/>
  <c r="A2024" i="6"/>
  <c r="B2024" i="6"/>
  <c r="D2024" i="6"/>
  <c r="F2024" i="6"/>
  <c r="G2024" i="6" s="1"/>
  <c r="A2025" i="6"/>
  <c r="B2025" i="6"/>
  <c r="D2025" i="6"/>
  <c r="F2025" i="6"/>
  <c r="G2025" i="6" s="1"/>
  <c r="A2028" i="6"/>
  <c r="B2028" i="6" s="1"/>
  <c r="D2028" i="6"/>
  <c r="F2028" i="6"/>
  <c r="G2028" i="6" s="1"/>
  <c r="A2029" i="6"/>
  <c r="B2029" i="6" s="1"/>
  <c r="D2029" i="6"/>
  <c r="F2029" i="6"/>
  <c r="G2029" i="6" s="1"/>
  <c r="A2030" i="6"/>
  <c r="B2030" i="6" s="1"/>
  <c r="D2030" i="6"/>
  <c r="F2030" i="6"/>
  <c r="G2030" i="6" s="1"/>
  <c r="A2031" i="6"/>
  <c r="B2031" i="6" s="1"/>
  <c r="D2031" i="6"/>
  <c r="F2031" i="6"/>
  <c r="G2031" i="6" s="1"/>
  <c r="A2032" i="6"/>
  <c r="B2032" i="6" s="1"/>
  <c r="D2032" i="6"/>
  <c r="F2032" i="6"/>
  <c r="G2032" i="6" s="1"/>
  <c r="A2033" i="6"/>
  <c r="B2033" i="6" s="1"/>
  <c r="D2033" i="6"/>
  <c r="F2033" i="6"/>
  <c r="G2033" i="6" s="1"/>
  <c r="A2034" i="6"/>
  <c r="B2034" i="6" s="1"/>
  <c r="D2034" i="6"/>
  <c r="F2034" i="6"/>
  <c r="G2034" i="6" s="1"/>
  <c r="A2035" i="6"/>
  <c r="B2035" i="6" s="1"/>
  <c r="D2035" i="6"/>
  <c r="F2035" i="6"/>
  <c r="G2035" i="6" s="1"/>
  <c r="A2038" i="6"/>
  <c r="B2038" i="6"/>
  <c r="D2038" i="6"/>
  <c r="F2038" i="6"/>
  <c r="G2038" i="6" s="1"/>
  <c r="A2039" i="6"/>
  <c r="B2039" i="6"/>
  <c r="D2039" i="6"/>
  <c r="F2039" i="6"/>
  <c r="G2039" i="6" s="1"/>
  <c r="A2040" i="6"/>
  <c r="B2040" i="6"/>
  <c r="D2040" i="6"/>
  <c r="F2040" i="6"/>
  <c r="G2040" i="6" s="1"/>
  <c r="A2041" i="6"/>
  <c r="B2041" i="6"/>
  <c r="D2041" i="6"/>
  <c r="F2041" i="6"/>
  <c r="G2041" i="6" s="1"/>
  <c r="A2042" i="6"/>
  <c r="B2042" i="6"/>
  <c r="D2042" i="6"/>
  <c r="F2042" i="6"/>
  <c r="G2042" i="6" s="1"/>
  <c r="A2043" i="6"/>
  <c r="B2043" i="6"/>
  <c r="D2043" i="6"/>
  <c r="F2043" i="6"/>
  <c r="G2043" i="6" s="1"/>
  <c r="A2044" i="6"/>
  <c r="B2044" i="6"/>
  <c r="D2044" i="6"/>
  <c r="F2044" i="6"/>
  <c r="G2044" i="6" s="1"/>
  <c r="A2045" i="6"/>
  <c r="B2045" i="6"/>
  <c r="D2045" i="6"/>
  <c r="F2045" i="6"/>
  <c r="G2045" i="6" s="1"/>
  <c r="A2046" i="6"/>
  <c r="B2046" i="6"/>
  <c r="D2046" i="6"/>
  <c r="F2046" i="6"/>
  <c r="G2046" i="6" s="1"/>
  <c r="B2052" i="6"/>
  <c r="B2053" i="6"/>
  <c r="B2054" i="6"/>
  <c r="G2054" i="6"/>
  <c r="B2055" i="6"/>
  <c r="A2062" i="6"/>
  <c r="B2062" i="6"/>
  <c r="D2062" i="6"/>
  <c r="F2062" i="6"/>
  <c r="G2062" i="6" s="1"/>
  <c r="A2063" i="6"/>
  <c r="B2063" i="6"/>
  <c r="D2063" i="6"/>
  <c r="F2063" i="6"/>
  <c r="G2063" i="6" s="1"/>
  <c r="A2064" i="6"/>
  <c r="B2064" i="6"/>
  <c r="D2064" i="6"/>
  <c r="F2064" i="6"/>
  <c r="G2064" i="6" s="1"/>
  <c r="A2065" i="6"/>
  <c r="B2065" i="6"/>
  <c r="D2065" i="6"/>
  <c r="F2065" i="6"/>
  <c r="G2065" i="6" s="1"/>
  <c r="A2066" i="6"/>
  <c r="B2066" i="6"/>
  <c r="D2066" i="6"/>
  <c r="F2066" i="6"/>
  <c r="G2066" i="6" s="1"/>
  <c r="A2067" i="6"/>
  <c r="B2067" i="6"/>
  <c r="D2067" i="6"/>
  <c r="F2067" i="6"/>
  <c r="G2067" i="6" s="1"/>
  <c r="A2068" i="6"/>
  <c r="B2068" i="6"/>
  <c r="D2068" i="6"/>
  <c r="F2068" i="6"/>
  <c r="G2068" i="6" s="1"/>
  <c r="A2069" i="6"/>
  <c r="B2069" i="6"/>
  <c r="D2069" i="6"/>
  <c r="F2069" i="6"/>
  <c r="G2069" i="6" s="1"/>
  <c r="A2070" i="6"/>
  <c r="B2070" i="6"/>
  <c r="D2070" i="6"/>
  <c r="F2070" i="6"/>
  <c r="G2070" i="6" s="1"/>
  <c r="A2071" i="6"/>
  <c r="B2071" i="6"/>
  <c r="D2071" i="6"/>
  <c r="F2071" i="6"/>
  <c r="G2071" i="6" s="1"/>
  <c r="A2072" i="6"/>
  <c r="B2072" i="6"/>
  <c r="D2072" i="6"/>
  <c r="F2072" i="6"/>
  <c r="G2072" i="6" s="1"/>
  <c r="A2073" i="6"/>
  <c r="B2073" i="6"/>
  <c r="D2073" i="6"/>
  <c r="F2073" i="6"/>
  <c r="G2073" i="6" s="1"/>
  <c r="A2074" i="6"/>
  <c r="B2074" i="6"/>
  <c r="D2074" i="6"/>
  <c r="F2074" i="6"/>
  <c r="G2074" i="6" s="1"/>
  <c r="A2075" i="6"/>
  <c r="B2075" i="6"/>
  <c r="D2075" i="6"/>
  <c r="F2075" i="6"/>
  <c r="G2075" i="6" s="1"/>
  <c r="A2078" i="6"/>
  <c r="B2078" i="6" s="1"/>
  <c r="D2078" i="6"/>
  <c r="F2078" i="6"/>
  <c r="G2078" i="6" s="1"/>
  <c r="A2079" i="6"/>
  <c r="B2079" i="6" s="1"/>
  <c r="D2079" i="6"/>
  <c r="F2079" i="6"/>
  <c r="G2079" i="6" s="1"/>
  <c r="A2080" i="6"/>
  <c r="B2080" i="6" s="1"/>
  <c r="D2080" i="6"/>
  <c r="F2080" i="6"/>
  <c r="G2080" i="6"/>
  <c r="A2081" i="6"/>
  <c r="B2081" i="6" s="1"/>
  <c r="D2081" i="6"/>
  <c r="F2081" i="6"/>
  <c r="G2081" i="6" s="1"/>
  <c r="A2082" i="6"/>
  <c r="B2082" i="6" s="1"/>
  <c r="D2082" i="6"/>
  <c r="F2082" i="6"/>
  <c r="G2082" i="6" s="1"/>
  <c r="A2083" i="6"/>
  <c r="B2083" i="6"/>
  <c r="D2083" i="6"/>
  <c r="F2083" i="6"/>
  <c r="G2083" i="6" s="1"/>
  <c r="A2084" i="6"/>
  <c r="B2084" i="6" s="1"/>
  <c r="D2084" i="6"/>
  <c r="F2084" i="6"/>
  <c r="G2084" i="6" s="1"/>
  <c r="A2085" i="6"/>
  <c r="B2085" i="6" s="1"/>
  <c r="D2085" i="6"/>
  <c r="F2085" i="6"/>
  <c r="G2085" i="6" s="1"/>
  <c r="A2088" i="6"/>
  <c r="B2088" i="6"/>
  <c r="D2088" i="6"/>
  <c r="F2088" i="6"/>
  <c r="G2088" i="6" s="1"/>
  <c r="A2089" i="6"/>
  <c r="B2089" i="6"/>
  <c r="D2089" i="6"/>
  <c r="F2089" i="6"/>
  <c r="G2089" i="6" s="1"/>
  <c r="A2090" i="6"/>
  <c r="B2090" i="6"/>
  <c r="D2090" i="6"/>
  <c r="F2090" i="6"/>
  <c r="G2090" i="6" s="1"/>
  <c r="A2091" i="6"/>
  <c r="B2091" i="6"/>
  <c r="D2091" i="6"/>
  <c r="F2091" i="6"/>
  <c r="G2091" i="6" s="1"/>
  <c r="A2092" i="6"/>
  <c r="B2092" i="6"/>
  <c r="D2092" i="6"/>
  <c r="F2092" i="6"/>
  <c r="G2092" i="6" s="1"/>
  <c r="A2093" i="6"/>
  <c r="B2093" i="6"/>
  <c r="D2093" i="6"/>
  <c r="F2093" i="6"/>
  <c r="G2093" i="6" s="1"/>
  <c r="A2094" i="6"/>
  <c r="B2094" i="6"/>
  <c r="D2094" i="6"/>
  <c r="F2094" i="6"/>
  <c r="G2094" i="6" s="1"/>
  <c r="A2095" i="6"/>
  <c r="B2095" i="6"/>
  <c r="D2095" i="6"/>
  <c r="F2095" i="6"/>
  <c r="G2095" i="6" s="1"/>
  <c r="A2096" i="6"/>
  <c r="B2096" i="6"/>
  <c r="D2096" i="6"/>
  <c r="F2096" i="6"/>
  <c r="G2096" i="6" s="1"/>
  <c r="B1802" i="6"/>
  <c r="B1803" i="6"/>
  <c r="B1804" i="6"/>
  <c r="G1804" i="6"/>
  <c r="B1805" i="6"/>
  <c r="A1812" i="6"/>
  <c r="B1812" i="6"/>
  <c r="D1812" i="6"/>
  <c r="F1812" i="6"/>
  <c r="G1812" i="6" s="1"/>
  <c r="A1813" i="6"/>
  <c r="B1813" i="6"/>
  <c r="D1813" i="6"/>
  <c r="F1813" i="6"/>
  <c r="G1813" i="6" s="1"/>
  <c r="A1814" i="6"/>
  <c r="B1814" i="6"/>
  <c r="D1814" i="6"/>
  <c r="F1814" i="6"/>
  <c r="G1814" i="6" s="1"/>
  <c r="A1815" i="6"/>
  <c r="B1815" i="6"/>
  <c r="D1815" i="6"/>
  <c r="F1815" i="6"/>
  <c r="G1815" i="6" s="1"/>
  <c r="A1816" i="6"/>
  <c r="B1816" i="6"/>
  <c r="D1816" i="6"/>
  <c r="F1816" i="6"/>
  <c r="G1816" i="6" s="1"/>
  <c r="A1817" i="6"/>
  <c r="B1817" i="6"/>
  <c r="D1817" i="6"/>
  <c r="F1817" i="6"/>
  <c r="G1817" i="6" s="1"/>
  <c r="A1818" i="6"/>
  <c r="B1818" i="6"/>
  <c r="D1818" i="6"/>
  <c r="F1818" i="6"/>
  <c r="G1818" i="6" s="1"/>
  <c r="A1819" i="6"/>
  <c r="B1819" i="6"/>
  <c r="D1819" i="6"/>
  <c r="F1819" i="6"/>
  <c r="G1819" i="6"/>
  <c r="A1820" i="6"/>
  <c r="B1820" i="6"/>
  <c r="D1820" i="6"/>
  <c r="F1820" i="6"/>
  <c r="G1820" i="6" s="1"/>
  <c r="A1821" i="6"/>
  <c r="B1821" i="6"/>
  <c r="D1821" i="6"/>
  <c r="F1821" i="6"/>
  <c r="G1821" i="6" s="1"/>
  <c r="A1822" i="6"/>
  <c r="B1822" i="6"/>
  <c r="D1822" i="6"/>
  <c r="F1822" i="6"/>
  <c r="G1822" i="6" s="1"/>
  <c r="A1823" i="6"/>
  <c r="B1823" i="6"/>
  <c r="D1823" i="6"/>
  <c r="F1823" i="6"/>
  <c r="G1823" i="6" s="1"/>
  <c r="A1824" i="6"/>
  <c r="B1824" i="6"/>
  <c r="D1824" i="6"/>
  <c r="F1824" i="6"/>
  <c r="G1824" i="6" s="1"/>
  <c r="A1825" i="6"/>
  <c r="B1825" i="6"/>
  <c r="D1825" i="6"/>
  <c r="F1825" i="6"/>
  <c r="G1825" i="6" s="1"/>
  <c r="A1828" i="6"/>
  <c r="B1828" i="6" s="1"/>
  <c r="D1828" i="6"/>
  <c r="F1828" i="6"/>
  <c r="G1828" i="6" s="1"/>
  <c r="A1829" i="6"/>
  <c r="B1829" i="6" s="1"/>
  <c r="D1829" i="6"/>
  <c r="F1829" i="6"/>
  <c r="G1829" i="6" s="1"/>
  <c r="A1830" i="6"/>
  <c r="B1830" i="6" s="1"/>
  <c r="D1830" i="6"/>
  <c r="F1830" i="6"/>
  <c r="G1830" i="6" s="1"/>
  <c r="A1831" i="6"/>
  <c r="B1831" i="6" s="1"/>
  <c r="D1831" i="6"/>
  <c r="F1831" i="6"/>
  <c r="G1831" i="6" s="1"/>
  <c r="A1832" i="6"/>
  <c r="B1832" i="6" s="1"/>
  <c r="D1832" i="6"/>
  <c r="F1832" i="6"/>
  <c r="G1832" i="6" s="1"/>
  <c r="A1833" i="6"/>
  <c r="B1833" i="6"/>
  <c r="D1833" i="6"/>
  <c r="F1833" i="6"/>
  <c r="G1833" i="6" s="1"/>
  <c r="A1834" i="6"/>
  <c r="B1834" i="6" s="1"/>
  <c r="D1834" i="6"/>
  <c r="F1834" i="6"/>
  <c r="G1834" i="6" s="1"/>
  <c r="A1835" i="6"/>
  <c r="B1835" i="6" s="1"/>
  <c r="D1835" i="6"/>
  <c r="F1835" i="6"/>
  <c r="G1835" i="6" s="1"/>
  <c r="A1838" i="6"/>
  <c r="B1838" i="6"/>
  <c r="D1838" i="6"/>
  <c r="F1838" i="6"/>
  <c r="G1838" i="6" s="1"/>
  <c r="A1839" i="6"/>
  <c r="B1839" i="6"/>
  <c r="D1839" i="6"/>
  <c r="F1839" i="6"/>
  <c r="G1839" i="6" s="1"/>
  <c r="A1840" i="6"/>
  <c r="B1840" i="6"/>
  <c r="D1840" i="6"/>
  <c r="F1840" i="6"/>
  <c r="G1840" i="6" s="1"/>
  <c r="A1841" i="6"/>
  <c r="B1841" i="6"/>
  <c r="D1841" i="6"/>
  <c r="F1841" i="6"/>
  <c r="G1841" i="6" s="1"/>
  <c r="A1842" i="6"/>
  <c r="B1842" i="6"/>
  <c r="D1842" i="6"/>
  <c r="F1842" i="6"/>
  <c r="G1842" i="6" s="1"/>
  <c r="A1843" i="6"/>
  <c r="B1843" i="6"/>
  <c r="D1843" i="6"/>
  <c r="F1843" i="6"/>
  <c r="G1843" i="6" s="1"/>
  <c r="A1844" i="6"/>
  <c r="B1844" i="6"/>
  <c r="D1844" i="6"/>
  <c r="F1844" i="6"/>
  <c r="G1844" i="6" s="1"/>
  <c r="A1845" i="6"/>
  <c r="B1845" i="6"/>
  <c r="D1845" i="6"/>
  <c r="F1845" i="6"/>
  <c r="G1845" i="6" s="1"/>
  <c r="A1846" i="6"/>
  <c r="B1846" i="6"/>
  <c r="D1846" i="6"/>
  <c r="F1846" i="6"/>
  <c r="G1846" i="6" s="1"/>
  <c r="B1852" i="6"/>
  <c r="B1853" i="6"/>
  <c r="B1854" i="6"/>
  <c r="G1854" i="6"/>
  <c r="B1855" i="6"/>
  <c r="A1862" i="6"/>
  <c r="B1862" i="6"/>
  <c r="D1862" i="6"/>
  <c r="F1862" i="6"/>
  <c r="G1862" i="6" s="1"/>
  <c r="A1863" i="6"/>
  <c r="B1863" i="6"/>
  <c r="D1863" i="6"/>
  <c r="F1863" i="6"/>
  <c r="G1863" i="6" s="1"/>
  <c r="A1864" i="6"/>
  <c r="B1864" i="6"/>
  <c r="D1864" i="6"/>
  <c r="F1864" i="6"/>
  <c r="G1864" i="6" s="1"/>
  <c r="A1865" i="6"/>
  <c r="B1865" i="6"/>
  <c r="D1865" i="6"/>
  <c r="F1865" i="6"/>
  <c r="G1865" i="6" s="1"/>
  <c r="A1866" i="6"/>
  <c r="B1866" i="6"/>
  <c r="D1866" i="6"/>
  <c r="F1866" i="6"/>
  <c r="G1866" i="6" s="1"/>
  <c r="A1867" i="6"/>
  <c r="B1867" i="6"/>
  <c r="D1867" i="6"/>
  <c r="F1867" i="6"/>
  <c r="G1867" i="6" s="1"/>
  <c r="A1868" i="6"/>
  <c r="B1868" i="6"/>
  <c r="D1868" i="6"/>
  <c r="F1868" i="6"/>
  <c r="G1868" i="6"/>
  <c r="A1869" i="6"/>
  <c r="B1869" i="6"/>
  <c r="D1869" i="6"/>
  <c r="F1869" i="6"/>
  <c r="G1869" i="6" s="1"/>
  <c r="A1870" i="6"/>
  <c r="B1870" i="6"/>
  <c r="D1870" i="6"/>
  <c r="F1870" i="6"/>
  <c r="G1870" i="6" s="1"/>
  <c r="A1871" i="6"/>
  <c r="B1871" i="6"/>
  <c r="D1871" i="6"/>
  <c r="F1871" i="6"/>
  <c r="G1871" i="6" s="1"/>
  <c r="A1872" i="6"/>
  <c r="B1872" i="6"/>
  <c r="D1872" i="6"/>
  <c r="F1872" i="6"/>
  <c r="G1872" i="6" s="1"/>
  <c r="A1873" i="6"/>
  <c r="B1873" i="6"/>
  <c r="D1873" i="6"/>
  <c r="F1873" i="6"/>
  <c r="G1873" i="6" s="1"/>
  <c r="A1874" i="6"/>
  <c r="B1874" i="6"/>
  <c r="D1874" i="6"/>
  <c r="F1874" i="6"/>
  <c r="G1874" i="6" s="1"/>
  <c r="A1875" i="6"/>
  <c r="B1875" i="6"/>
  <c r="D1875" i="6"/>
  <c r="F1875" i="6"/>
  <c r="G1875" i="6" s="1"/>
  <c r="A1878" i="6"/>
  <c r="B1878" i="6" s="1"/>
  <c r="D1878" i="6"/>
  <c r="F1878" i="6"/>
  <c r="G1878" i="6" s="1"/>
  <c r="A1879" i="6"/>
  <c r="B1879" i="6" s="1"/>
  <c r="D1879" i="6"/>
  <c r="F1879" i="6"/>
  <c r="G1879" i="6" s="1"/>
  <c r="A1880" i="6"/>
  <c r="B1880" i="6"/>
  <c r="D1880" i="6"/>
  <c r="F1880" i="6"/>
  <c r="G1880" i="6" s="1"/>
  <c r="A1881" i="6"/>
  <c r="B1881" i="6" s="1"/>
  <c r="D1881" i="6"/>
  <c r="F1881" i="6"/>
  <c r="G1881" i="6"/>
  <c r="A1882" i="6"/>
  <c r="B1882" i="6" s="1"/>
  <c r="D1882" i="6"/>
  <c r="F1882" i="6"/>
  <c r="G1882" i="6" s="1"/>
  <c r="A1883" i="6"/>
  <c r="B1883" i="6" s="1"/>
  <c r="D1883" i="6"/>
  <c r="F1883" i="6"/>
  <c r="G1883" i="6" s="1"/>
  <c r="A1884" i="6"/>
  <c r="B1884" i="6" s="1"/>
  <c r="D1884" i="6"/>
  <c r="F1884" i="6"/>
  <c r="G1884" i="6" s="1"/>
  <c r="A1885" i="6"/>
  <c r="B1885" i="6" s="1"/>
  <c r="D1885" i="6"/>
  <c r="F1885" i="6"/>
  <c r="G1885" i="6" s="1"/>
  <c r="A1888" i="6"/>
  <c r="B1888" i="6"/>
  <c r="D1888" i="6"/>
  <c r="F1888" i="6"/>
  <c r="G1888" i="6" s="1"/>
  <c r="A1889" i="6"/>
  <c r="B1889" i="6"/>
  <c r="D1889" i="6"/>
  <c r="F1889" i="6"/>
  <c r="G1889" i="6" s="1"/>
  <c r="A1890" i="6"/>
  <c r="B1890" i="6"/>
  <c r="D1890" i="6"/>
  <c r="F1890" i="6"/>
  <c r="G1890" i="6" s="1"/>
  <c r="A1891" i="6"/>
  <c r="B1891" i="6"/>
  <c r="D1891" i="6"/>
  <c r="F1891" i="6"/>
  <c r="G1891" i="6" s="1"/>
  <c r="A1892" i="6"/>
  <c r="B1892" i="6"/>
  <c r="D1892" i="6"/>
  <c r="F1892" i="6"/>
  <c r="G1892" i="6" s="1"/>
  <c r="A1893" i="6"/>
  <c r="B1893" i="6"/>
  <c r="D1893" i="6"/>
  <c r="F1893" i="6"/>
  <c r="G1893" i="6" s="1"/>
  <c r="A1894" i="6"/>
  <c r="B1894" i="6"/>
  <c r="D1894" i="6"/>
  <c r="F1894" i="6"/>
  <c r="G1894" i="6" s="1"/>
  <c r="A1895" i="6"/>
  <c r="B1895" i="6"/>
  <c r="D1895" i="6"/>
  <c r="F1895" i="6"/>
  <c r="G1895" i="6" s="1"/>
  <c r="A1896" i="6"/>
  <c r="B1896" i="6"/>
  <c r="D1896" i="6"/>
  <c r="F1896" i="6"/>
  <c r="G1896" i="6" s="1"/>
  <c r="B1752" i="6"/>
  <c r="B1753" i="6"/>
  <c r="B1754" i="6"/>
  <c r="G1754" i="6"/>
  <c r="B1755" i="6"/>
  <c r="A1762" i="6"/>
  <c r="B1762" i="6"/>
  <c r="D1762" i="6"/>
  <c r="F1762" i="6"/>
  <c r="G1762" i="6" s="1"/>
  <c r="A1763" i="6"/>
  <c r="B1763" i="6"/>
  <c r="D1763" i="6"/>
  <c r="F1763" i="6"/>
  <c r="G1763" i="6" s="1"/>
  <c r="A1764" i="6"/>
  <c r="B1764" i="6"/>
  <c r="D1764" i="6"/>
  <c r="F1764" i="6"/>
  <c r="G1764" i="6" s="1"/>
  <c r="A1765" i="6"/>
  <c r="B1765" i="6"/>
  <c r="D1765" i="6"/>
  <c r="F1765" i="6"/>
  <c r="G1765" i="6" s="1"/>
  <c r="A1766" i="6"/>
  <c r="B1766" i="6"/>
  <c r="D1766" i="6"/>
  <c r="F1766" i="6"/>
  <c r="G1766" i="6" s="1"/>
  <c r="A1767" i="6"/>
  <c r="B1767" i="6"/>
  <c r="D1767" i="6"/>
  <c r="F1767" i="6"/>
  <c r="G1767" i="6" s="1"/>
  <c r="A1768" i="6"/>
  <c r="B1768" i="6"/>
  <c r="D1768" i="6"/>
  <c r="F1768" i="6"/>
  <c r="G1768" i="6" s="1"/>
  <c r="A1769" i="6"/>
  <c r="B1769" i="6"/>
  <c r="D1769" i="6"/>
  <c r="F1769" i="6"/>
  <c r="G1769" i="6" s="1"/>
  <c r="A1770" i="6"/>
  <c r="B1770" i="6"/>
  <c r="D1770" i="6"/>
  <c r="F1770" i="6"/>
  <c r="G1770" i="6" s="1"/>
  <c r="A1771" i="6"/>
  <c r="B1771" i="6"/>
  <c r="D1771" i="6"/>
  <c r="F1771" i="6"/>
  <c r="G1771" i="6" s="1"/>
  <c r="A1772" i="6"/>
  <c r="B1772" i="6"/>
  <c r="D1772" i="6"/>
  <c r="F1772" i="6"/>
  <c r="G1772" i="6" s="1"/>
  <c r="A1773" i="6"/>
  <c r="B1773" i="6"/>
  <c r="D1773" i="6"/>
  <c r="F1773" i="6"/>
  <c r="G1773" i="6" s="1"/>
  <c r="A1774" i="6"/>
  <c r="B1774" i="6"/>
  <c r="D1774" i="6"/>
  <c r="F1774" i="6"/>
  <c r="G1774" i="6" s="1"/>
  <c r="A1775" i="6"/>
  <c r="B1775" i="6"/>
  <c r="D1775" i="6"/>
  <c r="F1775" i="6"/>
  <c r="G1775" i="6" s="1"/>
  <c r="A1778" i="6"/>
  <c r="B1778" i="6"/>
  <c r="D1778" i="6"/>
  <c r="F1778" i="6"/>
  <c r="G1778" i="6" s="1"/>
  <c r="A1779" i="6"/>
  <c r="B1779" i="6" s="1"/>
  <c r="D1779" i="6"/>
  <c r="F1779" i="6"/>
  <c r="G1779" i="6" s="1"/>
  <c r="A1780" i="6"/>
  <c r="B1780" i="6" s="1"/>
  <c r="D1780" i="6"/>
  <c r="F1780" i="6"/>
  <c r="G1780" i="6" s="1"/>
  <c r="A1781" i="6"/>
  <c r="B1781" i="6" s="1"/>
  <c r="D1781" i="6"/>
  <c r="F1781" i="6"/>
  <c r="G1781" i="6" s="1"/>
  <c r="A1782" i="6"/>
  <c r="B1782" i="6" s="1"/>
  <c r="D1782" i="6"/>
  <c r="F1782" i="6"/>
  <c r="G1782" i="6" s="1"/>
  <c r="A1783" i="6"/>
  <c r="B1783" i="6"/>
  <c r="D1783" i="6"/>
  <c r="F1783" i="6"/>
  <c r="G1783" i="6" s="1"/>
  <c r="A1784" i="6"/>
  <c r="B1784" i="6" s="1"/>
  <c r="D1784" i="6"/>
  <c r="F1784" i="6"/>
  <c r="G1784" i="6" s="1"/>
  <c r="A1785" i="6"/>
  <c r="B1785" i="6" s="1"/>
  <c r="D1785" i="6"/>
  <c r="F1785" i="6"/>
  <c r="G1785" i="6" s="1"/>
  <c r="A1788" i="6"/>
  <c r="B1788" i="6"/>
  <c r="D1788" i="6"/>
  <c r="F1788" i="6"/>
  <c r="G1788" i="6" s="1"/>
  <c r="A1789" i="6"/>
  <c r="B1789" i="6"/>
  <c r="D1789" i="6"/>
  <c r="F1789" i="6"/>
  <c r="G1789" i="6" s="1"/>
  <c r="A1790" i="6"/>
  <c r="B1790" i="6"/>
  <c r="D1790" i="6"/>
  <c r="F1790" i="6"/>
  <c r="G1790" i="6" s="1"/>
  <c r="A1791" i="6"/>
  <c r="B1791" i="6"/>
  <c r="D1791" i="6"/>
  <c r="F1791" i="6"/>
  <c r="G1791" i="6" s="1"/>
  <c r="A1792" i="6"/>
  <c r="B1792" i="6"/>
  <c r="D1792" i="6"/>
  <c r="F1792" i="6"/>
  <c r="G1792" i="6" s="1"/>
  <c r="A1793" i="6"/>
  <c r="B1793" i="6"/>
  <c r="D1793" i="6"/>
  <c r="F1793" i="6"/>
  <c r="G1793" i="6" s="1"/>
  <c r="A1794" i="6"/>
  <c r="B1794" i="6"/>
  <c r="D1794" i="6"/>
  <c r="F1794" i="6"/>
  <c r="G1794" i="6" s="1"/>
  <c r="A1795" i="6"/>
  <c r="B1795" i="6"/>
  <c r="D1795" i="6"/>
  <c r="F1795" i="6"/>
  <c r="G1795" i="6" s="1"/>
  <c r="A1796" i="6"/>
  <c r="B1796" i="6"/>
  <c r="D1796" i="6"/>
  <c r="F1796" i="6"/>
  <c r="G1796" i="6" s="1"/>
  <c r="B1652" i="6"/>
  <c r="B1653" i="6"/>
  <c r="B1654" i="6"/>
  <c r="G1654" i="6"/>
  <c r="B1655" i="6"/>
  <c r="A1662" i="6"/>
  <c r="B1662" i="6"/>
  <c r="D1662" i="6"/>
  <c r="F1662" i="6"/>
  <c r="G1662" i="6" s="1"/>
  <c r="A1663" i="6"/>
  <c r="B1663" i="6"/>
  <c r="D1663" i="6"/>
  <c r="F1663" i="6"/>
  <c r="G1663" i="6" s="1"/>
  <c r="A1664" i="6"/>
  <c r="B1664" i="6"/>
  <c r="D1664" i="6"/>
  <c r="F1664" i="6"/>
  <c r="G1664" i="6" s="1"/>
  <c r="A1665" i="6"/>
  <c r="B1665" i="6"/>
  <c r="D1665" i="6"/>
  <c r="F1665" i="6"/>
  <c r="G1665" i="6" s="1"/>
  <c r="A1666" i="6"/>
  <c r="B1666" i="6"/>
  <c r="D1666" i="6"/>
  <c r="F1666" i="6"/>
  <c r="G1666" i="6" s="1"/>
  <c r="A1667" i="6"/>
  <c r="B1667" i="6"/>
  <c r="D1667" i="6"/>
  <c r="F1667" i="6"/>
  <c r="G1667" i="6" s="1"/>
  <c r="A1668" i="6"/>
  <c r="B1668" i="6"/>
  <c r="D1668" i="6"/>
  <c r="F1668" i="6"/>
  <c r="G1668" i="6"/>
  <c r="A1669" i="6"/>
  <c r="B1669" i="6"/>
  <c r="D1669" i="6"/>
  <c r="F1669" i="6"/>
  <c r="G1669" i="6" s="1"/>
  <c r="A1670" i="6"/>
  <c r="B1670" i="6"/>
  <c r="D1670" i="6"/>
  <c r="F1670" i="6"/>
  <c r="G1670" i="6" s="1"/>
  <c r="A1671" i="6"/>
  <c r="B1671" i="6"/>
  <c r="D1671" i="6"/>
  <c r="F1671" i="6"/>
  <c r="G1671" i="6" s="1"/>
  <c r="A1672" i="6"/>
  <c r="B1672" i="6"/>
  <c r="D1672" i="6"/>
  <c r="F1672" i="6"/>
  <c r="G1672" i="6" s="1"/>
  <c r="A1673" i="6"/>
  <c r="B1673" i="6"/>
  <c r="D1673" i="6"/>
  <c r="F1673" i="6"/>
  <c r="G1673" i="6" s="1"/>
  <c r="A1674" i="6"/>
  <c r="B1674" i="6"/>
  <c r="D1674" i="6"/>
  <c r="F1674" i="6"/>
  <c r="G1674" i="6" s="1"/>
  <c r="A1675" i="6"/>
  <c r="B1675" i="6"/>
  <c r="D1675" i="6"/>
  <c r="F1675" i="6"/>
  <c r="G1675" i="6" s="1"/>
  <c r="A1678" i="6"/>
  <c r="B1678" i="6" s="1"/>
  <c r="D1678" i="6"/>
  <c r="F1678" i="6"/>
  <c r="G1678" i="6" s="1"/>
  <c r="A1679" i="6"/>
  <c r="B1679" i="6" s="1"/>
  <c r="D1679" i="6"/>
  <c r="F1679" i="6"/>
  <c r="G1679" i="6" s="1"/>
  <c r="A1680" i="6"/>
  <c r="B1680" i="6" s="1"/>
  <c r="D1680" i="6"/>
  <c r="F1680" i="6"/>
  <c r="G1680" i="6" s="1"/>
  <c r="A1681" i="6"/>
  <c r="B1681" i="6" s="1"/>
  <c r="D1681" i="6"/>
  <c r="F1681" i="6"/>
  <c r="G1681" i="6" s="1"/>
  <c r="A1682" i="6"/>
  <c r="B1682" i="6" s="1"/>
  <c r="D1682" i="6"/>
  <c r="F1682" i="6"/>
  <c r="G1682" i="6" s="1"/>
  <c r="A1683" i="6"/>
  <c r="B1683" i="6" s="1"/>
  <c r="D1683" i="6"/>
  <c r="F1683" i="6"/>
  <c r="G1683" i="6" s="1"/>
  <c r="A1684" i="6"/>
  <c r="B1684" i="6" s="1"/>
  <c r="D1684" i="6"/>
  <c r="F1684" i="6"/>
  <c r="G1684" i="6" s="1"/>
  <c r="A1685" i="6"/>
  <c r="B1685" i="6" s="1"/>
  <c r="D1685" i="6"/>
  <c r="F1685" i="6"/>
  <c r="G1685" i="6" s="1"/>
  <c r="A1688" i="6"/>
  <c r="B1688" i="6"/>
  <c r="D1688" i="6"/>
  <c r="F1688" i="6"/>
  <c r="G1688" i="6" s="1"/>
  <c r="A1689" i="6"/>
  <c r="B1689" i="6"/>
  <c r="D1689" i="6"/>
  <c r="F1689" i="6"/>
  <c r="G1689" i="6" s="1"/>
  <c r="A1690" i="6"/>
  <c r="B1690" i="6"/>
  <c r="D1690" i="6"/>
  <c r="F1690" i="6"/>
  <c r="G1690" i="6" s="1"/>
  <c r="A1691" i="6"/>
  <c r="B1691" i="6"/>
  <c r="D1691" i="6"/>
  <c r="F1691" i="6"/>
  <c r="G1691" i="6" s="1"/>
  <c r="A1692" i="6"/>
  <c r="B1692" i="6"/>
  <c r="D1692" i="6"/>
  <c r="F1692" i="6"/>
  <c r="G1692" i="6" s="1"/>
  <c r="A1693" i="6"/>
  <c r="B1693" i="6"/>
  <c r="D1693" i="6"/>
  <c r="F1693" i="6"/>
  <c r="G1693" i="6" s="1"/>
  <c r="A1694" i="6"/>
  <c r="B1694" i="6"/>
  <c r="D1694" i="6"/>
  <c r="F1694" i="6"/>
  <c r="G1694" i="6" s="1"/>
  <c r="A1695" i="6"/>
  <c r="B1695" i="6"/>
  <c r="D1695" i="6"/>
  <c r="F1695" i="6"/>
  <c r="G1695" i="6" s="1"/>
  <c r="A1696" i="6"/>
  <c r="B1696" i="6"/>
  <c r="D1696" i="6"/>
  <c r="F1696" i="6"/>
  <c r="G1696" i="6" s="1"/>
  <c r="B1702" i="6"/>
  <c r="B1703" i="6"/>
  <c r="B1704" i="6"/>
  <c r="G1704" i="6"/>
  <c r="B1705" i="6"/>
  <c r="A1712" i="6"/>
  <c r="B1712" i="6"/>
  <c r="D1712" i="6"/>
  <c r="F1712" i="6"/>
  <c r="G1712" i="6" s="1"/>
  <c r="A1713" i="6"/>
  <c r="B1713" i="6"/>
  <c r="D1713" i="6"/>
  <c r="F1713" i="6"/>
  <c r="G1713" i="6" s="1"/>
  <c r="A1714" i="6"/>
  <c r="B1714" i="6"/>
  <c r="D1714" i="6"/>
  <c r="F1714" i="6"/>
  <c r="G1714" i="6" s="1"/>
  <c r="A1715" i="6"/>
  <c r="B1715" i="6"/>
  <c r="D1715" i="6"/>
  <c r="F1715" i="6"/>
  <c r="G1715" i="6" s="1"/>
  <c r="A1716" i="6"/>
  <c r="B1716" i="6"/>
  <c r="D1716" i="6"/>
  <c r="F1716" i="6"/>
  <c r="G1716" i="6" s="1"/>
  <c r="A1717" i="6"/>
  <c r="B1717" i="6"/>
  <c r="D1717" i="6"/>
  <c r="F1717" i="6"/>
  <c r="G1717" i="6"/>
  <c r="A1718" i="6"/>
  <c r="B1718" i="6"/>
  <c r="D1718" i="6"/>
  <c r="F1718" i="6"/>
  <c r="G1718" i="6" s="1"/>
  <c r="A1719" i="6"/>
  <c r="B1719" i="6"/>
  <c r="D1719" i="6"/>
  <c r="F1719" i="6"/>
  <c r="G1719" i="6" s="1"/>
  <c r="A1720" i="6"/>
  <c r="B1720" i="6"/>
  <c r="D1720" i="6"/>
  <c r="F1720" i="6"/>
  <c r="G1720" i="6" s="1"/>
  <c r="A1721" i="6"/>
  <c r="B1721" i="6"/>
  <c r="D1721" i="6"/>
  <c r="F1721" i="6"/>
  <c r="G1721" i="6" s="1"/>
  <c r="A1722" i="6"/>
  <c r="B1722" i="6"/>
  <c r="D1722" i="6"/>
  <c r="F1722" i="6"/>
  <c r="G1722" i="6" s="1"/>
  <c r="A1723" i="6"/>
  <c r="B1723" i="6"/>
  <c r="D1723" i="6"/>
  <c r="F1723" i="6"/>
  <c r="G1723" i="6"/>
  <c r="A1724" i="6"/>
  <c r="B1724" i="6"/>
  <c r="D1724" i="6"/>
  <c r="F1724" i="6"/>
  <c r="G1724" i="6" s="1"/>
  <c r="A1725" i="6"/>
  <c r="B1725" i="6"/>
  <c r="D1725" i="6"/>
  <c r="F1725" i="6"/>
  <c r="G1725" i="6" s="1"/>
  <c r="A1728" i="6"/>
  <c r="B1728" i="6"/>
  <c r="D1728" i="6"/>
  <c r="F1728" i="6"/>
  <c r="G1728" i="6" s="1"/>
  <c r="A1729" i="6"/>
  <c r="B1729" i="6" s="1"/>
  <c r="D1729" i="6"/>
  <c r="F1729" i="6"/>
  <c r="G1729" i="6"/>
  <c r="A1730" i="6"/>
  <c r="B1730" i="6"/>
  <c r="D1730" i="6"/>
  <c r="F1730" i="6"/>
  <c r="G1730" i="6" s="1"/>
  <c r="A1731" i="6"/>
  <c r="B1731" i="6" s="1"/>
  <c r="D1731" i="6"/>
  <c r="F1731" i="6"/>
  <c r="G1731" i="6" s="1"/>
  <c r="A1732" i="6"/>
  <c r="B1732" i="6" s="1"/>
  <c r="D1732" i="6"/>
  <c r="F1732" i="6"/>
  <c r="G1732" i="6" s="1"/>
  <c r="A1733" i="6"/>
  <c r="B1733" i="6" s="1"/>
  <c r="D1733" i="6"/>
  <c r="F1733" i="6"/>
  <c r="G1733" i="6" s="1"/>
  <c r="A1734" i="6"/>
  <c r="B1734" i="6" s="1"/>
  <c r="D1734" i="6"/>
  <c r="F1734" i="6"/>
  <c r="G1734" i="6" s="1"/>
  <c r="A1735" i="6"/>
  <c r="B1735" i="6" s="1"/>
  <c r="D1735" i="6"/>
  <c r="F1735" i="6"/>
  <c r="G1735" i="6" s="1"/>
  <c r="A1738" i="6"/>
  <c r="B1738" i="6"/>
  <c r="D1738" i="6"/>
  <c r="F1738" i="6"/>
  <c r="G1738" i="6" s="1"/>
  <c r="A1739" i="6"/>
  <c r="B1739" i="6"/>
  <c r="D1739" i="6"/>
  <c r="F1739" i="6"/>
  <c r="G1739" i="6" s="1"/>
  <c r="A1740" i="6"/>
  <c r="B1740" i="6"/>
  <c r="D1740" i="6"/>
  <c r="F1740" i="6"/>
  <c r="G1740" i="6" s="1"/>
  <c r="A1741" i="6"/>
  <c r="B1741" i="6"/>
  <c r="D1741" i="6"/>
  <c r="F1741" i="6"/>
  <c r="G1741" i="6" s="1"/>
  <c r="A1742" i="6"/>
  <c r="B1742" i="6"/>
  <c r="D1742" i="6"/>
  <c r="F1742" i="6"/>
  <c r="G1742" i="6" s="1"/>
  <c r="A1743" i="6"/>
  <c r="B1743" i="6"/>
  <c r="D1743" i="6"/>
  <c r="F1743" i="6"/>
  <c r="G1743" i="6" s="1"/>
  <c r="A1744" i="6"/>
  <c r="B1744" i="6"/>
  <c r="D1744" i="6"/>
  <c r="F1744" i="6"/>
  <c r="G1744" i="6" s="1"/>
  <c r="A1745" i="6"/>
  <c r="B1745" i="6"/>
  <c r="D1745" i="6"/>
  <c r="F1745" i="6"/>
  <c r="G1745" i="6"/>
  <c r="A1746" i="6"/>
  <c r="B1746" i="6"/>
  <c r="D1746" i="6"/>
  <c r="F1746" i="6"/>
  <c r="G1746" i="6" s="1"/>
  <c r="B1602" i="6"/>
  <c r="B1603" i="6"/>
  <c r="B1604" i="6"/>
  <c r="G1604" i="6"/>
  <c r="B1605" i="6"/>
  <c r="A1612" i="6"/>
  <c r="B1612" i="6"/>
  <c r="D1612" i="6"/>
  <c r="F1612" i="6"/>
  <c r="G1612" i="6" s="1"/>
  <c r="A1613" i="6"/>
  <c r="B1613" i="6"/>
  <c r="D1613" i="6"/>
  <c r="F1613" i="6"/>
  <c r="G1613" i="6" s="1"/>
  <c r="A1614" i="6"/>
  <c r="B1614" i="6"/>
  <c r="D1614" i="6"/>
  <c r="F1614" i="6"/>
  <c r="G1614" i="6" s="1"/>
  <c r="A1615" i="6"/>
  <c r="B1615" i="6"/>
  <c r="D1615" i="6"/>
  <c r="F1615" i="6"/>
  <c r="G1615" i="6" s="1"/>
  <c r="A1616" i="6"/>
  <c r="B1616" i="6"/>
  <c r="D1616" i="6"/>
  <c r="F1616" i="6"/>
  <c r="G1616" i="6" s="1"/>
  <c r="A1617" i="6"/>
  <c r="B1617" i="6"/>
  <c r="D1617" i="6"/>
  <c r="F1617" i="6"/>
  <c r="G1617" i="6" s="1"/>
  <c r="A1618" i="6"/>
  <c r="B1618" i="6"/>
  <c r="D1618" i="6"/>
  <c r="F1618" i="6"/>
  <c r="G1618" i="6"/>
  <c r="A1619" i="6"/>
  <c r="B1619" i="6"/>
  <c r="D1619" i="6"/>
  <c r="F1619" i="6"/>
  <c r="G1619" i="6" s="1"/>
  <c r="A1620" i="6"/>
  <c r="B1620" i="6"/>
  <c r="D1620" i="6"/>
  <c r="F1620" i="6"/>
  <c r="G1620" i="6" s="1"/>
  <c r="A1621" i="6"/>
  <c r="B1621" i="6"/>
  <c r="D1621" i="6"/>
  <c r="F1621" i="6"/>
  <c r="G1621" i="6" s="1"/>
  <c r="A1622" i="6"/>
  <c r="B1622" i="6"/>
  <c r="D1622" i="6"/>
  <c r="F1622" i="6"/>
  <c r="G1622" i="6" s="1"/>
  <c r="A1623" i="6"/>
  <c r="B1623" i="6"/>
  <c r="D1623" i="6"/>
  <c r="F1623" i="6"/>
  <c r="G1623" i="6" s="1"/>
  <c r="A1624" i="6"/>
  <c r="B1624" i="6"/>
  <c r="D1624" i="6"/>
  <c r="F1624" i="6"/>
  <c r="G1624" i="6" s="1"/>
  <c r="A1625" i="6"/>
  <c r="B1625" i="6"/>
  <c r="D1625" i="6"/>
  <c r="F1625" i="6"/>
  <c r="G1625" i="6" s="1"/>
  <c r="A1628" i="6"/>
  <c r="B1628" i="6" s="1"/>
  <c r="D1628" i="6"/>
  <c r="F1628" i="6"/>
  <c r="G1628" i="6" s="1"/>
  <c r="A1629" i="6"/>
  <c r="B1629" i="6" s="1"/>
  <c r="D1629" i="6"/>
  <c r="F1629" i="6"/>
  <c r="G1629" i="6"/>
  <c r="A1630" i="6"/>
  <c r="B1630" i="6" s="1"/>
  <c r="D1630" i="6"/>
  <c r="F1630" i="6"/>
  <c r="G1630" i="6" s="1"/>
  <c r="A1631" i="6"/>
  <c r="B1631" i="6" s="1"/>
  <c r="D1631" i="6"/>
  <c r="F1631" i="6"/>
  <c r="G1631" i="6" s="1"/>
  <c r="A1632" i="6"/>
  <c r="B1632" i="6" s="1"/>
  <c r="D1632" i="6"/>
  <c r="F1632" i="6"/>
  <c r="G1632" i="6" s="1"/>
  <c r="A1633" i="6"/>
  <c r="B1633" i="6" s="1"/>
  <c r="D1633" i="6"/>
  <c r="F1633" i="6"/>
  <c r="G1633" i="6" s="1"/>
  <c r="A1634" i="6"/>
  <c r="B1634" i="6" s="1"/>
  <c r="D1634" i="6"/>
  <c r="F1634" i="6"/>
  <c r="G1634" i="6" s="1"/>
  <c r="A1635" i="6"/>
  <c r="B1635" i="6" s="1"/>
  <c r="D1635" i="6"/>
  <c r="F1635" i="6"/>
  <c r="G1635" i="6" s="1"/>
  <c r="A1638" i="6"/>
  <c r="B1638" i="6"/>
  <c r="D1638" i="6"/>
  <c r="F1638" i="6"/>
  <c r="G1638" i="6" s="1"/>
  <c r="A1639" i="6"/>
  <c r="B1639" i="6"/>
  <c r="D1639" i="6"/>
  <c r="F1639" i="6"/>
  <c r="G1639" i="6" s="1"/>
  <c r="A1640" i="6"/>
  <c r="B1640" i="6"/>
  <c r="D1640" i="6"/>
  <c r="F1640" i="6"/>
  <c r="G1640" i="6" s="1"/>
  <c r="A1641" i="6"/>
  <c r="B1641" i="6"/>
  <c r="D1641" i="6"/>
  <c r="F1641" i="6"/>
  <c r="G1641" i="6" s="1"/>
  <c r="A1642" i="6"/>
  <c r="B1642" i="6"/>
  <c r="D1642" i="6"/>
  <c r="F1642" i="6"/>
  <c r="G1642" i="6" s="1"/>
  <c r="A1643" i="6"/>
  <c r="B1643" i="6"/>
  <c r="D1643" i="6"/>
  <c r="F1643" i="6"/>
  <c r="G1643" i="6" s="1"/>
  <c r="A1644" i="6"/>
  <c r="B1644" i="6"/>
  <c r="D1644" i="6"/>
  <c r="F1644" i="6"/>
  <c r="G1644" i="6" s="1"/>
  <c r="A1645" i="6"/>
  <c r="B1645" i="6"/>
  <c r="D1645" i="6"/>
  <c r="F1645" i="6"/>
  <c r="G1645" i="6" s="1"/>
  <c r="A1646" i="6"/>
  <c r="B1646" i="6"/>
  <c r="D1646" i="6"/>
  <c r="F1646" i="6"/>
  <c r="G1646" i="6" s="1"/>
  <c r="M13" i="9"/>
  <c r="C19" i="15"/>
  <c r="H3" i="5"/>
  <c r="G187" i="2" l="1"/>
  <c r="H187" i="2" s="1"/>
  <c r="G2386" i="6"/>
  <c r="G2736" i="6"/>
  <c r="G2636" i="6"/>
  <c r="G2236" i="6"/>
  <c r="G1686" i="6"/>
  <c r="G1786" i="6"/>
  <c r="G2647" i="6"/>
  <c r="G2297" i="6"/>
  <c r="G2797" i="6"/>
  <c r="G1897" i="6"/>
  <c r="G2036" i="6"/>
  <c r="G2286" i="6"/>
  <c r="G2676" i="6"/>
  <c r="G2847" i="6"/>
  <c r="G2626" i="6"/>
  <c r="G2826" i="6"/>
  <c r="G2776" i="6"/>
  <c r="G2547" i="6"/>
  <c r="G2747" i="6"/>
  <c r="G2726" i="6"/>
  <c r="G2697" i="6"/>
  <c r="G2686" i="6"/>
  <c r="G2597" i="6"/>
  <c r="G2586" i="6"/>
  <c r="G2536" i="6"/>
  <c r="G2836" i="6"/>
  <c r="G2576" i="6"/>
  <c r="G2526" i="6"/>
  <c r="G2786" i="6"/>
  <c r="G2799" i="6" s="1"/>
  <c r="G2197" i="6"/>
  <c r="G2486" i="6"/>
  <c r="G2447" i="6"/>
  <c r="G2326" i="6"/>
  <c r="G2136" i="6"/>
  <c r="G2147" i="6"/>
  <c r="G2247" i="6"/>
  <c r="G2497" i="6"/>
  <c r="G2436" i="6"/>
  <c r="G2376" i="6"/>
  <c r="G2276" i="6"/>
  <c r="G2299" i="6" s="1"/>
  <c r="G2476" i="6"/>
  <c r="G2397" i="6"/>
  <c r="G2186" i="6"/>
  <c r="G2176" i="6"/>
  <c r="G2426" i="6"/>
  <c r="G2126" i="6"/>
  <c r="G2347" i="6"/>
  <c r="G2336" i="6"/>
  <c r="G2226" i="6"/>
  <c r="G2097" i="6"/>
  <c r="G1936" i="6"/>
  <c r="G1986" i="6"/>
  <c r="G2047" i="6"/>
  <c r="G1947" i="6"/>
  <c r="G1926" i="6"/>
  <c r="G2086" i="6"/>
  <c r="G2026" i="6"/>
  <c r="G1976" i="6"/>
  <c r="G2076" i="6"/>
  <c r="G1997" i="6"/>
  <c r="G1886" i="6"/>
  <c r="G1847" i="6"/>
  <c r="G1836" i="6"/>
  <c r="G1826" i="6"/>
  <c r="G1876" i="6"/>
  <c r="G1776" i="6"/>
  <c r="G1797" i="6"/>
  <c r="G1799" i="6" s="1"/>
  <c r="G1697" i="6"/>
  <c r="G1736" i="6"/>
  <c r="G1747" i="6"/>
  <c r="G1726" i="6"/>
  <c r="G1749" i="6" s="1"/>
  <c r="G1676" i="6"/>
  <c r="G1636" i="6"/>
  <c r="G1647" i="6"/>
  <c r="G1626" i="6"/>
  <c r="F13" i="6"/>
  <c r="G1899" i="6" l="1"/>
  <c r="G2449" i="6"/>
  <c r="G2199" i="6"/>
  <c r="G2549" i="6"/>
  <c r="G2749" i="6"/>
  <c r="G2649" i="6"/>
  <c r="G2149" i="6"/>
  <c r="G1699" i="6"/>
  <c r="G2499" i="6"/>
  <c r="G1999" i="6"/>
  <c r="G2099" i="6"/>
  <c r="G1849" i="6"/>
  <c r="G2249" i="6"/>
  <c r="G2399" i="6"/>
  <c r="G2349" i="6"/>
  <c r="G2599" i="6"/>
  <c r="G1949" i="6"/>
  <c r="G2049" i="6"/>
  <c r="G2849" i="6"/>
  <c r="G2699" i="6"/>
  <c r="G1649" i="6"/>
  <c r="F1596" i="6"/>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L35" i="20"/>
  <c r="L36" i="20" s="1"/>
  <c r="L37" i="20" s="1"/>
  <c r="L39" i="20" s="1"/>
  <c r="L41" i="20" s="1"/>
  <c r="K35" i="20"/>
  <c r="K38" i="20" s="1"/>
  <c r="J35" i="20"/>
  <c r="J38" i="20" s="1"/>
  <c r="I35" i="20"/>
  <c r="I38" i="20" s="1"/>
  <c r="H35" i="20"/>
  <c r="H38" i="20" s="1"/>
  <c r="G35" i="20"/>
  <c r="G36" i="20" s="1"/>
  <c r="G37" i="20" s="1"/>
  <c r="G39" i="20" s="1"/>
  <c r="G41" i="20" s="1"/>
  <c r="F35" i="20"/>
  <c r="F36" i="20" s="1"/>
  <c r="F37" i="20" s="1"/>
  <c r="F39" i="20" s="1"/>
  <c r="F41" i="20" s="1"/>
  <c r="E35" i="20"/>
  <c r="E36" i="20" s="1"/>
  <c r="E37" i="20" s="1"/>
  <c r="E39" i="20" s="1"/>
  <c r="E41" i="20" s="1"/>
  <c r="D35" i="20"/>
  <c r="D36" i="20" s="1"/>
  <c r="D37" i="20" s="1"/>
  <c r="D39" i="20" s="1"/>
  <c r="D41" i="20" s="1"/>
  <c r="C35" i="20"/>
  <c r="C38" i="20" s="1"/>
  <c r="H36" i="20" l="1"/>
  <c r="H37" i="20" s="1"/>
  <c r="H39" i="20" s="1"/>
  <c r="H41" i="20" s="1"/>
  <c r="H46" i="20" s="1"/>
  <c r="D38" i="20"/>
  <c r="L38" i="20"/>
  <c r="G1599" i="6"/>
  <c r="G46" i="20"/>
  <c r="G49" i="20"/>
  <c r="G51" i="20" s="1"/>
  <c r="G45" i="20"/>
  <c r="G47" i="20" s="1"/>
  <c r="D49" i="20"/>
  <c r="D51" i="20" s="1"/>
  <c r="D45" i="20"/>
  <c r="D48" i="20"/>
  <c r="D50" i="20" s="1"/>
  <c r="D46" i="20"/>
  <c r="L49" i="20"/>
  <c r="L50" i="20" s="1"/>
  <c r="L54" i="20" s="1"/>
  <c r="L45" i="20"/>
  <c r="L46" i="20"/>
  <c r="E49" i="20"/>
  <c r="E51" i="20" s="1"/>
  <c r="E45" i="20"/>
  <c r="F48" i="20"/>
  <c r="E48" i="20"/>
  <c r="E50" i="20" s="1"/>
  <c r="E52" i="20" s="1"/>
  <c r="E54" i="20" s="1"/>
  <c r="E46" i="20"/>
  <c r="F45" i="20"/>
  <c r="F49" i="20"/>
  <c r="F50" i="20" s="1"/>
  <c r="F46" i="20"/>
  <c r="I36" i="20"/>
  <c r="I37" i="20" s="1"/>
  <c r="I39" i="20" s="1"/>
  <c r="I41" i="20" s="1"/>
  <c r="E38" i="20"/>
  <c r="J36" i="20"/>
  <c r="J37" i="20" s="1"/>
  <c r="J39" i="20" s="1"/>
  <c r="J41" i="20" s="1"/>
  <c r="F38" i="20"/>
  <c r="C36" i="20"/>
  <c r="C37" i="20" s="1"/>
  <c r="C39" i="20" s="1"/>
  <c r="C41" i="20" s="1"/>
  <c r="K36" i="20"/>
  <c r="K37" i="20" s="1"/>
  <c r="K39" i="20" s="1"/>
  <c r="K41" i="20" s="1"/>
  <c r="G38" i="20"/>
  <c r="I48" i="20" l="1"/>
  <c r="H45" i="20"/>
  <c r="H47" i="20" s="1"/>
  <c r="D52" i="20"/>
  <c r="D54" i="20" s="1"/>
  <c r="E47" i="20"/>
  <c r="D47" i="20"/>
  <c r="F47" i="20"/>
  <c r="H49" i="20"/>
  <c r="H51" i="20" s="1"/>
  <c r="L47" i="20"/>
  <c r="G48" i="20"/>
  <c r="G50" i="20" s="1"/>
  <c r="G52" i="20" s="1"/>
  <c r="G54" i="20" s="1"/>
  <c r="J46" i="20"/>
  <c r="J49" i="20"/>
  <c r="J50" i="20" s="1"/>
  <c r="J54" i="20" s="1"/>
  <c r="J45" i="20"/>
  <c r="J48" i="20"/>
  <c r="K46" i="20"/>
  <c r="K49" i="20"/>
  <c r="K51" i="20" s="1"/>
  <c r="K45" i="20"/>
  <c r="L48" i="20"/>
  <c r="K48" i="20"/>
  <c r="K50" i="20" s="1"/>
  <c r="C46" i="20"/>
  <c r="C49" i="20"/>
  <c r="C50" i="20" s="1"/>
  <c r="C54" i="20" s="1"/>
  <c r="C45" i="20"/>
  <c r="F51" i="20"/>
  <c r="F52" i="20" s="1"/>
  <c r="F54" i="20" s="1"/>
  <c r="C48" i="20"/>
  <c r="I46" i="20"/>
  <c r="I49" i="20"/>
  <c r="I50" i="20" s="1"/>
  <c r="I54" i="20" s="1"/>
  <c r="I45" i="20"/>
  <c r="I47" i="20" s="1"/>
  <c r="H48" i="20"/>
  <c r="H50" i="20" s="1"/>
  <c r="H52" i="20" l="1"/>
  <c r="H54" i="20" s="1"/>
  <c r="K52" i="20"/>
  <c r="K54" i="20" s="1"/>
  <c r="C61" i="20" s="1"/>
  <c r="J47" i="20"/>
  <c r="K47" i="20"/>
  <c r="C47" i="20"/>
  <c r="C38" i="8" l="1"/>
  <c r="D40" i="8" s="1"/>
  <c r="F425" i="14"/>
  <c r="D39" i="8" l="1"/>
  <c r="D41" i="8"/>
  <c r="D1546" i="6" l="1"/>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D315" i="14"/>
  <c r="A512" i="6" l="1"/>
  <c r="A186" i="9" l="1"/>
  <c r="F1546" i="6" l="1"/>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A18" i="2"/>
  <c r="B183" i="9" l="1"/>
  <c r="B184" i="9"/>
  <c r="E5" i="14"/>
  <c r="B1578" i="6"/>
  <c r="B1580" i="6"/>
  <c r="B1582" i="6"/>
  <c r="B1584" i="6"/>
  <c r="B1581" i="6"/>
  <c r="B1579" i="6"/>
  <c r="B1585" i="6"/>
  <c r="B1583" i="6"/>
  <c r="E277" i="14"/>
  <c r="E281" i="14"/>
  <c r="E284" i="14"/>
  <c r="E278" i="14"/>
  <c r="E282" i="14"/>
  <c r="E280" i="14"/>
  <c r="E279" i="14"/>
  <c r="E283" i="14"/>
  <c r="E423" i="14"/>
  <c r="E419" i="14"/>
  <c r="E415" i="14"/>
  <c r="E411" i="14"/>
  <c r="E407" i="14"/>
  <c r="E403" i="14"/>
  <c r="E399" i="14"/>
  <c r="E395" i="14"/>
  <c r="E391" i="14"/>
  <c r="E387" i="14"/>
  <c r="E383" i="14"/>
  <c r="E379" i="14"/>
  <c r="E375" i="14"/>
  <c r="E371" i="14"/>
  <c r="E367" i="14"/>
  <c r="E363" i="14"/>
  <c r="E359" i="14"/>
  <c r="E355" i="14"/>
  <c r="E351" i="14"/>
  <c r="E347" i="14"/>
  <c r="E343" i="14"/>
  <c r="E339" i="14"/>
  <c r="E335" i="14"/>
  <c r="E331" i="14"/>
  <c r="E327" i="14"/>
  <c r="E323" i="14"/>
  <c r="E319" i="14"/>
  <c r="E311" i="14"/>
  <c r="B1213" i="6" s="1"/>
  <c r="E307" i="14"/>
  <c r="E303" i="14"/>
  <c r="E299" i="14"/>
  <c r="E295" i="14"/>
  <c r="E291" i="14"/>
  <c r="E287" i="14"/>
  <c r="E275" i="14"/>
  <c r="E270" i="14"/>
  <c r="E266" i="14"/>
  <c r="E262" i="14"/>
  <c r="E258" i="14"/>
  <c r="E254" i="14"/>
  <c r="B162" i="6" s="1"/>
  <c r="E250" i="14"/>
  <c r="E424" i="14"/>
  <c r="E418" i="14"/>
  <c r="E413" i="14"/>
  <c r="E408" i="14"/>
  <c r="E402" i="14"/>
  <c r="E397" i="14"/>
  <c r="E392" i="14"/>
  <c r="E386" i="14"/>
  <c r="E381" i="14"/>
  <c r="E376" i="14"/>
  <c r="E370" i="14"/>
  <c r="E422" i="14"/>
  <c r="E417" i="14"/>
  <c r="E412" i="14"/>
  <c r="E406" i="14"/>
  <c r="E401" i="14"/>
  <c r="E396" i="14"/>
  <c r="E390" i="14"/>
  <c r="E385" i="14"/>
  <c r="E380" i="14"/>
  <c r="E374" i="14"/>
  <c r="E369" i="14"/>
  <c r="E364" i="14"/>
  <c r="E358" i="14"/>
  <c r="E353" i="14"/>
  <c r="E348" i="14"/>
  <c r="E342" i="14"/>
  <c r="E337" i="14"/>
  <c r="E332" i="14"/>
  <c r="E326" i="14"/>
  <c r="E321" i="14"/>
  <c r="E316" i="14"/>
  <c r="E312" i="14"/>
  <c r="E306" i="14"/>
  <c r="E301" i="14"/>
  <c r="E296" i="14"/>
  <c r="E290" i="14"/>
  <c r="E285" i="14"/>
  <c r="E271" i="14"/>
  <c r="E265" i="14"/>
  <c r="E260" i="14"/>
  <c r="E255" i="14"/>
  <c r="B1268" i="6" s="1"/>
  <c r="E249" i="14"/>
  <c r="E245" i="14"/>
  <c r="E241" i="14"/>
  <c r="E237" i="14"/>
  <c r="E233" i="14"/>
  <c r="E229" i="14"/>
  <c r="E225" i="14"/>
  <c r="E221" i="14"/>
  <c r="E217" i="14"/>
  <c r="B812" i="6" s="1"/>
  <c r="E213" i="14"/>
  <c r="E209" i="14"/>
  <c r="E204" i="14"/>
  <c r="E200" i="14"/>
  <c r="E196" i="14"/>
  <c r="E192" i="14"/>
  <c r="E188" i="14"/>
  <c r="E184" i="14"/>
  <c r="E180" i="14"/>
  <c r="E176" i="14"/>
  <c r="E172" i="14"/>
  <c r="E168" i="14"/>
  <c r="B412" i="6" s="1"/>
  <c r="E164" i="14"/>
  <c r="E160" i="14"/>
  <c r="E156" i="14"/>
  <c r="E152" i="14"/>
  <c r="E148" i="14"/>
  <c r="E144" i="14"/>
  <c r="E140" i="14"/>
  <c r="B262" i="6" s="1"/>
  <c r="E136" i="14"/>
  <c r="E132" i="14"/>
  <c r="E128" i="14"/>
  <c r="B1362" i="6" s="1"/>
  <c r="E124" i="14"/>
  <c r="E120" i="14"/>
  <c r="E116" i="14"/>
  <c r="E112" i="14"/>
  <c r="E108" i="14"/>
  <c r="E104" i="14"/>
  <c r="E100" i="14"/>
  <c r="E96" i="14"/>
  <c r="E92" i="14"/>
  <c r="E88" i="14"/>
  <c r="E84" i="14"/>
  <c r="E80" i="14"/>
  <c r="E76" i="14"/>
  <c r="E72" i="14"/>
  <c r="E68" i="14"/>
  <c r="E64" i="14"/>
  <c r="E60" i="14"/>
  <c r="E56" i="14"/>
  <c r="E52" i="14"/>
  <c r="E48" i="14"/>
  <c r="E44" i="14"/>
  <c r="E40" i="14"/>
  <c r="E36" i="14"/>
  <c r="E32" i="14"/>
  <c r="E28" i="14"/>
  <c r="E23" i="14"/>
  <c r="E19" i="14"/>
  <c r="E15" i="14"/>
  <c r="E10" i="14"/>
  <c r="E6" i="14"/>
  <c r="E425" i="14"/>
  <c r="E420" i="14"/>
  <c r="E404" i="14"/>
  <c r="E388" i="14"/>
  <c r="E372" i="14"/>
  <c r="E356" i="14"/>
  <c r="E345" i="14"/>
  <c r="E329" i="14"/>
  <c r="E421" i="14"/>
  <c r="E416" i="14"/>
  <c r="E410" i="14"/>
  <c r="E405" i="14"/>
  <c r="E400" i="14"/>
  <c r="E394" i="14"/>
  <c r="E389" i="14"/>
  <c r="E384" i="14"/>
  <c r="E378" i="14"/>
  <c r="E373" i="14"/>
  <c r="E368" i="14"/>
  <c r="E362" i="14"/>
  <c r="E357" i="14"/>
  <c r="E352" i="14"/>
  <c r="E346" i="14"/>
  <c r="E341" i="14"/>
  <c r="E336" i="14"/>
  <c r="E330" i="14"/>
  <c r="E325" i="14"/>
  <c r="E320" i="14"/>
  <c r="E310" i="14"/>
  <c r="B1262" i="6" s="1"/>
  <c r="E305" i="14"/>
  <c r="E300" i="14"/>
  <c r="E294" i="14"/>
  <c r="E289" i="14"/>
  <c r="E276" i="14"/>
  <c r="B212" i="6" s="1"/>
  <c r="E269" i="14"/>
  <c r="E264" i="14"/>
  <c r="E259" i="14"/>
  <c r="E253" i="14"/>
  <c r="E248" i="14"/>
  <c r="E244" i="14"/>
  <c r="E240" i="14"/>
  <c r="E236" i="14"/>
  <c r="E232" i="14"/>
  <c r="E228" i="14"/>
  <c r="E224" i="14"/>
  <c r="E220" i="14"/>
  <c r="E216" i="14"/>
  <c r="E212" i="14"/>
  <c r="E207" i="14"/>
  <c r="E203" i="14"/>
  <c r="E199" i="14"/>
  <c r="E195" i="14"/>
  <c r="E191" i="14"/>
  <c r="E187" i="14"/>
  <c r="E183" i="14"/>
  <c r="E179" i="14"/>
  <c r="E175" i="14"/>
  <c r="E171" i="14"/>
  <c r="E167" i="14"/>
  <c r="E163" i="14"/>
  <c r="E159" i="14"/>
  <c r="E155" i="14"/>
  <c r="E151" i="14"/>
  <c r="E147" i="14"/>
  <c r="E143" i="14"/>
  <c r="E139" i="14"/>
  <c r="E135" i="14"/>
  <c r="E131" i="14"/>
  <c r="E127" i="14"/>
  <c r="E123" i="14"/>
  <c r="E119" i="14"/>
  <c r="E115" i="14"/>
  <c r="E111" i="14"/>
  <c r="E107" i="14"/>
  <c r="E103" i="14"/>
  <c r="E99" i="14"/>
  <c r="E95" i="14"/>
  <c r="E91" i="14"/>
  <c r="E87" i="14"/>
  <c r="E83" i="14"/>
  <c r="E79" i="14"/>
  <c r="E75" i="14"/>
  <c r="E71" i="14"/>
  <c r="E67" i="14"/>
  <c r="E63" i="14"/>
  <c r="E59" i="14"/>
  <c r="E55" i="14"/>
  <c r="E51" i="14"/>
  <c r="E47" i="14"/>
  <c r="E43" i="14"/>
  <c r="E35" i="14"/>
  <c r="E31" i="14"/>
  <c r="E27" i="14"/>
  <c r="E22" i="14"/>
  <c r="B741" i="6" s="1"/>
  <c r="E18" i="14"/>
  <c r="E14" i="14"/>
  <c r="E9" i="14"/>
  <c r="E409" i="14"/>
  <c r="E393" i="14"/>
  <c r="E377" i="14"/>
  <c r="E361" i="14"/>
  <c r="E340" i="14"/>
  <c r="E324" i="14"/>
  <c r="E414" i="14"/>
  <c r="E398" i="14"/>
  <c r="E382" i="14"/>
  <c r="E366" i="14"/>
  <c r="E350" i="14"/>
  <c r="E334" i="14"/>
  <c r="E318" i="14"/>
  <c r="E360" i="14"/>
  <c r="E338" i="14"/>
  <c r="E317" i="14"/>
  <c r="E309" i="14"/>
  <c r="E298" i="14"/>
  <c r="E288" i="14"/>
  <c r="E268" i="14"/>
  <c r="E257" i="14"/>
  <c r="E247" i="14"/>
  <c r="E239" i="14"/>
  <c r="E231" i="14"/>
  <c r="E223" i="14"/>
  <c r="E215" i="14"/>
  <c r="E206" i="14"/>
  <c r="E198" i="14"/>
  <c r="E190" i="14"/>
  <c r="E182" i="14"/>
  <c r="E174" i="14"/>
  <c r="E166" i="14"/>
  <c r="E158" i="14"/>
  <c r="E150" i="14"/>
  <c r="E142" i="14"/>
  <c r="E134" i="14"/>
  <c r="E126" i="14"/>
  <c r="E118" i="14"/>
  <c r="E110" i="14"/>
  <c r="E102" i="14"/>
  <c r="E94" i="14"/>
  <c r="E86" i="14"/>
  <c r="E78" i="14"/>
  <c r="E70" i="14"/>
  <c r="E62" i="14"/>
  <c r="E54" i="14"/>
  <c r="E46" i="14"/>
  <c r="E33" i="14"/>
  <c r="E24" i="14"/>
  <c r="E16" i="14"/>
  <c r="E7" i="14"/>
  <c r="E13" i="14"/>
  <c r="E354" i="14"/>
  <c r="E333" i="14"/>
  <c r="E308" i="14"/>
  <c r="E297" i="14"/>
  <c r="E286" i="14"/>
  <c r="E267" i="14"/>
  <c r="E256" i="14"/>
  <c r="E246" i="14"/>
  <c r="E238" i="14"/>
  <c r="E230" i="14"/>
  <c r="E222" i="14"/>
  <c r="E214" i="14"/>
  <c r="E205" i="14"/>
  <c r="E197" i="14"/>
  <c r="E189" i="14"/>
  <c r="E181" i="14"/>
  <c r="E173" i="14"/>
  <c r="E165" i="14"/>
  <c r="E157" i="14"/>
  <c r="E149" i="14"/>
  <c r="E141" i="14"/>
  <c r="E133" i="14"/>
  <c r="E125" i="14"/>
  <c r="E117" i="14"/>
  <c r="E109" i="14"/>
  <c r="E101" i="14"/>
  <c r="E93" i="14"/>
  <c r="E85" i="14"/>
  <c r="E77" i="14"/>
  <c r="E69" i="14"/>
  <c r="E61" i="14"/>
  <c r="E53" i="14"/>
  <c r="E45" i="14"/>
  <c r="E38" i="14"/>
  <c r="E30" i="14"/>
  <c r="B114" i="6" s="1"/>
  <c r="E21" i="14"/>
  <c r="E349" i="14"/>
  <c r="E328" i="14"/>
  <c r="E314" i="14"/>
  <c r="B1312" i="6" s="1"/>
  <c r="E304" i="14"/>
  <c r="E293" i="14"/>
  <c r="E274" i="14"/>
  <c r="E263" i="14"/>
  <c r="E252" i="14"/>
  <c r="E243" i="14"/>
  <c r="E235" i="14"/>
  <c r="E227" i="14"/>
  <c r="E219" i="14"/>
  <c r="E211" i="14"/>
  <c r="E202" i="14"/>
  <c r="E194" i="14"/>
  <c r="E186" i="14"/>
  <c r="E178" i="14"/>
  <c r="E170" i="14"/>
  <c r="E162" i="14"/>
  <c r="E154" i="14"/>
  <c r="E146" i="14"/>
  <c r="E138" i="14"/>
  <c r="B1267" i="6" s="1"/>
  <c r="E130" i="14"/>
  <c r="E122" i="14"/>
  <c r="E114" i="14"/>
  <c r="E106" i="14"/>
  <c r="E98" i="14"/>
  <c r="E90" i="14"/>
  <c r="E82" i="14"/>
  <c r="E74" i="14"/>
  <c r="E66" i="14"/>
  <c r="E58" i="14"/>
  <c r="E50" i="14"/>
  <c r="E42" i="14"/>
  <c r="E37" i="14"/>
  <c r="E29" i="14"/>
  <c r="E20" i="14"/>
  <c r="B588" i="6" s="1"/>
  <c r="E11" i="14"/>
  <c r="E17" i="14"/>
  <c r="E365" i="14"/>
  <c r="E344" i="14"/>
  <c r="E322" i="14"/>
  <c r="E313" i="14"/>
  <c r="E302" i="14"/>
  <c r="E292" i="14"/>
  <c r="E273" i="14"/>
  <c r="E261" i="14"/>
  <c r="E251" i="14"/>
  <c r="E242" i="14"/>
  <c r="E234" i="14"/>
  <c r="B1364" i="6" s="1"/>
  <c r="E226" i="14"/>
  <c r="E218" i="14"/>
  <c r="E210" i="14"/>
  <c r="B1269" i="6" s="1"/>
  <c r="E201" i="14"/>
  <c r="E193" i="14"/>
  <c r="E185" i="14"/>
  <c r="E177" i="14"/>
  <c r="E169" i="14"/>
  <c r="E161" i="14"/>
  <c r="E153" i="14"/>
  <c r="B362" i="6" s="1"/>
  <c r="E145" i="14"/>
  <c r="E137" i="14"/>
  <c r="E129" i="14"/>
  <c r="E121" i="14"/>
  <c r="E113" i="14"/>
  <c r="E105" i="14"/>
  <c r="B1212" i="6" s="1"/>
  <c r="E97" i="14"/>
  <c r="E89" i="14"/>
  <c r="E81" i="14"/>
  <c r="E73" i="14"/>
  <c r="E65" i="14"/>
  <c r="E57" i="14"/>
  <c r="E49" i="14"/>
  <c r="E41" i="14"/>
  <c r="E34" i="14"/>
  <c r="E25" i="14"/>
  <c r="E8" i="14"/>
  <c r="B31" i="6"/>
  <c r="B579" i="6"/>
  <c r="B1382" i="6"/>
  <c r="B129" i="6"/>
  <c r="E39"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15"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C13" i="8"/>
  <c r="B112" i="6" l="1"/>
  <c r="B62" i="6"/>
  <c r="B312" i="6"/>
  <c r="B13" i="6"/>
  <c r="B115" i="6"/>
  <c r="B63" i="6"/>
  <c r="D26" i="8"/>
  <c r="D20" i="8"/>
  <c r="D16" i="8"/>
  <c r="D29" i="8"/>
  <c r="D27" i="8"/>
  <c r="D25" i="8"/>
  <c r="D23" i="8"/>
  <c r="D21" i="8"/>
  <c r="D19" i="8"/>
  <c r="D17" i="8"/>
  <c r="D15" i="8"/>
  <c r="D24" i="8"/>
  <c r="D28" i="8"/>
  <c r="D22" i="8"/>
  <c r="D18" i="8"/>
  <c r="D14" i="8"/>
  <c r="D30" i="8"/>
  <c r="D32" i="8"/>
  <c r="D34" i="8"/>
  <c r="D36" i="8"/>
  <c r="D31" i="8"/>
  <c r="D33" i="8"/>
  <c r="D35" i="8"/>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C50" i="8"/>
  <c r="K6" i="4"/>
  <c r="E39" i="8" l="1"/>
  <c r="E40" i="8"/>
  <c r="E41" i="8"/>
  <c r="E29" i="8"/>
  <c r="E27" i="8"/>
  <c r="E25" i="8"/>
  <c r="E23" i="8"/>
  <c r="E21" i="8"/>
  <c r="E19" i="8"/>
  <c r="E17" i="8"/>
  <c r="E15" i="8"/>
  <c r="E28" i="8"/>
  <c r="E26" i="8"/>
  <c r="E24" i="8"/>
  <c r="E22" i="8"/>
  <c r="E20" i="8"/>
  <c r="E18" i="8"/>
  <c r="E16" i="8"/>
  <c r="E14" i="8"/>
  <c r="E30" i="8"/>
  <c r="E32" i="8"/>
  <c r="E34" i="8"/>
  <c r="E36" i="8"/>
  <c r="E33" i="8"/>
  <c r="E31" i="8"/>
  <c r="E35" i="8"/>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8"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B47" i="12"/>
  <c r="B73" i="12"/>
  <c r="B157" i="12"/>
  <c r="B216" i="12"/>
  <c r="B14" i="12"/>
  <c r="B148" i="12"/>
  <c r="B50" i="12"/>
  <c r="B87" i="12"/>
  <c r="B119" i="12"/>
  <c r="B128" i="12"/>
  <c r="B140" i="12"/>
  <c r="B151" i="12"/>
  <c r="B180" i="12"/>
  <c r="B246" i="12"/>
  <c r="B28" i="12"/>
  <c r="B103" i="12"/>
  <c r="B121" i="12"/>
  <c r="B130" i="12"/>
  <c r="B142" i="12"/>
  <c r="B162" i="12"/>
  <c r="B248" i="12"/>
  <c r="B125" i="12"/>
  <c r="B42" i="12"/>
  <c r="B20" i="12"/>
  <c r="B32" i="12"/>
  <c r="B44" i="12"/>
  <c r="B81" i="12"/>
  <c r="B93" i="12"/>
  <c r="B123" i="12"/>
  <c r="B145" i="12"/>
  <c r="B155" i="12"/>
  <c r="B34" i="12"/>
  <c r="B38" i="12"/>
  <c r="B56" i="12"/>
  <c r="B60" i="12"/>
  <c r="B66" i="12"/>
  <c r="B95" i="12"/>
  <c r="B105" i="12"/>
  <c r="B111" i="12"/>
  <c r="B115" i="12"/>
  <c r="B136" i="12"/>
  <c r="B21" i="12"/>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C76" i="15" l="1"/>
  <c r="B68" i="2" s="1"/>
  <c r="B63" i="9" s="1"/>
  <c r="D72" i="15"/>
  <c r="D64" i="2" s="1"/>
  <c r="C67" i="15"/>
  <c r="B59" i="2" s="1"/>
  <c r="B54" i="9" s="1"/>
  <c r="C72" i="15"/>
  <c r="B64" i="2" s="1"/>
  <c r="B59" i="9" s="1"/>
  <c r="D26" i="15"/>
  <c r="A26" i="15" s="1"/>
  <c r="D27" i="15"/>
  <c r="D19" i="2" s="1"/>
  <c r="D28" i="15"/>
  <c r="D20" i="2" s="1"/>
  <c r="D29" i="15"/>
  <c r="D21" i="2" s="1"/>
  <c r="D383" i="15"/>
  <c r="D31" i="15"/>
  <c r="D23" i="2" s="1"/>
  <c r="D303" i="15"/>
  <c r="D319" i="15"/>
  <c r="C266" i="15"/>
  <c r="C385" i="15"/>
  <c r="C208" i="15"/>
  <c r="C351" i="15"/>
  <c r="D218" i="15"/>
  <c r="D365" i="15"/>
  <c r="C218" i="15"/>
  <c r="C343" i="15"/>
  <c r="D374" i="15"/>
  <c r="D307" i="15"/>
  <c r="D76" i="15"/>
  <c r="D68" i="2" s="1"/>
  <c r="C240" i="15"/>
  <c r="C267" i="15"/>
  <c r="C220" i="15"/>
  <c r="C200" i="15"/>
  <c r="C384" i="15"/>
  <c r="C238" i="15"/>
  <c r="C365" i="15"/>
  <c r="C217" i="15"/>
  <c r="C366" i="15"/>
  <c r="D322" i="15"/>
  <c r="C275" i="15"/>
  <c r="D231" i="15"/>
  <c r="D191" i="15"/>
  <c r="D183" i="2" s="1"/>
  <c r="D239" i="15"/>
  <c r="C210" i="15"/>
  <c r="D304" i="15"/>
  <c r="C280" i="15"/>
  <c r="C291" i="15"/>
  <c r="D349" i="15"/>
  <c r="C353" i="15"/>
  <c r="D326" i="15"/>
  <c r="D257" i="15"/>
  <c r="C288" i="15"/>
  <c r="C219" i="15"/>
  <c r="C209" i="15"/>
  <c r="D30" i="15"/>
  <c r="D22" i="2" s="1"/>
  <c r="C261" i="15"/>
  <c r="C249" i="15"/>
  <c r="C265" i="15"/>
  <c r="D330" i="15"/>
  <c r="D195" i="15"/>
  <c r="C362" i="15"/>
  <c r="C195" i="15"/>
  <c r="C373" i="15"/>
  <c r="C227" i="15"/>
  <c r="D359" i="15"/>
  <c r="D367" i="15"/>
  <c r="D258" i="15"/>
  <c r="C349" i="15"/>
  <c r="C350" i="15"/>
  <c r="D233" i="15"/>
  <c r="C386" i="15"/>
  <c r="C269" i="15"/>
  <c r="C318" i="15"/>
  <c r="D194" i="15"/>
  <c r="C216" i="15"/>
  <c r="C346" i="15"/>
  <c r="C293" i="15"/>
  <c r="D342" i="15"/>
  <c r="C313" i="15"/>
  <c r="D278" i="15"/>
  <c r="D256" i="15"/>
  <c r="D230" i="15"/>
  <c r="D234" i="15"/>
  <c r="D204" i="15"/>
  <c r="C211" i="15"/>
  <c r="D388" i="15"/>
  <c r="D211" i="15"/>
  <c r="C309" i="15"/>
  <c r="D345" i="15"/>
  <c r="C292" i="15"/>
  <c r="D341" i="15"/>
  <c r="D328" i="15"/>
  <c r="D40" i="15"/>
  <c r="D32" i="2" s="1"/>
  <c r="C297" i="15"/>
  <c r="C345" i="15"/>
  <c r="D261" i="15"/>
  <c r="D281" i="15"/>
  <c r="C375" i="15"/>
  <c r="D283" i="15"/>
  <c r="D192" i="15"/>
  <c r="D184" i="2" s="1"/>
  <c r="C377" i="15"/>
  <c r="D354" i="15"/>
  <c r="D379" i="15"/>
  <c r="C300" i="15"/>
  <c r="D202" i="15"/>
  <c r="D368" i="15"/>
  <c r="C239" i="15"/>
  <c r="C258" i="15"/>
  <c r="D232" i="15"/>
  <c r="D360" i="15"/>
  <c r="C230" i="15"/>
  <c r="C352" i="15"/>
  <c r="C311" i="15"/>
  <c r="D346" i="15"/>
  <c r="D255" i="15"/>
  <c r="D223" i="15"/>
  <c r="D315" i="15"/>
  <c r="D225" i="15"/>
  <c r="D308" i="15"/>
  <c r="C212" i="15"/>
  <c r="D299" i="15"/>
  <c r="D356" i="15"/>
  <c r="C310" i="15"/>
  <c r="C338" i="15"/>
  <c r="D285" i="15"/>
  <c r="D271" i="15"/>
  <c r="C322" i="15"/>
  <c r="D246" i="15"/>
  <c r="D236" i="15"/>
  <c r="C342" i="15"/>
  <c r="D268" i="15"/>
  <c r="D270" i="15"/>
  <c r="C388" i="15"/>
  <c r="D70" i="15"/>
  <c r="D62" i="2" s="1"/>
  <c r="D337" i="15"/>
  <c r="D284" i="15"/>
  <c r="C222" i="15"/>
  <c r="C329" i="15"/>
  <c r="C215" i="15"/>
  <c r="D75" i="15"/>
  <c r="D67" i="2" s="1"/>
  <c r="C348" i="15"/>
  <c r="C370" i="15"/>
  <c r="C341" i="15"/>
  <c r="D197" i="15"/>
  <c r="D351" i="15"/>
  <c r="C381" i="15"/>
  <c r="C281" i="15"/>
  <c r="D364" i="15"/>
  <c r="D331" i="15"/>
  <c r="C223" i="15"/>
  <c r="C289" i="15"/>
  <c r="D373" i="15"/>
  <c r="C328" i="15"/>
  <c r="D198" i="15"/>
  <c r="D348" i="15"/>
  <c r="D224" i="15"/>
  <c r="D32" i="15"/>
  <c r="D24" i="2" s="1"/>
  <c r="D266" i="15"/>
  <c r="D357" i="15"/>
  <c r="D369" i="15"/>
  <c r="D235" i="15"/>
  <c r="C320" i="15"/>
  <c r="D338" i="15"/>
  <c r="D312" i="15"/>
  <c r="D221" i="15"/>
  <c r="D316" i="15"/>
  <c r="C372" i="15"/>
  <c r="D298" i="15"/>
  <c r="C337" i="15"/>
  <c r="D243" i="15"/>
  <c r="C245" i="15"/>
  <c r="D237" i="15"/>
  <c r="C324" i="15"/>
  <c r="C306" i="15"/>
  <c r="D333" i="15"/>
  <c r="D227" i="15"/>
  <c r="D318" i="15"/>
  <c r="D251" i="15"/>
  <c r="D41" i="15"/>
  <c r="D33" i="2" s="1"/>
  <c r="C387" i="15"/>
  <c r="C194" i="15"/>
  <c r="D242" i="15"/>
  <c r="D305" i="15"/>
  <c r="D332" i="15"/>
  <c r="C259" i="15"/>
  <c r="C75" i="15"/>
  <c r="B67" i="2" s="1"/>
  <c r="B62" i="9" s="1"/>
  <c r="C295" i="15"/>
  <c r="D378" i="15"/>
  <c r="D208" i="15"/>
  <c r="C202" i="15"/>
  <c r="D210" i="15"/>
  <c r="C70" i="15"/>
  <c r="B62" i="2" s="1"/>
  <c r="B57" i="9" s="1"/>
  <c r="D240" i="15"/>
  <c r="D216" i="15"/>
  <c r="C231" i="15"/>
  <c r="D361" i="15"/>
  <c r="C263" i="15"/>
  <c r="C120" i="15"/>
  <c r="B112" i="2" s="1"/>
  <c r="B107" i="9" s="1"/>
  <c r="C301" i="15"/>
  <c r="D366" i="15"/>
  <c r="C356" i="15"/>
  <c r="C192" i="15"/>
  <c r="B184" i="2" s="1"/>
  <c r="B179" i="9" s="1"/>
  <c r="D340" i="15"/>
  <c r="D209" i="15"/>
  <c r="C197" i="15"/>
  <c r="C302" i="15"/>
  <c r="C257" i="15"/>
  <c r="D214" i="15"/>
  <c r="C213" i="15"/>
  <c r="D244" i="15"/>
  <c r="D306" i="15"/>
  <c r="D321" i="15"/>
  <c r="C299" i="15"/>
  <c r="C340" i="15"/>
  <c r="C250" i="15"/>
  <c r="C315" i="15"/>
  <c r="D229" i="15"/>
  <c r="C236" i="15"/>
  <c r="D264" i="15"/>
  <c r="D377" i="15"/>
  <c r="D259" i="15"/>
  <c r="D64" i="15"/>
  <c r="D56" i="2" s="1"/>
  <c r="C277" i="15"/>
  <c r="D325" i="15"/>
  <c r="D272" i="15"/>
  <c r="D294" i="15"/>
  <c r="D215" i="15"/>
  <c r="D206" i="15"/>
  <c r="D371" i="15"/>
  <c r="D250" i="15"/>
  <c r="D384" i="15"/>
  <c r="D290" i="15"/>
  <c r="D262" i="15"/>
  <c r="D362" i="15"/>
  <c r="C380" i="15"/>
  <c r="C214" i="15"/>
  <c r="D287" i="15"/>
  <c r="C316" i="15"/>
  <c r="D363" i="15"/>
  <c r="C298" i="15"/>
  <c r="C305" i="15"/>
  <c r="D291" i="15"/>
  <c r="C226" i="15"/>
  <c r="C334" i="15"/>
  <c r="C307" i="15"/>
  <c r="C321" i="15"/>
  <c r="D288" i="15"/>
  <c r="C347" i="15"/>
  <c r="C368" i="15"/>
  <c r="D314" i="15"/>
  <c r="C251" i="15"/>
  <c r="D372" i="15"/>
  <c r="C330" i="15"/>
  <c r="C224" i="15"/>
  <c r="D238" i="15"/>
  <c r="C323" i="15"/>
  <c r="D292" i="15"/>
  <c r="D277" i="15"/>
  <c r="D248" i="15"/>
  <c r="C235" i="15"/>
  <c r="C314" i="15"/>
  <c r="C252" i="15"/>
  <c r="C242" i="15"/>
  <c r="C260" i="15"/>
  <c r="D310" i="15"/>
  <c r="D350" i="15"/>
  <c r="C327" i="15"/>
  <c r="D353" i="15"/>
  <c r="C379" i="15"/>
  <c r="C287" i="15"/>
  <c r="C201" i="15"/>
  <c r="C256" i="15"/>
  <c r="C203" i="15"/>
  <c r="C363" i="15"/>
  <c r="D196" i="15"/>
  <c r="C207" i="15"/>
  <c r="C383" i="15"/>
  <c r="D200" i="15"/>
  <c r="C283" i="15"/>
  <c r="D241" i="15"/>
  <c r="D352" i="15"/>
  <c r="D263" i="15"/>
  <c r="D217" i="15"/>
  <c r="D335" i="15"/>
  <c r="C367" i="15"/>
  <c r="C358" i="15"/>
  <c r="C196" i="15"/>
  <c r="D220" i="15"/>
  <c r="C282" i="15"/>
  <c r="C296" i="15"/>
  <c r="D382" i="15"/>
  <c r="D380" i="15"/>
  <c r="D120" i="15"/>
  <c r="D112" i="2" s="1"/>
  <c r="C204" i="15"/>
  <c r="D293" i="15"/>
  <c r="C339" i="15"/>
  <c r="C359" i="15"/>
  <c r="D279" i="15"/>
  <c r="D190" i="15"/>
  <c r="D182" i="2" s="1"/>
  <c r="C272" i="15"/>
  <c r="C364" i="15"/>
  <c r="C360" i="15"/>
  <c r="C264" i="15"/>
  <c r="D309" i="15"/>
  <c r="D370" i="15"/>
  <c r="C285" i="15"/>
  <c r="D245" i="15"/>
  <c r="C294" i="15"/>
  <c r="C205" i="15"/>
  <c r="C317" i="15"/>
  <c r="C279" i="15"/>
  <c r="C190" i="15"/>
  <c r="B182" i="2" s="1"/>
  <c r="B177" i="9" s="1"/>
  <c r="C273" i="15"/>
  <c r="C344" i="15"/>
  <c r="D297" i="15"/>
  <c r="C262" i="15"/>
  <c r="C284" i="15"/>
  <c r="D212" i="15"/>
  <c r="C326" i="15"/>
  <c r="C278" i="15"/>
  <c r="D329" i="15"/>
  <c r="D275" i="15"/>
  <c r="C335" i="15"/>
  <c r="D289" i="15"/>
  <c r="C274" i="15"/>
  <c r="D343" i="15"/>
  <c r="D269" i="15"/>
  <c r="D282" i="15"/>
  <c r="D387" i="15"/>
  <c r="C331" i="15"/>
  <c r="D296" i="15"/>
  <c r="D381" i="15"/>
  <c r="D311" i="15"/>
  <c r="D327" i="15"/>
  <c r="D347" i="15"/>
  <c r="C237" i="15"/>
  <c r="C234" i="15"/>
  <c r="C206" i="15"/>
  <c r="C248" i="15"/>
  <c r="C191" i="15"/>
  <c r="B183" i="2" s="1"/>
  <c r="B178" i="9" s="1"/>
  <c r="C290" i="15"/>
  <c r="D249" i="15"/>
  <c r="D324" i="15"/>
  <c r="C270" i="15"/>
  <c r="C355" i="15"/>
  <c r="C276" i="15"/>
  <c r="D219" i="15"/>
  <c r="D317" i="15"/>
  <c r="C271" i="15"/>
  <c r="D247" i="15"/>
  <c r="D201" i="15"/>
  <c r="D252" i="15"/>
  <c r="D344" i="15"/>
  <c r="C357" i="15"/>
  <c r="C382" i="15"/>
  <c r="C64" i="15"/>
  <c r="B56" i="2" s="1"/>
  <c r="B51" i="9" s="1"/>
  <c r="C198" i="15"/>
  <c r="C333" i="15"/>
  <c r="D226" i="15"/>
  <c r="D286" i="15"/>
  <c r="C255" i="15"/>
  <c r="C247" i="15"/>
  <c r="D253" i="15"/>
  <c r="C336" i="15"/>
  <c r="C371" i="15"/>
  <c r="C253" i="15"/>
  <c r="C312" i="15"/>
  <c r="D375" i="15"/>
  <c r="C286" i="15"/>
  <c r="D376" i="15"/>
  <c r="D313" i="15"/>
  <c r="C254" i="15"/>
  <c r="D260" i="15"/>
  <c r="D33" i="15"/>
  <c r="D25" i="2" s="1"/>
  <c r="D301" i="15"/>
  <c r="D254" i="15"/>
  <c r="D323" i="15"/>
  <c r="C232" i="15"/>
  <c r="D385" i="15"/>
  <c r="C268" i="15"/>
  <c r="C361" i="15"/>
  <c r="D300" i="15"/>
  <c r="C376" i="15"/>
  <c r="D320" i="15"/>
  <c r="D355" i="15"/>
  <c r="D339" i="15"/>
  <c r="C308" i="15"/>
  <c r="D222" i="15"/>
  <c r="C233" i="15"/>
  <c r="C229" i="15"/>
  <c r="D205" i="15"/>
  <c r="D386" i="15"/>
  <c r="C241" i="15"/>
  <c r="C332" i="15"/>
  <c r="C354" i="15"/>
  <c r="C246" i="15"/>
  <c r="D358" i="15"/>
  <c r="C303" i="15"/>
  <c r="C369" i="15"/>
  <c r="D276" i="15"/>
  <c r="D228" i="15"/>
  <c r="D199" i="15"/>
  <c r="D273" i="15"/>
  <c r="D336" i="15"/>
  <c r="D280" i="15"/>
  <c r="D265" i="15"/>
  <c r="C243" i="15"/>
  <c r="C319" i="15"/>
  <c r="C325" i="15"/>
  <c r="D213" i="15"/>
  <c r="D334" i="15"/>
  <c r="C378" i="15"/>
  <c r="D295" i="15"/>
  <c r="C228" i="15"/>
  <c r="C199" i="15"/>
  <c r="D274" i="15"/>
  <c r="C304" i="15"/>
  <c r="D34" i="15"/>
  <c r="D26" i="2" s="1"/>
  <c r="C225" i="15"/>
  <c r="D302" i="15"/>
  <c r="D207" i="15"/>
  <c r="C244" i="15"/>
  <c r="C221" i="15"/>
  <c r="C374" i="15"/>
  <c r="D203" i="15"/>
  <c r="D267" i="15"/>
  <c r="C26" i="15"/>
  <c r="B18" i="2" s="1"/>
  <c r="D43" i="15"/>
  <c r="D35" i="2" s="1"/>
  <c r="D65" i="15"/>
  <c r="D57" i="2" s="1"/>
  <c r="C59" i="15"/>
  <c r="B51" i="2" s="1"/>
  <c r="B46" i="9" s="1"/>
  <c r="C100" i="15"/>
  <c r="B92" i="2" s="1"/>
  <c r="B87" i="9" s="1"/>
  <c r="C28" i="15"/>
  <c r="B20" i="2" s="1"/>
  <c r="B15" i="9" s="1"/>
  <c r="D63" i="15"/>
  <c r="D55" i="2" s="1"/>
  <c r="C119" i="15"/>
  <c r="B111" i="2" s="1"/>
  <c r="B106" i="9" s="1"/>
  <c r="C58" i="15"/>
  <c r="B50" i="2" s="1"/>
  <c r="B45" i="9" s="1"/>
  <c r="C108" i="15"/>
  <c r="B100" i="2" s="1"/>
  <c r="B95" i="9" s="1"/>
  <c r="C45" i="15"/>
  <c r="B37" i="2" s="1"/>
  <c r="B32" i="9" s="1"/>
  <c r="C77" i="15"/>
  <c r="B69" i="2" s="1"/>
  <c r="B64" i="9" s="1"/>
  <c r="D177" i="15"/>
  <c r="D169" i="2" s="1"/>
  <c r="D52" i="15"/>
  <c r="D44" i="2" s="1"/>
  <c r="D71" i="15"/>
  <c r="D63" i="2" s="1"/>
  <c r="D183" i="15"/>
  <c r="D175" i="2" s="1"/>
  <c r="C50" i="15"/>
  <c r="B42" i="2" s="1"/>
  <c r="B37" i="9" s="1"/>
  <c r="D42" i="15"/>
  <c r="D34" i="2" s="1"/>
  <c r="C49" i="15"/>
  <c r="B41" i="2" s="1"/>
  <c r="B36" i="9" s="1"/>
  <c r="D59" i="15"/>
  <c r="D51" i="2" s="1"/>
  <c r="D69" i="15"/>
  <c r="D61" i="2" s="1"/>
  <c r="D118" i="15"/>
  <c r="D110" i="2" s="1"/>
  <c r="C179" i="15"/>
  <c r="B171" i="2" s="1"/>
  <c r="B166" i="9" s="1"/>
  <c r="C101" i="15"/>
  <c r="B93" i="2" s="1"/>
  <c r="B88" i="9" s="1"/>
  <c r="C34" i="15"/>
  <c r="B26" i="2" s="1"/>
  <c r="B21" i="9" s="1"/>
  <c r="C63" i="15"/>
  <c r="B55" i="2" s="1"/>
  <c r="B50" i="9" s="1"/>
  <c r="D184" i="15"/>
  <c r="D176" i="2" s="1"/>
  <c r="C47" i="15"/>
  <c r="B39" i="2" s="1"/>
  <c r="B34" i="9" s="1"/>
  <c r="C29" i="15"/>
  <c r="B21" i="2" s="1"/>
  <c r="B16" i="9" s="1"/>
  <c r="C185" i="15"/>
  <c r="B177" i="2" s="1"/>
  <c r="B172" i="9" s="1"/>
  <c r="D60" i="15"/>
  <c r="D52" i="2" s="1"/>
  <c r="C48" i="15"/>
  <c r="B40" i="2" s="1"/>
  <c r="B35" i="9" s="1"/>
  <c r="D58" i="15"/>
  <c r="D50" i="2" s="1"/>
  <c r="D68" i="15"/>
  <c r="D60" i="2" s="1"/>
  <c r="D180" i="15"/>
  <c r="D172" i="2" s="1"/>
  <c r="C44" i="15"/>
  <c r="B36" i="2" s="1"/>
  <c r="B31" i="9" s="1"/>
  <c r="C118" i="15"/>
  <c r="B110" i="2" s="1"/>
  <c r="B105" i="9" s="1"/>
  <c r="C46" i="15"/>
  <c r="B38" i="2" s="1"/>
  <c r="B33" i="9" s="1"/>
  <c r="D67" i="15"/>
  <c r="D59" i="2" s="1"/>
  <c r="D116" i="15"/>
  <c r="D108" i="2" s="1"/>
  <c r="C30" i="15"/>
  <c r="B22" i="2" s="1"/>
  <c r="B17" i="9" s="1"/>
  <c r="D57" i="15"/>
  <c r="D49" i="2" s="1"/>
  <c r="D77" i="15"/>
  <c r="D69" i="2" s="1"/>
  <c r="C31" i="15"/>
  <c r="B23" i="2" s="1"/>
  <c r="B18" i="9" s="1"/>
  <c r="C65" i="15"/>
  <c r="B57" i="2" s="1"/>
  <c r="B52" i="9" s="1"/>
  <c r="C117" i="15"/>
  <c r="B109" i="2" s="1"/>
  <c r="B104" i="9" s="1"/>
  <c r="C180" i="15"/>
  <c r="B172" i="2" s="1"/>
  <c r="B167" i="9" s="1"/>
  <c r="C184" i="15"/>
  <c r="B176" i="2" s="1"/>
  <c r="B171" i="9" s="1"/>
  <c r="C181" i="15"/>
  <c r="B173" i="2" s="1"/>
  <c r="B168" i="9" s="1"/>
  <c r="C32" i="15"/>
  <c r="B24" i="2" s="1"/>
  <c r="B19" i="9" s="1"/>
  <c r="D49" i="15"/>
  <c r="D41" i="2" s="1"/>
  <c r="C60" i="15"/>
  <c r="B52" i="2" s="1"/>
  <c r="B47" i="9" s="1"/>
  <c r="D181" i="15"/>
  <c r="D173" i="2" s="1"/>
  <c r="C42" i="15"/>
  <c r="B34" i="2" s="1"/>
  <c r="B29" i="9" s="1"/>
  <c r="C74" i="15"/>
  <c r="B66" i="2" s="1"/>
  <c r="B61" i="9" s="1"/>
  <c r="D117" i="15"/>
  <c r="D109" i="2" s="1"/>
  <c r="C177" i="15"/>
  <c r="C41" i="15"/>
  <c r="B33" i="2" s="1"/>
  <c r="B28" i="9" s="1"/>
  <c r="C62" i="15"/>
  <c r="B54" i="2" s="1"/>
  <c r="B49" i="9" s="1"/>
  <c r="C73" i="15"/>
  <c r="B65" i="2" s="1"/>
  <c r="B60" i="9" s="1"/>
  <c r="D48" i="15"/>
  <c r="D40" i="2" s="1"/>
  <c r="C116" i="15"/>
  <c r="B108" i="2" s="1"/>
  <c r="B103" i="9" s="1"/>
  <c r="C43" i="15"/>
  <c r="B35" i="2" s="1"/>
  <c r="B30" i="9" s="1"/>
  <c r="C69" i="15"/>
  <c r="B61" i="2" s="1"/>
  <c r="B56" i="9" s="1"/>
  <c r="C40" i="15"/>
  <c r="B32" i="2" s="1"/>
  <c r="B27" i="9" s="1"/>
  <c r="D51" i="15"/>
  <c r="D43" i="2" s="1"/>
  <c r="D185" i="15"/>
  <c r="D177" i="2" s="1"/>
  <c r="C33" i="15"/>
  <c r="B25" i="2" s="1"/>
  <c r="B20" i="9" s="1"/>
  <c r="D50" i="15"/>
  <c r="D42" i="2" s="1"/>
  <c r="C71" i="15"/>
  <c r="B63" i="2" s="1"/>
  <c r="B58" i="9" s="1"/>
  <c r="D100" i="15"/>
  <c r="D92" i="2" s="1"/>
  <c r="D47" i="15"/>
  <c r="D39" i="2" s="1"/>
  <c r="D45" i="15"/>
  <c r="D37" i="2" s="1"/>
  <c r="C52" i="15"/>
  <c r="B44" i="2" s="1"/>
  <c r="B39" i="9" s="1"/>
  <c r="D62" i="15"/>
  <c r="D54" i="2" s="1"/>
  <c r="D73" i="15"/>
  <c r="D65" i="2" s="1"/>
  <c r="C68" i="15"/>
  <c r="B60" i="2" s="1"/>
  <c r="B55" i="9" s="1"/>
  <c r="D46" i="15"/>
  <c r="D38" i="2" s="1"/>
  <c r="C57" i="15"/>
  <c r="B49" i="2" s="1"/>
  <c r="B44" i="9" s="1"/>
  <c r="D179" i="15"/>
  <c r="D171" i="2" s="1"/>
  <c r="D108" i="15"/>
  <c r="D100" i="2" s="1"/>
  <c r="D119" i="15"/>
  <c r="D111" i="2" s="1"/>
  <c r="D44" i="15"/>
  <c r="D36" i="2" s="1"/>
  <c r="C183" i="15"/>
  <c r="B175" i="2" s="1"/>
  <c r="B170" i="9" s="1"/>
  <c r="C27" i="15"/>
  <c r="B19" i="2" s="1"/>
  <c r="B14" i="9" s="1"/>
  <c r="D101" i="15"/>
  <c r="D93" i="2" s="1"/>
  <c r="C51" i="15"/>
  <c r="B43" i="2" s="1"/>
  <c r="B38" i="9" s="1"/>
  <c r="B185" i="9" l="1"/>
  <c r="A27" i="15"/>
  <c r="A28" i="15" s="1"/>
  <c r="A29" i="15" l="1"/>
  <c r="A30" i="15" s="1"/>
  <c r="A31" i="15" l="1"/>
  <c r="A32" i="15" s="1"/>
  <c r="A33" i="15" s="1"/>
  <c r="A34" i="15" s="1"/>
  <c r="A35" i="15" l="1"/>
  <c r="A36" i="15" s="1"/>
  <c r="A37" i="15" s="1"/>
  <c r="A38" i="15" s="1"/>
  <c r="A39" i="15" s="1"/>
  <c r="A40" i="15" s="1"/>
  <c r="A41" i="15" s="1"/>
  <c r="A42" i="15" s="1"/>
  <c r="A43" i="15" s="1"/>
  <c r="A44" i="15" s="1"/>
  <c r="A45" i="15" s="1"/>
  <c r="A46" i="15" s="1"/>
  <c r="A47" i="15" s="1"/>
  <c r="A48" i="15" s="1"/>
  <c r="A49" i="15" s="1"/>
  <c r="A50" i="15" s="1"/>
  <c r="A51" i="15" s="1"/>
  <c r="A52" i="15" s="1"/>
  <c r="D46" i="8"/>
  <c r="D44" i="8"/>
  <c r="D47" i="8"/>
  <c r="D45" i="8"/>
  <c r="D43" i="8"/>
  <c r="D42" i="8"/>
  <c r="D48" i="8"/>
  <c r="A53" i="15" l="1"/>
  <c r="D38" i="8"/>
  <c r="E47" i="8"/>
  <c r="E45" i="8"/>
  <c r="E43" i="8"/>
  <c r="E46" i="8"/>
  <c r="E44" i="8"/>
  <c r="E42" i="8"/>
  <c r="E48" i="8"/>
  <c r="D13" i="8"/>
  <c r="A54" i="15" l="1"/>
  <c r="A55" i="15" s="1"/>
  <c r="A56" i="15" s="1"/>
  <c r="A57" i="15" s="1"/>
  <c r="A58" i="15" s="1"/>
  <c r="A59" i="15" s="1"/>
  <c r="A60" i="15" s="1"/>
  <c r="A61" i="15" s="1"/>
  <c r="E50" i="8"/>
  <c r="A62" i="15" l="1"/>
  <c r="A63" i="15" s="1"/>
  <c r="A64" i="15" s="1"/>
  <c r="A65" i="15" s="1"/>
  <c r="B7" i="6"/>
  <c r="A66" i="15" l="1"/>
  <c r="A67" i="15" s="1"/>
  <c r="A68" i="15" s="1"/>
  <c r="A69" i="15" s="1"/>
  <c r="A70" i="15" s="1"/>
  <c r="B6" i="6"/>
  <c r="A49" i="6"/>
  <c r="B7" i="8"/>
  <c r="B6" i="8"/>
  <c r="B5" i="8"/>
  <c r="B4" i="8"/>
  <c r="F20" i="2" l="1"/>
  <c r="G20" i="2" s="1"/>
  <c r="H20" i="2" s="1"/>
  <c r="A71" i="15"/>
  <c r="A72" i="15" s="1"/>
  <c r="A73" i="15" s="1"/>
  <c r="A74" i="15" s="1"/>
  <c r="B57" i="6"/>
  <c r="C6" i="9"/>
  <c r="C4" i="9"/>
  <c r="C3" i="9"/>
  <c r="C2" i="9"/>
  <c r="C1" i="9"/>
  <c r="C5" i="9"/>
  <c r="A75" i="15" l="1"/>
  <c r="A76" i="15" s="1"/>
  <c r="A77" i="15" s="1"/>
  <c r="B56" i="6"/>
  <c r="A99" i="6"/>
  <c r="F21" i="2" l="1"/>
  <c r="G21" i="2" s="1"/>
  <c r="H21" i="2" s="1"/>
  <c r="A78" i="15"/>
  <c r="A79" i="15" s="1"/>
  <c r="A80" i="15" s="1"/>
  <c r="A81" i="15" s="1"/>
  <c r="C1898" i="15"/>
  <c r="C1148" i="15"/>
  <c r="C1248" i="15"/>
  <c r="C1498" i="15"/>
  <c r="C1548" i="15"/>
  <c r="C1848" i="15"/>
  <c r="C1048" i="15"/>
  <c r="C1098" i="15"/>
  <c r="C1648" i="15"/>
  <c r="C2048" i="15"/>
  <c r="C1298" i="15"/>
  <c r="C1798" i="15"/>
  <c r="C1698" i="15"/>
  <c r="C1948" i="15"/>
  <c r="C1598" i="15"/>
  <c r="C1748" i="15"/>
  <c r="C1398" i="15"/>
  <c r="C1448" i="15"/>
  <c r="C998" i="15"/>
  <c r="C1198" i="15"/>
  <c r="A82" i="15" l="1"/>
  <c r="A83" i="15" s="1"/>
  <c r="A84" i="15" s="1"/>
  <c r="A85" i="15" s="1"/>
  <c r="A86" i="15" s="1"/>
  <c r="A87" i="15" s="1"/>
  <c r="A88" i="15" s="1"/>
  <c r="A89" i="15" s="1"/>
  <c r="A90" i="15" s="1"/>
  <c r="A91" i="15" s="1"/>
  <c r="A92" i="15" s="1"/>
  <c r="A93" i="15" s="1"/>
  <c r="A94" i="15" s="1"/>
  <c r="A95" i="15" s="1"/>
  <c r="A96" i="15" s="1"/>
  <c r="A97" i="15" s="1"/>
  <c r="A98" i="15" s="1"/>
  <c r="A99" i="15" s="1"/>
  <c r="D18" i="2"/>
  <c r="E18" i="2"/>
  <c r="A13" i="9"/>
  <c r="C1998" i="15"/>
  <c r="C1348" i="15"/>
  <c r="A100" i="15" l="1"/>
  <c r="A101" i="15" s="1"/>
  <c r="A102" i="15" s="1"/>
  <c r="A103" i="15" s="1"/>
  <c r="A104" i="15" s="1"/>
  <c r="C57" i="6"/>
  <c r="B99" i="6" s="1"/>
  <c r="C56" i="6"/>
  <c r="G57" i="6"/>
  <c r="B13" i="9"/>
  <c r="G7" i="6"/>
  <c r="C7" i="6"/>
  <c r="B49" i="6" s="1"/>
  <c r="C6" i="6"/>
  <c r="A105" i="15" l="1"/>
  <c r="A106" i="15" s="1"/>
  <c r="A107" i="15" s="1"/>
  <c r="A108" i="15" s="1"/>
  <c r="A109" i="15" s="1"/>
  <c r="A110" i="15" l="1"/>
  <c r="A111" i="15" s="1"/>
  <c r="A112" i="15" s="1"/>
  <c r="A113" i="15" s="1"/>
  <c r="A114" i="15" s="1"/>
  <c r="A115" i="15" s="1"/>
  <c r="A116" i="15" s="1"/>
  <c r="A117" i="15" s="1"/>
  <c r="A118" i="15" s="1"/>
  <c r="A119" i="15" s="1"/>
  <c r="A120" i="15" s="1"/>
  <c r="A121" i="15" s="1"/>
  <c r="A122" i="15" l="1"/>
  <c r="A123" i="15" l="1"/>
  <c r="A124" i="15" s="1"/>
  <c r="A125" i="15" s="1"/>
  <c r="A126" i="15" s="1"/>
  <c r="A127" i="15" s="1"/>
  <c r="A128" i="15" l="1"/>
  <c r="A129" i="15" s="1"/>
  <c r="A130" i="15" s="1"/>
  <c r="A131" i="15" s="1"/>
  <c r="A132" i="15" s="1"/>
  <c r="A133" i="15" s="1"/>
  <c r="A134" i="15" s="1"/>
  <c r="A135" i="15" l="1"/>
  <c r="A136" i="15" s="1"/>
  <c r="A137" i="15" s="1"/>
  <c r="A138" i="15" s="1"/>
  <c r="A139" i="15" s="1"/>
  <c r="A140" i="15" s="1"/>
  <c r="A141" i="15" s="1"/>
  <c r="A142" i="15" s="1"/>
  <c r="A143" i="15" s="1"/>
  <c r="A144" i="15" s="1"/>
  <c r="A145" i="15" s="1"/>
  <c r="A146" i="15" s="1"/>
  <c r="A147" i="15" s="1"/>
  <c r="A148" i="15" l="1"/>
  <c r="A149" i="15" s="1"/>
  <c r="A150" i="15" s="1"/>
  <c r="A151" i="15" s="1"/>
  <c r="A152" i="15" s="1"/>
  <c r="A153" i="15" s="1"/>
  <c r="A154" i="15" s="1"/>
  <c r="A155" i="15" s="1"/>
  <c r="A156" i="15" s="1"/>
  <c r="A157" i="15" l="1"/>
  <c r="A158" i="15" s="1"/>
  <c r="A159" i="15" l="1"/>
  <c r="A160" i="15" s="1"/>
  <c r="A161" i="15" s="1"/>
  <c r="A162" i="15" s="1"/>
  <c r="A163" i="15" s="1"/>
  <c r="A164" i="15" s="1"/>
  <c r="A165" i="15" s="1"/>
  <c r="A166" i="15" s="1"/>
  <c r="A167" i="15" s="1"/>
  <c r="A168" i="15" s="1"/>
  <c r="A169" i="15" s="1"/>
  <c r="A170" i="15" s="1"/>
  <c r="A171" i="15" s="1"/>
  <c r="A172" i="15" l="1"/>
  <c r="A173" i="15" l="1"/>
  <c r="A174" i="15" s="1"/>
  <c r="A175" i="15" s="1"/>
  <c r="A176" i="15" s="1"/>
  <c r="A177" i="15" s="1"/>
  <c r="A178" i="15" s="1"/>
  <c r="A179" i="15" s="1"/>
  <c r="A180" i="15" s="1"/>
  <c r="A181" i="15" s="1"/>
  <c r="A182" i="15" s="1"/>
  <c r="A183" i="15" s="1"/>
  <c r="A184" i="15" s="1"/>
  <c r="A185" i="15" s="1"/>
  <c r="A186" i="15" s="1"/>
  <c r="A187" i="15" s="1"/>
  <c r="A188" i="15" l="1"/>
  <c r="A189" i="15" s="1"/>
  <c r="A190" i="15" s="1"/>
  <c r="A191" i="15" s="1"/>
  <c r="A192" i="15" s="1"/>
  <c r="A193" i="15" l="1"/>
  <c r="A194" i="15" s="1"/>
  <c r="A195" i="15" s="1"/>
  <c r="A196" i="15" s="1"/>
  <c r="A197" i="15" s="1"/>
  <c r="A198" i="15" s="1"/>
  <c r="A199" i="15" s="1"/>
  <c r="A200" i="15" s="1"/>
  <c r="A201" i="15" s="1"/>
  <c r="A202" i="15" s="1"/>
  <c r="A203" i="15" s="1"/>
  <c r="A204" i="15" s="1"/>
  <c r="A205" i="15" s="1"/>
  <c r="A206" i="15" s="1"/>
  <c r="A207" i="15" s="1"/>
  <c r="A208" i="15" s="1"/>
  <c r="A209" i="15" s="1"/>
  <c r="A210" i="15" s="1"/>
  <c r="A211" i="15" s="1"/>
  <c r="A212" i="15" s="1"/>
  <c r="A213" i="15" s="1"/>
  <c r="A214" i="15" s="1"/>
  <c r="A215" i="15" s="1"/>
  <c r="A216" i="15" s="1"/>
  <c r="A217" i="15" s="1"/>
  <c r="A218" i="15" s="1"/>
  <c r="A219" i="15" s="1"/>
  <c r="A220" i="15" s="1"/>
  <c r="A221" i="15" s="1"/>
  <c r="A222" i="15" s="1"/>
  <c r="A223" i="15" s="1"/>
  <c r="A224" i="15" s="1"/>
  <c r="A225" i="15" s="1"/>
  <c r="A226" i="15" s="1"/>
  <c r="A227" i="15" s="1"/>
  <c r="A228" i="15" s="1"/>
  <c r="A229" i="15" s="1"/>
  <c r="A230" i="15" s="1"/>
  <c r="A231" i="15" s="1"/>
  <c r="A232" i="15" s="1"/>
  <c r="A233" i="15" s="1"/>
  <c r="A234" i="15" s="1"/>
  <c r="A235" i="15" s="1"/>
  <c r="A236" i="15" s="1"/>
  <c r="A237" i="15" s="1"/>
  <c r="A238" i="15" s="1"/>
  <c r="A239" i="15" s="1"/>
  <c r="A240" i="15" s="1"/>
  <c r="A241" i="15" s="1"/>
  <c r="A242" i="15" s="1"/>
  <c r="A243" i="15" s="1"/>
  <c r="A244" i="15" s="1"/>
  <c r="A245" i="15" s="1"/>
  <c r="A246" i="15" s="1"/>
  <c r="A247" i="15" s="1"/>
  <c r="A248" i="15" s="1"/>
  <c r="A249" i="15" s="1"/>
  <c r="A250" i="15" s="1"/>
  <c r="A251" i="15" s="1"/>
  <c r="A252" i="15" s="1"/>
  <c r="A253" i="15" s="1"/>
  <c r="A254" i="15" s="1"/>
  <c r="A255" i="15" s="1"/>
  <c r="A256" i="15" s="1"/>
  <c r="A257" i="15" s="1"/>
  <c r="A258" i="15" s="1"/>
  <c r="A259" i="15" s="1"/>
  <c r="A260" i="15" s="1"/>
  <c r="A261" i="15" s="1"/>
  <c r="A262" i="15" s="1"/>
  <c r="A263" i="15" s="1"/>
  <c r="A264" i="15" s="1"/>
  <c r="A265" i="15" s="1"/>
  <c r="A266" i="15" s="1"/>
  <c r="A267" i="15" s="1"/>
  <c r="A268" i="15" s="1"/>
  <c r="A269" i="15" s="1"/>
  <c r="A270" i="15" s="1"/>
  <c r="A271" i="15" s="1"/>
  <c r="A272" i="15" s="1"/>
  <c r="A273" i="15" s="1"/>
  <c r="A274" i="15" s="1"/>
  <c r="A275" i="15" s="1"/>
  <c r="A276" i="15" s="1"/>
  <c r="A277" i="15" s="1"/>
  <c r="A278" i="15" s="1"/>
  <c r="A279" i="15" s="1"/>
  <c r="A280" i="15" s="1"/>
  <c r="A281" i="15" s="1"/>
  <c r="A282" i="15" s="1"/>
  <c r="A283" i="15" s="1"/>
  <c r="A284" i="15" s="1"/>
  <c r="A285" i="15" s="1"/>
  <c r="A286" i="15" s="1"/>
  <c r="A287" i="15" s="1"/>
  <c r="A288" i="15" s="1"/>
  <c r="A289" i="15" s="1"/>
  <c r="A290" i="15" s="1"/>
  <c r="A291" i="15" s="1"/>
  <c r="A292" i="15" s="1"/>
  <c r="A293" i="15" s="1"/>
  <c r="A294" i="15" s="1"/>
  <c r="A295" i="15" s="1"/>
  <c r="A296" i="15" s="1"/>
  <c r="A297" i="15" s="1"/>
  <c r="A298" i="15" s="1"/>
  <c r="A299" i="15" s="1"/>
  <c r="A300" i="15" s="1"/>
  <c r="A301" i="15" s="1"/>
  <c r="A302" i="15" s="1"/>
  <c r="A303" i="15" s="1"/>
  <c r="A304" i="15" s="1"/>
  <c r="A305" i="15" s="1"/>
  <c r="A306" i="15" s="1"/>
  <c r="A307" i="15" s="1"/>
  <c r="A308" i="15" s="1"/>
  <c r="A309" i="15" s="1"/>
  <c r="A310" i="15" s="1"/>
  <c r="A311" i="15" s="1"/>
  <c r="A312" i="15" s="1"/>
  <c r="A313" i="15" s="1"/>
  <c r="A314" i="15" s="1"/>
  <c r="A315" i="15" s="1"/>
  <c r="A316" i="15" s="1"/>
  <c r="A317" i="15" s="1"/>
  <c r="A318" i="15" s="1"/>
  <c r="A319" i="15" s="1"/>
  <c r="A320" i="15" s="1"/>
  <c r="A321" i="15" s="1"/>
  <c r="A322" i="15" s="1"/>
  <c r="A323" i="15" s="1"/>
  <c r="A324" i="15" s="1"/>
  <c r="A325" i="15" s="1"/>
  <c r="A326" i="15" s="1"/>
  <c r="A327" i="15" s="1"/>
  <c r="A328" i="15" s="1"/>
  <c r="A329" i="15" s="1"/>
  <c r="A330" i="15" s="1"/>
  <c r="A331" i="15" s="1"/>
  <c r="A332" i="15" s="1"/>
  <c r="A333" i="15" s="1"/>
  <c r="A334" i="15" s="1"/>
  <c r="A335" i="15" s="1"/>
  <c r="A336" i="15" s="1"/>
  <c r="A337" i="15" s="1"/>
  <c r="A338" i="15" s="1"/>
  <c r="A339" i="15" s="1"/>
  <c r="A340" i="15" s="1"/>
  <c r="A341" i="15" s="1"/>
  <c r="A342" i="15" s="1"/>
  <c r="A343" i="15" s="1"/>
  <c r="A344" i="15" s="1"/>
  <c r="A345" i="15" s="1"/>
  <c r="A346" i="15" s="1"/>
  <c r="A347" i="15" s="1"/>
  <c r="A348" i="15" s="1"/>
  <c r="A349" i="15" s="1"/>
  <c r="A350" i="15" s="1"/>
  <c r="A351" i="15" s="1"/>
  <c r="A352" i="15" s="1"/>
  <c r="A353" i="15" s="1"/>
  <c r="A354" i="15" s="1"/>
  <c r="A355" i="15" s="1"/>
  <c r="A356" i="15" s="1"/>
  <c r="A357" i="15" s="1"/>
  <c r="A358" i="15" s="1"/>
  <c r="A359" i="15" s="1"/>
  <c r="A360" i="15" s="1"/>
  <c r="A361" i="15" s="1"/>
  <c r="A362" i="15" s="1"/>
  <c r="A363" i="15" s="1"/>
  <c r="A364" i="15" s="1"/>
  <c r="A365" i="15" s="1"/>
  <c r="A366" i="15" s="1"/>
  <c r="A367" i="15" s="1"/>
  <c r="A368" i="15" s="1"/>
  <c r="A369" i="15" s="1"/>
  <c r="A370" i="15" s="1"/>
  <c r="A371" i="15" s="1"/>
  <c r="A372" i="15" s="1"/>
  <c r="A373" i="15" s="1"/>
  <c r="A374" i="15" s="1"/>
  <c r="A375" i="15" s="1"/>
  <c r="A376" i="15" s="1"/>
  <c r="A377" i="15" s="1"/>
  <c r="A378" i="15" s="1"/>
  <c r="A379" i="15" s="1"/>
  <c r="A380" i="15" s="1"/>
  <c r="A381" i="15" s="1"/>
  <c r="A382" i="15" s="1"/>
  <c r="A383" i="15" s="1"/>
  <c r="A384" i="15" s="1"/>
  <c r="A385" i="15" s="1"/>
  <c r="A386" i="15" s="1"/>
  <c r="A387" i="15" s="1"/>
  <c r="A388" i="15" s="1"/>
  <c r="A389" i="15" s="1"/>
  <c r="A390" i="15" s="1"/>
  <c r="A391" i="15" s="1"/>
  <c r="A392" i="15" s="1"/>
  <c r="A393" i="15" s="1"/>
  <c r="A394" i="15" s="1"/>
  <c r="B107" i="6" s="1"/>
  <c r="B106" i="6" l="1"/>
  <c r="C106" i="6" s="1"/>
  <c r="C107" i="6"/>
  <c r="B149" i="6" s="1"/>
  <c r="A149" i="6"/>
  <c r="G107" i="6"/>
  <c r="B157" i="6" l="1"/>
  <c r="B156" i="6" s="1"/>
  <c r="C156" i="6" s="1"/>
  <c r="F22" i="2"/>
  <c r="G22" i="2" s="1"/>
  <c r="H22" i="2" s="1"/>
  <c r="G157" i="6" l="1"/>
  <c r="A199" i="6"/>
  <c r="C157" i="6"/>
  <c r="B199" i="6" s="1"/>
  <c r="F24" i="2"/>
  <c r="G24" i="2" s="1"/>
  <c r="H24" i="2" s="1"/>
  <c r="B207" i="6" l="1"/>
  <c r="B206" i="6" s="1"/>
  <c r="C206" i="6" s="1"/>
  <c r="G207" i="6" l="1"/>
  <c r="A249" i="6"/>
  <c r="C207" i="6"/>
  <c r="B249" i="6" s="1"/>
  <c r="B257" i="6" l="1"/>
  <c r="G257" i="6" l="1"/>
  <c r="A299" i="6"/>
  <c r="B307" i="6" s="1"/>
  <c r="C257" i="6"/>
  <c r="B299" i="6" s="1"/>
  <c r="B256" i="6"/>
  <c r="C256" i="6" s="1"/>
  <c r="G307" i="6" l="1"/>
  <c r="B306" i="6"/>
  <c r="C306" i="6" s="1"/>
  <c r="C307" i="6"/>
  <c r="B349" i="6" s="1"/>
  <c r="A349" i="6"/>
  <c r="B357" i="6" l="1"/>
  <c r="B356" i="6" l="1"/>
  <c r="C356" i="6" s="1"/>
  <c r="A399" i="6"/>
  <c r="B407" i="6" s="1"/>
  <c r="C357" i="6"/>
  <c r="B399" i="6" s="1"/>
  <c r="G357" i="6"/>
  <c r="G407" i="6" l="1"/>
  <c r="C407" i="6"/>
  <c r="B449" i="6" s="1"/>
  <c r="A449" i="6"/>
  <c r="B457" i="6" s="1"/>
  <c r="B406" i="6"/>
  <c r="C406" i="6" s="1"/>
  <c r="G457" i="6" l="1"/>
  <c r="C457" i="6"/>
  <c r="B499" i="6" s="1"/>
  <c r="A499" i="6"/>
  <c r="B507" i="6" s="1"/>
  <c r="B456" i="6"/>
  <c r="C456" i="6" s="1"/>
  <c r="G507" i="6" l="1"/>
  <c r="A549" i="6"/>
  <c r="B557" i="6" s="1"/>
  <c r="B506" i="6"/>
  <c r="C506" i="6" s="1"/>
  <c r="C507" i="6"/>
  <c r="B549" i="6" s="1"/>
  <c r="C557" i="6" l="1"/>
  <c r="B599" i="6" s="1"/>
  <c r="A599" i="6"/>
  <c r="B607" i="6" s="1"/>
  <c r="B556" i="6"/>
  <c r="C556" i="6" s="1"/>
  <c r="G557" i="6"/>
  <c r="C607" i="6" l="1"/>
  <c r="B649" i="6" s="1"/>
  <c r="G607" i="6"/>
  <c r="A649" i="6"/>
  <c r="B657" i="6" s="1"/>
  <c r="B606" i="6"/>
  <c r="C606" i="6" s="1"/>
  <c r="G657" i="6" l="1"/>
  <c r="C657" i="6"/>
  <c r="B699" i="6" s="1"/>
  <c r="A699" i="6"/>
  <c r="B707" i="6" s="1"/>
  <c r="B656" i="6"/>
  <c r="C656" i="6" s="1"/>
  <c r="G707" i="6" l="1"/>
  <c r="B706" i="6"/>
  <c r="C706" i="6" s="1"/>
  <c r="A749" i="6"/>
  <c r="B757" i="6" s="1"/>
  <c r="C707" i="6"/>
  <c r="B749" i="6" s="1"/>
  <c r="G757" i="6" l="1"/>
  <c r="B756" i="6"/>
  <c r="C756" i="6" s="1"/>
  <c r="A799" i="6"/>
  <c r="B807" i="6" s="1"/>
  <c r="C757" i="6"/>
  <c r="B799" i="6" s="1"/>
  <c r="G807" i="6" l="1"/>
  <c r="B806" i="6"/>
  <c r="C806" i="6" s="1"/>
  <c r="C807" i="6"/>
  <c r="B849" i="6" s="1"/>
  <c r="A849" i="6"/>
  <c r="B857" i="6" s="1"/>
  <c r="G857" i="6" l="1"/>
  <c r="B856" i="6"/>
  <c r="C856" i="6" s="1"/>
  <c r="A899" i="6"/>
  <c r="B907" i="6" s="1"/>
  <c r="C857" i="6"/>
  <c r="B899" i="6" s="1"/>
  <c r="G907" i="6" l="1"/>
  <c r="B906" i="6"/>
  <c r="C906" i="6" s="1"/>
  <c r="A949" i="6"/>
  <c r="B957" i="6" s="1"/>
  <c r="C907" i="6"/>
  <c r="B949" i="6" s="1"/>
  <c r="G957" i="6" l="1"/>
  <c r="A999" i="6"/>
  <c r="B1007" i="6" s="1"/>
  <c r="B956" i="6"/>
  <c r="C956" i="6" s="1"/>
  <c r="C957" i="6"/>
  <c r="B999" i="6" s="1"/>
  <c r="G1007" i="6" l="1"/>
  <c r="B1006" i="6"/>
  <c r="C1006" i="6" s="1"/>
  <c r="A1049" i="6"/>
  <c r="B1057" i="6" s="1"/>
  <c r="C1007" i="6"/>
  <c r="B1049" i="6" s="1"/>
  <c r="B1056" i="6" l="1"/>
  <c r="C1056" i="6" s="1"/>
  <c r="A1099" i="6"/>
  <c r="B1107" i="6" s="1"/>
  <c r="C1057" i="6"/>
  <c r="B1099" i="6" s="1"/>
  <c r="G1057" i="6"/>
  <c r="G1107" i="6" l="1"/>
  <c r="A1149" i="6"/>
  <c r="B1157" i="6" s="1"/>
  <c r="B1106" i="6"/>
  <c r="C1106" i="6" s="1"/>
  <c r="C1107" i="6"/>
  <c r="B1149" i="6" s="1"/>
  <c r="A1199" i="6" l="1"/>
  <c r="C1157" i="6"/>
  <c r="B1199" i="6" s="1"/>
  <c r="B1156" i="6"/>
  <c r="C1156" i="6" s="1"/>
  <c r="G1157" i="6"/>
  <c r="B1207" i="6" l="1"/>
  <c r="C1207" i="6" l="1"/>
  <c r="B1249" i="6" s="1"/>
  <c r="A1249" i="6"/>
  <c r="B1206" i="6"/>
  <c r="C1206" i="6" s="1"/>
  <c r="G1207" i="6"/>
  <c r="B1257" i="6" l="1"/>
  <c r="B1256" i="6" l="1"/>
  <c r="C1256" i="6" s="1"/>
  <c r="G1257" i="6"/>
  <c r="A1299" i="6"/>
  <c r="C1257" i="6"/>
  <c r="B1299" i="6" s="1"/>
  <c r="B1307" i="6" l="1"/>
  <c r="B1306" i="6" l="1"/>
  <c r="C1306" i="6" s="1"/>
  <c r="A1349" i="6"/>
  <c r="C1307" i="6"/>
  <c r="B1349" i="6" s="1"/>
  <c r="G1307" i="6"/>
  <c r="B1357" i="6" l="1"/>
  <c r="C1357" i="6" l="1"/>
  <c r="B1399" i="6" s="1"/>
  <c r="G1357" i="6"/>
  <c r="A1399" i="6"/>
  <c r="B1356" i="6"/>
  <c r="C1356" i="6" s="1"/>
  <c r="B1407" i="6" l="1"/>
  <c r="A1449" i="6" l="1"/>
  <c r="B1406" i="6"/>
  <c r="C1406" i="6" s="1"/>
  <c r="G1407" i="6"/>
  <c r="C1407" i="6"/>
  <c r="B1449" i="6" s="1"/>
  <c r="B1457" i="6" l="1"/>
  <c r="A1499" i="6" l="1"/>
  <c r="C1457" i="6"/>
  <c r="B1499" i="6" s="1"/>
  <c r="G1457" i="6"/>
  <c r="B1456" i="6"/>
  <c r="C1456" i="6" s="1"/>
  <c r="B1507" i="6" l="1"/>
  <c r="G1507" i="6" l="1"/>
  <c r="A1549" i="6"/>
  <c r="C1507" i="6"/>
  <c r="B1549" i="6" s="1"/>
  <c r="B1506" i="6"/>
  <c r="C1506" i="6" s="1"/>
  <c r="B1557" i="6" l="1"/>
  <c r="G1557" i="6" l="1"/>
  <c r="B1556" i="6"/>
  <c r="C1556" i="6" s="1"/>
  <c r="C1557" i="6"/>
  <c r="B1599" i="6" s="1"/>
  <c r="A1599" i="6"/>
  <c r="B1607" i="6" l="1"/>
  <c r="A1649" i="6" l="1"/>
  <c r="B1606" i="6"/>
  <c r="C1606" i="6" s="1"/>
  <c r="G1607" i="6"/>
  <c r="C1607" i="6"/>
  <c r="B1649" i="6" s="1"/>
  <c r="B1657" i="6" l="1"/>
  <c r="B1656" i="6" l="1"/>
  <c r="C1656" i="6" s="1"/>
  <c r="C1657" i="6"/>
  <c r="B1699" i="6" s="1"/>
  <c r="G1657" i="6"/>
  <c r="A1699" i="6"/>
  <c r="B1707" i="6" s="1"/>
  <c r="B1706" i="6" l="1"/>
  <c r="C1706" i="6" s="1"/>
  <c r="C1707" i="6"/>
  <c r="B1749" i="6" s="1"/>
  <c r="G1707" i="6"/>
  <c r="A1749" i="6"/>
  <c r="B1757" i="6" s="1"/>
  <c r="A1799" i="6" l="1"/>
  <c r="B1807" i="6" s="1"/>
  <c r="B1756" i="6"/>
  <c r="C1756" i="6" s="1"/>
  <c r="C1757" i="6"/>
  <c r="B1799" i="6" s="1"/>
  <c r="G1757" i="6"/>
  <c r="B1806" i="6" l="1"/>
  <c r="C1806" i="6" s="1"/>
  <c r="C1807" i="6"/>
  <c r="B1849" i="6" s="1"/>
  <c r="G1807" i="6"/>
  <c r="A1849" i="6"/>
  <c r="B1857" i="6" s="1"/>
  <c r="A1899" i="6" l="1"/>
  <c r="B1907" i="6" s="1"/>
  <c r="B1856" i="6"/>
  <c r="C1856" i="6" s="1"/>
  <c r="C1857" i="6"/>
  <c r="B1899" i="6" s="1"/>
  <c r="G1857" i="6"/>
  <c r="A1949" i="6" l="1"/>
  <c r="B1957" i="6" s="1"/>
  <c r="C1907" i="6"/>
  <c r="B1949" i="6" s="1"/>
  <c r="B1906" i="6"/>
  <c r="C1906" i="6" s="1"/>
  <c r="G1907" i="6"/>
  <c r="B1956" i="6" l="1"/>
  <c r="C1956" i="6" s="1"/>
  <c r="G1957" i="6"/>
  <c r="A1999" i="6"/>
  <c r="B2007" i="6" s="1"/>
  <c r="C1957" i="6"/>
  <c r="B1999" i="6" s="1"/>
  <c r="B2006" i="6" l="1"/>
  <c r="C2006" i="6" s="1"/>
  <c r="G2007" i="6"/>
  <c r="C2007" i="6"/>
  <c r="B2049" i="6" s="1"/>
  <c r="A2049" i="6"/>
  <c r="B2057" i="6" s="1"/>
  <c r="B2056" i="6" l="1"/>
  <c r="C2056" i="6" s="1"/>
  <c r="C2057" i="6"/>
  <c r="B2099" i="6" s="1"/>
  <c r="A2099" i="6"/>
  <c r="B2107" i="6" s="1"/>
  <c r="G2057" i="6"/>
  <c r="A2149" i="6" l="1"/>
  <c r="B2157" i="6" s="1"/>
  <c r="G2107" i="6"/>
  <c r="C2107" i="6"/>
  <c r="B2149" i="6" s="1"/>
  <c r="B2106" i="6"/>
  <c r="C2106" i="6" s="1"/>
  <c r="B2156" i="6" l="1"/>
  <c r="C2156" i="6" s="1"/>
  <c r="C2157" i="6"/>
  <c r="B2199" i="6" s="1"/>
  <c r="A2199" i="6"/>
  <c r="G2157" i="6"/>
  <c r="B2207" i="6" l="1"/>
  <c r="B2206" i="6" l="1"/>
  <c r="C2206" i="6" s="1"/>
  <c r="G2207" i="6"/>
  <c r="A2249" i="6"/>
  <c r="C2207" i="6"/>
  <c r="B2249" i="6" s="1"/>
  <c r="B2257" i="6" l="1"/>
  <c r="B2256" i="6" l="1"/>
  <c r="C2256" i="6" s="1"/>
  <c r="C2257" i="6"/>
  <c r="B2299" i="6" s="1"/>
  <c r="G2257" i="6"/>
  <c r="A2299" i="6"/>
  <c r="B2307" i="6" l="1"/>
  <c r="B2306" i="6" l="1"/>
  <c r="C2306" i="6" s="1"/>
  <c r="A2349" i="6"/>
  <c r="C2307" i="6"/>
  <c r="B2349" i="6" s="1"/>
  <c r="G2307" i="6"/>
  <c r="B2357" i="6" l="1"/>
  <c r="A2399" i="6" l="1"/>
  <c r="B2356" i="6"/>
  <c r="C2356" i="6" s="1"/>
  <c r="G2357" i="6"/>
  <c r="C2357" i="6"/>
  <c r="B2399" i="6" s="1"/>
  <c r="B2407" i="6" l="1"/>
  <c r="G2407" i="6" l="1"/>
  <c r="C2407" i="6"/>
  <c r="B2449" i="6" s="1"/>
  <c r="B2406" i="6"/>
  <c r="C2406" i="6" s="1"/>
  <c r="A2449" i="6"/>
  <c r="B2457" i="6" l="1"/>
  <c r="A2499" i="6" l="1"/>
  <c r="B2456" i="6"/>
  <c r="C2456" i="6" s="1"/>
  <c r="G2457" i="6"/>
  <c r="C2457" i="6"/>
  <c r="B2499" i="6" s="1"/>
  <c r="B2507" i="6" l="1"/>
  <c r="B2506" i="6" l="1"/>
  <c r="C2506" i="6" s="1"/>
  <c r="C2507" i="6"/>
  <c r="B2549" i="6" s="1"/>
  <c r="G2507" i="6"/>
  <c r="A2549" i="6"/>
  <c r="B2557" i="6" l="1"/>
  <c r="B2556" i="6" l="1"/>
  <c r="C2556" i="6" s="1"/>
  <c r="C2557" i="6"/>
  <c r="B2599" i="6" s="1"/>
  <c r="G2557" i="6"/>
  <c r="A2599" i="6"/>
  <c r="B2607" i="6" l="1"/>
  <c r="B2606" i="6" l="1"/>
  <c r="C2606" i="6" s="1"/>
  <c r="A2649" i="6"/>
  <c r="G2607" i="6"/>
  <c r="C2607" i="6"/>
  <c r="B2649" i="6" s="1"/>
  <c r="B2657" i="6" l="1"/>
  <c r="G2657" i="6" l="1"/>
  <c r="A2699" i="6"/>
  <c r="C2657" i="6"/>
  <c r="B2699" i="6" s="1"/>
  <c r="B2656" i="6"/>
  <c r="C2656" i="6" s="1"/>
  <c r="B2707" i="6" l="1"/>
  <c r="A2749" i="6" l="1"/>
  <c r="B2757" i="6" s="1"/>
  <c r="B2706" i="6"/>
  <c r="C2706" i="6" s="1"/>
  <c r="C2707" i="6"/>
  <c r="B2749" i="6" s="1"/>
  <c r="G2707" i="6"/>
  <c r="A2799" i="6" l="1"/>
  <c r="B2807" i="6" s="1"/>
  <c r="G2757" i="6"/>
  <c r="B2756" i="6"/>
  <c r="C2756" i="6" s="1"/>
  <c r="C2757" i="6"/>
  <c r="B2799" i="6" s="1"/>
  <c r="C2807" i="6" l="1"/>
  <c r="B2849" i="6" s="1"/>
  <c r="A2849" i="6"/>
  <c r="B2856" i="6" s="1"/>
  <c r="G2807" i="6"/>
  <c r="B2806" i="6"/>
  <c r="C2806" i="6" s="1"/>
  <c r="C2856" i="6" l="1"/>
  <c r="B2898" i="6" s="1"/>
  <c r="G2856" i="6"/>
  <c r="B2855" i="6"/>
  <c r="C2855" i="6" s="1"/>
  <c r="A2898" i="6"/>
  <c r="B2905" i="6" s="1"/>
  <c r="B2904" i="6" l="1"/>
  <c r="C2904" i="6" s="1"/>
  <c r="G2905" i="6"/>
  <c r="A2947" i="6"/>
  <c r="B2954" i="6" s="1"/>
  <c r="C2905" i="6"/>
  <c r="B2947" i="6" s="1"/>
  <c r="B2953" i="6" l="1"/>
  <c r="C2953" i="6" s="1"/>
  <c r="A2996" i="6"/>
  <c r="B3003" i="6" s="1"/>
  <c r="C2954" i="6"/>
  <c r="B2996" i="6" s="1"/>
  <c r="G2954" i="6"/>
  <c r="A3045" i="6" l="1"/>
  <c r="B3052" i="6" s="1"/>
  <c r="B3002" i="6"/>
  <c r="C3002" i="6" s="1"/>
  <c r="G3003" i="6"/>
  <c r="C3003" i="6"/>
  <c r="B3045" i="6" s="1"/>
  <c r="G3052" i="6" l="1"/>
  <c r="C3052" i="6"/>
  <c r="B3094" i="6" s="1"/>
  <c r="A3094" i="6"/>
  <c r="B3101" i="6" s="1"/>
  <c r="B3051" i="6"/>
  <c r="C3051" i="6" s="1"/>
  <c r="C3101" i="6" l="1"/>
  <c r="B3143" i="6" s="1"/>
  <c r="G3101" i="6"/>
  <c r="B3100" i="6"/>
  <c r="C3100" i="6" s="1"/>
  <c r="A3143" i="6"/>
  <c r="B3150" i="6" s="1"/>
  <c r="C3150" i="6" l="1"/>
  <c r="B3192" i="6" s="1"/>
  <c r="B3149" i="6"/>
  <c r="C3149" i="6" s="1"/>
  <c r="A3192" i="6"/>
  <c r="B3199" i="6" s="1"/>
  <c r="G3150" i="6"/>
  <c r="C3199" i="6" l="1"/>
  <c r="B3241" i="6" s="1"/>
  <c r="A3241" i="6"/>
  <c r="B3248" i="6" s="1"/>
  <c r="B3198" i="6"/>
  <c r="C3198" i="6" s="1"/>
  <c r="G3199" i="6"/>
  <c r="B3247" i="6" l="1"/>
  <c r="C3247" i="6" s="1"/>
  <c r="C3248" i="6"/>
  <c r="B3290" i="6" s="1"/>
  <c r="A3290" i="6"/>
  <c r="G3248" i="6"/>
  <c r="B3297" i="6" l="1"/>
  <c r="C3297" i="6" l="1"/>
  <c r="B3339" i="6" s="1"/>
  <c r="G3297" i="6"/>
  <c r="A3339" i="6"/>
  <c r="B3296" i="6"/>
  <c r="C3296" i="6" s="1"/>
  <c r="B3346" i="6" l="1"/>
  <c r="B3345" i="6" l="1"/>
  <c r="C3345" i="6" s="1"/>
  <c r="A3388" i="6"/>
  <c r="G3346" i="6"/>
  <c r="C3346" i="6"/>
  <c r="B3388" i="6" s="1"/>
  <c r="B3395" i="6" l="1"/>
  <c r="G3395" i="6" l="1"/>
  <c r="A3437" i="6"/>
  <c r="B3394" i="6"/>
  <c r="C3394" i="6" s="1"/>
  <c r="C3395" i="6"/>
  <c r="B3437" i="6" s="1"/>
  <c r="B3444" i="6" l="1"/>
  <c r="C3444" i="6" l="1"/>
  <c r="B3486" i="6" s="1"/>
  <c r="G3444" i="6"/>
  <c r="B3443" i="6"/>
  <c r="C3443" i="6" s="1"/>
  <c r="A3486" i="6"/>
  <c r="B3493" i="6" l="1"/>
  <c r="G3493" i="6" l="1"/>
  <c r="B3492" i="6"/>
  <c r="C3492" i="6" s="1"/>
  <c r="A3535" i="6"/>
  <c r="C3493" i="6"/>
  <c r="B3535" i="6" s="1"/>
  <c r="B3542" i="6" l="1"/>
  <c r="C3542" i="6" l="1"/>
  <c r="B3584" i="6" s="1"/>
  <c r="G3542" i="6"/>
  <c r="A3584" i="6"/>
  <c r="B3541" i="6"/>
  <c r="C3541" i="6" s="1"/>
  <c r="B3591" i="6" l="1"/>
  <c r="C3591" i="6" l="1"/>
  <c r="B3633" i="6" s="1"/>
  <c r="A3633" i="6"/>
  <c r="G3591" i="6"/>
  <c r="B3590" i="6"/>
  <c r="C3590" i="6" s="1"/>
  <c r="B3640" i="6" l="1"/>
  <c r="G3640" i="6" l="1"/>
  <c r="B3639" i="6"/>
  <c r="C3639" i="6" s="1"/>
  <c r="A3682" i="6"/>
  <c r="C3640" i="6"/>
  <c r="B3682" i="6" s="1"/>
  <c r="B3689" i="6" l="1"/>
  <c r="G3689" i="6" l="1"/>
  <c r="A3731" i="6"/>
  <c r="C3689" i="6"/>
  <c r="B3731" i="6" s="1"/>
  <c r="B3688" i="6"/>
  <c r="C3688" i="6" s="1"/>
  <c r="B3738" i="6" l="1"/>
  <c r="A3780" i="6" l="1"/>
  <c r="C3738" i="6"/>
  <c r="B3780" i="6" s="1"/>
  <c r="G3738" i="6"/>
  <c r="B3737" i="6"/>
  <c r="C3737" i="6" s="1"/>
  <c r="B3787" i="6" l="1"/>
  <c r="C3787" i="6" l="1"/>
  <c r="B3829" i="6" s="1"/>
  <c r="A3829" i="6"/>
  <c r="B3786" i="6"/>
  <c r="C3786" i="6" s="1"/>
  <c r="G3787" i="6"/>
  <c r="B3836" i="6" l="1"/>
  <c r="C3836" i="6" l="1"/>
  <c r="B3878" i="6" s="1"/>
  <c r="G3836" i="6"/>
  <c r="A3878" i="6"/>
  <c r="B3835" i="6"/>
  <c r="C3835" i="6" s="1"/>
  <c r="B3885" i="6" l="1"/>
  <c r="G3885" i="6" l="1"/>
  <c r="C3885" i="6"/>
  <c r="B3927" i="6" s="1"/>
  <c r="A3927" i="6"/>
  <c r="B3884" i="6"/>
  <c r="C3884" i="6" s="1"/>
  <c r="B3934" i="6" l="1"/>
  <c r="A3976" i="6" l="1"/>
  <c r="G3934" i="6"/>
  <c r="C3934" i="6"/>
  <c r="B3976" i="6" s="1"/>
  <c r="B3933" i="6"/>
  <c r="C3933" i="6" s="1"/>
  <c r="B3983" i="6" l="1"/>
  <c r="G3983" i="6" l="1"/>
  <c r="C3983" i="6"/>
  <c r="B4025" i="6" s="1"/>
  <c r="B3982" i="6"/>
  <c r="C3982" i="6" s="1"/>
  <c r="A4025" i="6"/>
  <c r="B4032" i="6" l="1"/>
  <c r="B4031" i="6" l="1"/>
  <c r="C4031" i="6" s="1"/>
  <c r="C4032" i="6"/>
  <c r="B4074" i="6" s="1"/>
  <c r="A4074" i="6"/>
  <c r="G4032" i="6"/>
  <c r="B4081" i="6" l="1"/>
  <c r="C4081" i="6" l="1"/>
  <c r="B4123" i="6" s="1"/>
  <c r="B4080" i="6"/>
  <c r="C4080" i="6" s="1"/>
  <c r="G4081" i="6"/>
  <c r="A4123" i="6"/>
  <c r="B4130" i="6" l="1"/>
  <c r="B4129" i="6" l="1"/>
  <c r="C4129" i="6" s="1"/>
  <c r="G4130" i="6"/>
  <c r="A4172" i="6"/>
  <c r="C4130" i="6"/>
  <c r="B4172" i="6" s="1"/>
  <c r="B4179" i="6" l="1"/>
  <c r="A4221" i="6" l="1"/>
  <c r="G4179" i="6"/>
  <c r="C4179" i="6"/>
  <c r="B4221" i="6" s="1"/>
  <c r="B4178" i="6"/>
  <c r="C4178" i="6" s="1"/>
  <c r="B4228" i="6" l="1"/>
  <c r="C4228" i="6" l="1"/>
  <c r="B4270" i="6" s="1"/>
  <c r="G4228" i="6"/>
  <c r="B4227" i="6"/>
  <c r="C4227" i="6" s="1"/>
  <c r="A4270" i="6"/>
  <c r="B4277" i="6" s="1"/>
  <c r="C4277" i="6" l="1"/>
  <c r="B4319" i="6" s="1"/>
  <c r="G4277" i="6"/>
  <c r="A4319" i="6"/>
  <c r="B4326" i="6" s="1"/>
  <c r="B4276" i="6"/>
  <c r="C4276" i="6" s="1"/>
  <c r="C4326" i="6" l="1"/>
  <c r="B4368" i="6" s="1"/>
  <c r="B4325" i="6"/>
  <c r="C4325" i="6" s="1"/>
  <c r="G4326" i="6"/>
  <c r="A4368" i="6"/>
  <c r="B4375" i="6" s="1"/>
  <c r="C4375" i="6" l="1"/>
  <c r="B4417" i="6" s="1"/>
  <c r="G4375" i="6"/>
  <c r="B4374" i="6"/>
  <c r="C4374" i="6" s="1"/>
  <c r="A4417" i="6"/>
  <c r="B4424" i="6" s="1"/>
  <c r="A4466" i="6" l="1"/>
  <c r="B4473" i="6" s="1"/>
  <c r="B4423" i="6"/>
  <c r="C4423" i="6" s="1"/>
  <c r="G4424" i="6"/>
  <c r="C4424" i="6"/>
  <c r="B4466" i="6" s="1"/>
  <c r="C4473" i="6" l="1"/>
  <c r="B4515" i="6" s="1"/>
  <c r="A4515" i="6"/>
  <c r="B4522" i="6" s="1"/>
  <c r="B4472" i="6"/>
  <c r="C4472" i="6" s="1"/>
  <c r="G4473" i="6"/>
  <c r="B4521" i="6" l="1"/>
  <c r="C4521" i="6" s="1"/>
  <c r="A4564" i="6"/>
  <c r="B4571" i="6" s="1"/>
  <c r="C4522" i="6"/>
  <c r="B4564" i="6" s="1"/>
  <c r="G4522" i="6"/>
  <c r="C4571" i="6" l="1"/>
  <c r="B4613" i="6" s="1"/>
  <c r="B4570" i="6"/>
  <c r="C4570" i="6" s="1"/>
  <c r="A4613" i="6"/>
  <c r="B4620" i="6" s="1"/>
  <c r="G4571" i="6"/>
  <c r="G4620" i="6" l="1"/>
  <c r="B4619" i="6"/>
  <c r="C4619" i="6" s="1"/>
  <c r="A4662" i="6"/>
  <c r="B4669" i="6" s="1"/>
  <c r="C4620" i="6"/>
  <c r="B4662" i="6" s="1"/>
  <c r="B4668" i="6" l="1"/>
  <c r="C4668" i="6" s="1"/>
  <c r="C4669" i="6"/>
  <c r="B4711" i="6" s="1"/>
  <c r="G4669" i="6"/>
  <c r="A4711" i="6"/>
  <c r="B4718" i="6" s="1"/>
  <c r="C4718" i="6" l="1"/>
  <c r="B4760" i="6" s="1"/>
  <c r="G4718" i="6"/>
  <c r="B4717" i="6"/>
  <c r="C4717" i="6" s="1"/>
  <c r="A4760" i="6"/>
  <c r="B4767" i="6" s="1"/>
  <c r="G4767" i="6" l="1"/>
  <c r="A4809" i="6"/>
  <c r="B4816" i="6" s="1"/>
  <c r="B4766" i="6"/>
  <c r="C4766" i="6" s="1"/>
  <c r="C4767" i="6"/>
  <c r="B4809" i="6" s="1"/>
  <c r="C4816" i="6" l="1"/>
  <c r="B4858" i="6" s="1"/>
  <c r="A4858" i="6"/>
  <c r="B4865" i="6" s="1"/>
  <c r="G4816" i="6"/>
  <c r="B4815" i="6"/>
  <c r="C4815" i="6" s="1"/>
  <c r="C4865" i="6" l="1"/>
  <c r="B4907" i="6" s="1"/>
  <c r="G4865" i="6"/>
  <c r="A4907" i="6"/>
  <c r="B4914" i="6" s="1"/>
  <c r="B4864" i="6"/>
  <c r="C4864" i="6" s="1"/>
  <c r="C4914" i="6" l="1"/>
  <c r="B4956" i="6" s="1"/>
  <c r="A4956" i="6"/>
  <c r="B4963" i="6" s="1"/>
  <c r="G4914" i="6"/>
  <c r="B4913" i="6"/>
  <c r="C4913" i="6" s="1"/>
  <c r="B4962" i="6" l="1"/>
  <c r="C4962" i="6" s="1"/>
  <c r="A5005" i="6"/>
  <c r="B5012" i="6" s="1"/>
  <c r="C4963" i="6"/>
  <c r="B5005" i="6" s="1"/>
  <c r="G4963" i="6"/>
  <c r="A5054" i="6" l="1"/>
  <c r="B5061" i="6" s="1"/>
  <c r="C5012" i="6"/>
  <c r="B5054" i="6" s="1"/>
  <c r="B5011" i="6"/>
  <c r="C5011" i="6" s="1"/>
  <c r="G5012" i="6"/>
  <c r="B5060" i="6" l="1"/>
  <c r="C5060" i="6" s="1"/>
  <c r="G5061" i="6"/>
  <c r="A5103" i="6"/>
  <c r="B5110" i="6" s="1"/>
  <c r="C5061" i="6"/>
  <c r="B5103" i="6" s="1"/>
  <c r="A5152" i="6" l="1"/>
  <c r="B5159" i="6" s="1"/>
  <c r="G5110" i="6"/>
  <c r="C5110" i="6"/>
  <c r="B5152" i="6" s="1"/>
  <c r="B5109" i="6"/>
  <c r="C5109" i="6" s="1"/>
  <c r="B5158" i="6" l="1"/>
  <c r="C5158" i="6" s="1"/>
  <c r="A5201" i="6"/>
  <c r="B5208" i="6" s="1"/>
  <c r="G5159" i="6"/>
  <c r="C5159" i="6"/>
  <c r="B5201" i="6" s="1"/>
  <c r="C5208" i="6" l="1"/>
  <c r="B5250" i="6" s="1"/>
  <c r="G5208" i="6"/>
  <c r="A5250" i="6"/>
  <c r="B5257" i="6" s="1"/>
  <c r="B5207" i="6"/>
  <c r="C5207" i="6" s="1"/>
  <c r="C5257" i="6" l="1"/>
  <c r="B5299" i="6" s="1"/>
  <c r="A5299" i="6"/>
  <c r="G5257" i="6"/>
  <c r="B5256" i="6"/>
  <c r="C5256" i="6" s="1"/>
  <c r="B5306" i="6" l="1"/>
  <c r="C5306" i="6" l="1"/>
  <c r="B5348" i="6" s="1"/>
  <c r="G5306" i="6"/>
  <c r="B5305" i="6"/>
  <c r="C5305" i="6" s="1"/>
  <c r="A5348" i="6"/>
  <c r="B5355" i="6" l="1"/>
  <c r="G5355" i="6" l="1"/>
  <c r="A5397" i="6"/>
  <c r="B5354" i="6"/>
  <c r="C5354" i="6" s="1"/>
  <c r="C5355" i="6"/>
  <c r="B5397" i="6" s="1"/>
  <c r="B5404" i="6" l="1"/>
  <c r="A5446" i="6" l="1"/>
  <c r="G5404" i="6"/>
  <c r="B5403" i="6"/>
  <c r="C5403" i="6" s="1"/>
  <c r="C5404" i="6"/>
  <c r="B5446" i="6" s="1"/>
  <c r="B5453" i="6" l="1"/>
  <c r="A5495" i="6" l="1"/>
  <c r="G5453" i="6"/>
  <c r="C5453" i="6"/>
  <c r="B5495" i="6" s="1"/>
  <c r="B5452" i="6"/>
  <c r="C5452" i="6" s="1"/>
  <c r="B5502" i="6" l="1"/>
  <c r="G5502" i="6" l="1"/>
  <c r="A5544" i="6"/>
  <c r="C5502" i="6"/>
  <c r="B5544" i="6" s="1"/>
  <c r="B5501" i="6"/>
  <c r="C5501" i="6" s="1"/>
  <c r="B5551" i="6" l="1"/>
  <c r="C5551" i="6" l="1"/>
  <c r="B5593" i="6" s="1"/>
  <c r="A5593" i="6"/>
  <c r="G5551" i="6"/>
  <c r="B5550" i="6"/>
  <c r="C5550" i="6" s="1"/>
  <c r="B5600" i="6" l="1"/>
  <c r="G5600" i="6" l="1"/>
  <c r="C5600" i="6"/>
  <c r="B5642" i="6" s="1"/>
  <c r="B5599" i="6"/>
  <c r="C5599" i="6" s="1"/>
  <c r="A5642" i="6"/>
  <c r="B5649" i="6" l="1"/>
  <c r="G5649" i="6" l="1"/>
  <c r="B5648" i="6"/>
  <c r="C5648" i="6" s="1"/>
  <c r="A5691" i="6"/>
  <c r="C5649" i="6"/>
  <c r="B5691" i="6" s="1"/>
  <c r="B5698" i="6" l="1"/>
  <c r="A5740" i="6" l="1"/>
  <c r="B5747" i="6" s="1"/>
  <c r="B5697" i="6"/>
  <c r="C5697" i="6" s="1"/>
  <c r="C5698" i="6"/>
  <c r="B5740" i="6" s="1"/>
  <c r="G5698" i="6"/>
  <c r="C5747" i="6" l="1"/>
  <c r="B5789" i="6" s="1"/>
  <c r="B5746" i="6"/>
  <c r="C5746" i="6" s="1"/>
  <c r="A5789" i="6"/>
  <c r="B5796" i="6" s="1"/>
  <c r="G5747" i="6"/>
  <c r="G5796" i="6" l="1"/>
  <c r="A5838" i="6"/>
  <c r="B5845" i="6" s="1"/>
  <c r="B5795" i="6"/>
  <c r="C5795" i="6" s="1"/>
  <c r="C5796" i="6"/>
  <c r="B5838" i="6" s="1"/>
  <c r="A5887" i="6" l="1"/>
  <c r="B5894" i="6" s="1"/>
  <c r="B5844" i="6"/>
  <c r="C5844" i="6" s="1"/>
  <c r="G5845" i="6"/>
  <c r="C5845" i="6"/>
  <c r="B5887" i="6" s="1"/>
  <c r="C5894" i="6" l="1"/>
  <c r="B5936" i="6" s="1"/>
  <c r="A5936" i="6"/>
  <c r="B5943" i="6" s="1"/>
  <c r="G5894" i="6"/>
  <c r="B5893" i="6"/>
  <c r="C5893" i="6" s="1"/>
  <c r="B5942" i="6" l="1"/>
  <c r="C5942" i="6" s="1"/>
  <c r="C5943" i="6"/>
  <c r="B5985" i="6" s="1"/>
  <c r="A5985" i="6"/>
  <c r="B5992" i="6" s="1"/>
  <c r="G5943" i="6"/>
  <c r="B5991" i="6" l="1"/>
  <c r="C5991" i="6" s="1"/>
  <c r="C5992" i="6"/>
  <c r="B6034" i="6" s="1"/>
  <c r="A6034" i="6"/>
  <c r="B6041" i="6" s="1"/>
  <c r="G5992" i="6"/>
  <c r="G6041" i="6" l="1"/>
  <c r="C6041" i="6"/>
  <c r="B6083" i="6" s="1"/>
  <c r="A6083" i="6"/>
  <c r="B6090" i="6" s="1"/>
  <c r="B6040" i="6"/>
  <c r="C6040" i="6" s="1"/>
  <c r="A6132" i="6" l="1"/>
  <c r="B6139" i="6" s="1"/>
  <c r="C6090" i="6"/>
  <c r="B6132" i="6" s="1"/>
  <c r="G6090" i="6"/>
  <c r="B6089" i="6"/>
  <c r="C6089" i="6" s="1"/>
  <c r="B6138" i="6" l="1"/>
  <c r="C6138" i="6" s="1"/>
  <c r="A6181" i="6"/>
  <c r="B6188" i="6" s="1"/>
  <c r="G6139" i="6"/>
  <c r="C6139" i="6"/>
  <c r="B6181" i="6" s="1"/>
  <c r="B6187" i="6" l="1"/>
  <c r="C6187" i="6" s="1"/>
  <c r="C6188" i="6"/>
  <c r="B6230" i="6" s="1"/>
  <c r="G6188" i="6"/>
  <c r="A6230" i="6"/>
  <c r="B6237" i="6" s="1"/>
  <c r="C6237" i="6" l="1"/>
  <c r="B6279" i="6" s="1"/>
  <c r="B6236" i="6"/>
  <c r="C6236" i="6" s="1"/>
  <c r="G6237" i="6"/>
  <c r="A6279" i="6"/>
  <c r="B6286" i="6" s="1"/>
  <c r="G6286" i="6" l="1"/>
  <c r="A6328" i="6"/>
  <c r="B6335" i="6" s="1"/>
  <c r="B6285" i="6"/>
  <c r="C6285" i="6" s="1"/>
  <c r="C6286" i="6"/>
  <c r="B6328" i="6" s="1"/>
  <c r="G6335" i="6" l="1"/>
  <c r="A6377" i="6"/>
  <c r="B6334" i="6"/>
  <c r="C6334" i="6" s="1"/>
  <c r="C6335" i="6"/>
  <c r="B6377" i="6" s="1"/>
  <c r="B6384" i="6" l="1"/>
  <c r="F178" i="2"/>
  <c r="G178" i="2" s="1"/>
  <c r="H178" i="2" s="1"/>
  <c r="F161" i="2"/>
  <c r="G161" i="2" s="1"/>
  <c r="H161" i="2" s="1"/>
  <c r="F171" i="2"/>
  <c r="G171" i="2" s="1"/>
  <c r="H171" i="2" s="1"/>
  <c r="F183" i="2"/>
  <c r="G183" i="2" s="1"/>
  <c r="H183" i="2" s="1"/>
  <c r="F135" i="2"/>
  <c r="G135" i="2" s="1"/>
  <c r="H135" i="2" s="1"/>
  <c r="F30" i="2"/>
  <c r="G30" i="2" s="1"/>
  <c r="H30" i="2" s="1"/>
  <c r="F118" i="2"/>
  <c r="G118" i="2" s="1"/>
  <c r="H118" i="2" s="1"/>
  <c r="F58" i="2"/>
  <c r="G58" i="2" s="1"/>
  <c r="H58" i="2" s="1"/>
  <c r="F53" i="2"/>
  <c r="G53" i="2" s="1"/>
  <c r="H53" i="2" s="1"/>
  <c r="F132" i="2"/>
  <c r="G132" i="2" s="1"/>
  <c r="H132" i="2" s="1"/>
  <c r="F185" i="2"/>
  <c r="G185" i="2" s="1"/>
  <c r="H185" i="2" s="1"/>
  <c r="F50" i="2"/>
  <c r="G50" i="2" s="1"/>
  <c r="H50" i="2" s="1"/>
  <c r="F102" i="2"/>
  <c r="G102" i="2" s="1"/>
  <c r="H102" i="2" s="1"/>
  <c r="F153" i="2"/>
  <c r="G153" i="2" s="1"/>
  <c r="H153" i="2" s="1"/>
  <c r="F180" i="2"/>
  <c r="G180" i="2" s="1"/>
  <c r="H180" i="2" s="1"/>
  <c r="F124" i="2"/>
  <c r="G124" i="2" s="1"/>
  <c r="H124" i="2" s="1"/>
  <c r="F144" i="2"/>
  <c r="G144" i="2" s="1"/>
  <c r="H144" i="2" s="1"/>
  <c r="F34" i="2"/>
  <c r="G34" i="2" s="1"/>
  <c r="H34" i="2" s="1"/>
  <c r="F184" i="2"/>
  <c r="G184" i="2" s="1"/>
  <c r="H184" i="2" s="1"/>
  <c r="F181" i="2"/>
  <c r="G181" i="2" s="1"/>
  <c r="H181" i="2" s="1"/>
  <c r="F42" i="2"/>
  <c r="G42" i="2" s="1"/>
  <c r="H42" i="2" s="1"/>
  <c r="F35" i="2"/>
  <c r="G35" i="2" s="1"/>
  <c r="H35" i="2" s="1"/>
  <c r="F164" i="2"/>
  <c r="G164" i="2" s="1"/>
  <c r="H164" i="2" s="1"/>
  <c r="F45" i="2"/>
  <c r="G45" i="2" s="1"/>
  <c r="H45" i="2" s="1"/>
  <c r="F57" i="2"/>
  <c r="G57" i="2" s="1"/>
  <c r="H57" i="2" s="1"/>
  <c r="F29" i="2"/>
  <c r="G29" i="2" s="1"/>
  <c r="H29" i="2" s="1"/>
  <c r="F25" i="2"/>
  <c r="G25" i="2" s="1"/>
  <c r="H25" i="2" s="1"/>
  <c r="F51" i="2"/>
  <c r="G51" i="2" s="1"/>
  <c r="H51" i="2" s="1"/>
  <c r="F156" i="2"/>
  <c r="G156" i="2" s="1"/>
  <c r="H156" i="2" s="1"/>
  <c r="F138" i="2"/>
  <c r="G138" i="2" s="1"/>
  <c r="H138" i="2" s="1"/>
  <c r="F175" i="2"/>
  <c r="G175" i="2" s="1"/>
  <c r="H175" i="2" s="1"/>
  <c r="F27" i="2"/>
  <c r="G27" i="2" s="1"/>
  <c r="H27" i="2" s="1"/>
  <c r="F146" i="2"/>
  <c r="G146" i="2" s="1"/>
  <c r="H146" i="2" s="1"/>
  <c r="F141" i="2"/>
  <c r="G141" i="2" s="1"/>
  <c r="H141" i="2" s="1"/>
  <c r="F179" i="2"/>
  <c r="G179" i="2" s="1"/>
  <c r="H179" i="2" s="1"/>
  <c r="F133" i="2"/>
  <c r="G133" i="2" s="1"/>
  <c r="H133" i="2" s="1"/>
  <c r="F177" i="2"/>
  <c r="G177" i="2" s="1"/>
  <c r="H177" i="2" s="1"/>
  <c r="F49" i="2"/>
  <c r="G49" i="2" s="1"/>
  <c r="H49" i="2" s="1"/>
  <c r="F130" i="2"/>
  <c r="G130" i="2" s="1"/>
  <c r="H130" i="2" s="1"/>
  <c r="F61" i="2"/>
  <c r="G61" i="2" s="1"/>
  <c r="H61" i="2" s="1"/>
  <c r="F159" i="2"/>
  <c r="G159" i="2" s="1"/>
  <c r="H159" i="2" s="1"/>
  <c r="F99" i="2"/>
  <c r="G99" i="2" s="1"/>
  <c r="H99" i="2" s="1"/>
  <c r="F137" i="2"/>
  <c r="G137" i="2" s="1"/>
  <c r="H137" i="2" s="1"/>
  <c r="F76" i="2"/>
  <c r="G76" i="2" s="1"/>
  <c r="H76" i="2" s="1"/>
  <c r="F28" i="2"/>
  <c r="G28" i="2" s="1"/>
  <c r="H28" i="2" s="1"/>
  <c r="F72" i="2"/>
  <c r="G72" i="2" s="1"/>
  <c r="H72" i="2" s="1"/>
  <c r="F66" i="2"/>
  <c r="G66" i="2" s="1"/>
  <c r="H66" i="2" s="1"/>
  <c r="F68" i="2"/>
  <c r="G68" i="2" s="1"/>
  <c r="H68" i="2" s="1"/>
  <c r="F111" i="2"/>
  <c r="G111" i="2" s="1"/>
  <c r="H111" i="2" s="1"/>
  <c r="F64" i="2"/>
  <c r="G64" i="2" s="1"/>
  <c r="H64" i="2" s="1"/>
  <c r="F106" i="2"/>
  <c r="G106" i="2" s="1"/>
  <c r="H106" i="2" s="1"/>
  <c r="F152" i="2"/>
  <c r="G152" i="2" s="1"/>
  <c r="H152" i="2" s="1"/>
  <c r="F172" i="2"/>
  <c r="G172" i="2" s="1"/>
  <c r="H172" i="2" s="1"/>
  <c r="F90" i="2"/>
  <c r="G90" i="2" s="1"/>
  <c r="H90" i="2" s="1"/>
  <c r="F95" i="2"/>
  <c r="G95" i="2" s="1"/>
  <c r="H95" i="2" s="1"/>
  <c r="F93" i="2"/>
  <c r="G93" i="2" s="1"/>
  <c r="H93" i="2" s="1"/>
  <c r="F163" i="2"/>
  <c r="G163" i="2" s="1"/>
  <c r="H163" i="2" s="1"/>
  <c r="F110" i="2"/>
  <c r="G110" i="2" s="1"/>
  <c r="H110" i="2" s="1"/>
  <c r="F117" i="2"/>
  <c r="G117" i="2" s="1"/>
  <c r="H117" i="2" s="1"/>
  <c r="F142" i="2"/>
  <c r="G142" i="2" s="1"/>
  <c r="H142" i="2" s="1"/>
  <c r="F84" i="2"/>
  <c r="G84" i="2" s="1"/>
  <c r="H84" i="2" s="1"/>
  <c r="F149" i="2"/>
  <c r="G149" i="2" s="1"/>
  <c r="H149" i="2" s="1"/>
  <c r="F119" i="2"/>
  <c r="G119" i="2" s="1"/>
  <c r="H119" i="2" s="1"/>
  <c r="F52" i="2"/>
  <c r="G52" i="2" s="1"/>
  <c r="H52" i="2" s="1"/>
  <c r="F120" i="2"/>
  <c r="G120" i="2" s="1"/>
  <c r="H120" i="2" s="1"/>
  <c r="F89" i="2"/>
  <c r="G89" i="2" s="1"/>
  <c r="H89" i="2" s="1"/>
  <c r="F44" i="2"/>
  <c r="G44" i="2" s="1"/>
  <c r="H44" i="2" s="1"/>
  <c r="F75" i="2"/>
  <c r="G75" i="2" s="1"/>
  <c r="H75" i="2" s="1"/>
  <c r="F79" i="2"/>
  <c r="G79" i="2" s="1"/>
  <c r="H79" i="2" s="1"/>
  <c r="F98" i="2"/>
  <c r="G98" i="2" s="1"/>
  <c r="H98" i="2" s="1"/>
  <c r="F123" i="2"/>
  <c r="G123" i="2" s="1"/>
  <c r="H123" i="2" s="1"/>
  <c r="F128" i="2"/>
  <c r="G128" i="2" s="1"/>
  <c r="H128" i="2" s="1"/>
  <c r="F47" i="2"/>
  <c r="G47" i="2" s="1"/>
  <c r="H47" i="2" s="1"/>
  <c r="F107" i="2"/>
  <c r="G107" i="2" s="1"/>
  <c r="H107" i="2" s="1"/>
  <c r="F37" i="2"/>
  <c r="G37" i="2" s="1"/>
  <c r="H37" i="2" s="1"/>
  <c r="F112" i="2"/>
  <c r="G112" i="2" s="1"/>
  <c r="H112" i="2" s="1"/>
  <c r="F100" i="2"/>
  <c r="G100" i="2" s="1"/>
  <c r="H100" i="2" s="1"/>
  <c r="F55" i="2"/>
  <c r="G55" i="2" s="1"/>
  <c r="H55" i="2" s="1"/>
  <c r="F145" i="2"/>
  <c r="G145" i="2" s="1"/>
  <c r="H145" i="2" s="1"/>
  <c r="F122" i="2"/>
  <c r="G122" i="2" s="1"/>
  <c r="H122" i="2" s="1"/>
  <c r="F86" i="2"/>
  <c r="G86" i="2" s="1"/>
  <c r="H86" i="2" s="1"/>
  <c r="F151" i="2"/>
  <c r="G151" i="2" s="1"/>
  <c r="H151" i="2" s="1"/>
  <c r="F70" i="2"/>
  <c r="G70" i="2" s="1"/>
  <c r="H70" i="2" s="1"/>
  <c r="F88" i="2"/>
  <c r="G88" i="2" s="1"/>
  <c r="H88" i="2" s="1"/>
  <c r="F67" i="2"/>
  <c r="G67" i="2" s="1"/>
  <c r="H67" i="2" s="1"/>
  <c r="F140" i="2"/>
  <c r="G140" i="2" s="1"/>
  <c r="H140" i="2" s="1"/>
  <c r="F56" i="2"/>
  <c r="G56" i="2" s="1"/>
  <c r="H56" i="2" s="1"/>
  <c r="F46" i="2"/>
  <c r="G46" i="2" s="1"/>
  <c r="H46" i="2" s="1"/>
  <c r="F85" i="2"/>
  <c r="G85" i="2" s="1"/>
  <c r="H85" i="2" s="1"/>
  <c r="F129" i="2"/>
  <c r="G129" i="2" s="1"/>
  <c r="H129" i="2" s="1"/>
  <c r="F39" i="2"/>
  <c r="G39" i="2" s="1"/>
  <c r="H39" i="2" s="1"/>
  <c r="F162" i="2"/>
  <c r="G162" i="2" s="1"/>
  <c r="H162" i="2" s="1"/>
  <c r="F48" i="2"/>
  <c r="G48" i="2" s="1"/>
  <c r="H48" i="2" s="1"/>
  <c r="F31" i="2"/>
  <c r="G31" i="2" s="1"/>
  <c r="H31" i="2" s="1"/>
  <c r="F114" i="2"/>
  <c r="G114" i="2" s="1"/>
  <c r="H114" i="2" s="1"/>
  <c r="F80" i="2"/>
  <c r="G80" i="2" s="1"/>
  <c r="H80" i="2" s="1"/>
  <c r="F125" i="2"/>
  <c r="G125" i="2" s="1"/>
  <c r="H125" i="2" s="1"/>
  <c r="F157" i="2"/>
  <c r="G157" i="2" s="1"/>
  <c r="H157" i="2" s="1"/>
  <c r="F131" i="2"/>
  <c r="G131" i="2" s="1"/>
  <c r="H131" i="2" s="1"/>
  <c r="F97" i="2"/>
  <c r="G97" i="2" s="1"/>
  <c r="H97" i="2" s="1"/>
  <c r="F63" i="2"/>
  <c r="G63" i="2" s="1"/>
  <c r="H63" i="2" s="1"/>
  <c r="F105" i="2"/>
  <c r="G105" i="2" s="1"/>
  <c r="H105" i="2" s="1"/>
  <c r="F160" i="2"/>
  <c r="G160" i="2" s="1"/>
  <c r="H160" i="2" s="1"/>
  <c r="F81" i="2"/>
  <c r="G81" i="2" s="1"/>
  <c r="H81" i="2" s="1"/>
  <c r="F36" i="2"/>
  <c r="G36" i="2" s="1"/>
  <c r="H36" i="2" s="1"/>
  <c r="G6384" i="6" l="1"/>
  <c r="A6426" i="6"/>
  <c r="C6384" i="6"/>
  <c r="B6426" i="6" s="1"/>
  <c r="B6383" i="6"/>
  <c r="C6383" i="6" s="1"/>
  <c r="B6433" i="6" l="1"/>
  <c r="B6432" i="6" l="1"/>
  <c r="C6432" i="6" s="1"/>
  <c r="G6433" i="6"/>
  <c r="C6433" i="6"/>
  <c r="B6475" i="6" s="1"/>
  <c r="A6475" i="6"/>
  <c r="F91" i="2" l="1"/>
  <c r="G91" i="2" s="1"/>
  <c r="H91" i="2" s="1"/>
  <c r="F65" i="2"/>
  <c r="G65" i="2" s="1"/>
  <c r="H65" i="2" s="1"/>
  <c r="F26" i="2"/>
  <c r="G26" i="2" s="1"/>
  <c r="H26" i="2" s="1"/>
  <c r="F43" i="2"/>
  <c r="G43" i="2" s="1"/>
  <c r="H43" i="2" s="1"/>
  <c r="F136" i="2"/>
  <c r="G136" i="2" s="1"/>
  <c r="H136" i="2" s="1"/>
  <c r="F182" i="2"/>
  <c r="G182" i="2" s="1"/>
  <c r="H182" i="2" s="1"/>
  <c r="F40" i="2"/>
  <c r="G40" i="2" s="1"/>
  <c r="H40" i="2" s="1"/>
  <c r="F174" i="2"/>
  <c r="G174" i="2" s="1"/>
  <c r="H174" i="2" s="1"/>
  <c r="F108" i="2"/>
  <c r="G108" i="2" s="1"/>
  <c r="H108" i="2" s="1"/>
  <c r="F38" i="2"/>
  <c r="G38" i="2" s="1"/>
  <c r="H38" i="2" s="1"/>
  <c r="F41" i="2"/>
  <c r="G41" i="2" s="1"/>
  <c r="H41" i="2" s="1"/>
  <c r="F78" i="2"/>
  <c r="G78" i="2" s="1"/>
  <c r="H78" i="2" s="1"/>
  <c r="F62" i="2"/>
  <c r="G62" i="2" s="1"/>
  <c r="H62" i="2" s="1"/>
  <c r="F116" i="2"/>
  <c r="G116" i="2" s="1"/>
  <c r="H116" i="2" s="1"/>
  <c r="F186" i="2"/>
  <c r="G186" i="2" s="1"/>
  <c r="H186" i="2" s="1"/>
  <c r="F23" i="2"/>
  <c r="G23" i="2" s="1"/>
  <c r="H23" i="2" s="1"/>
  <c r="F173" i="2"/>
  <c r="G173" i="2" s="1"/>
  <c r="H173" i="2" s="1"/>
  <c r="F121" i="2"/>
  <c r="G121" i="2" s="1"/>
  <c r="H121" i="2" s="1"/>
  <c r="F103" i="2"/>
  <c r="G103" i="2" s="1"/>
  <c r="H103" i="2" s="1"/>
  <c r="F77" i="2"/>
  <c r="G77" i="2" s="1"/>
  <c r="H77" i="2" s="1"/>
  <c r="F87" i="2"/>
  <c r="G87" i="2" s="1"/>
  <c r="H87" i="2" s="1"/>
  <c r="F104" i="2"/>
  <c r="G104" i="2" s="1"/>
  <c r="H104" i="2" s="1"/>
  <c r="F126" i="2"/>
  <c r="G126" i="2" s="1"/>
  <c r="H126" i="2" s="1"/>
  <c r="F158" i="2"/>
  <c r="G158" i="2" s="1"/>
  <c r="H158" i="2" s="1"/>
  <c r="F176" i="2"/>
  <c r="G176" i="2" s="1"/>
  <c r="H176" i="2" s="1"/>
  <c r="F127" i="2"/>
  <c r="G127" i="2" s="1"/>
  <c r="H127" i="2" s="1"/>
  <c r="F54" i="2"/>
  <c r="G54" i="2" s="1"/>
  <c r="H54" i="2" s="1"/>
  <c r="F109" i="2"/>
  <c r="G109" i="2" s="1"/>
  <c r="H109" i="2" s="1"/>
  <c r="F69" i="2"/>
  <c r="G69" i="2" s="1"/>
  <c r="H69" i="2" s="1"/>
  <c r="F96" i="2"/>
  <c r="G96" i="2" s="1"/>
  <c r="H96" i="2" s="1"/>
  <c r="F32" i="2"/>
  <c r="G32" i="2" s="1"/>
  <c r="H32" i="2" s="1"/>
  <c r="F18" i="2"/>
  <c r="F148" i="2"/>
  <c r="G148" i="2" s="1"/>
  <c r="H148" i="2" s="1"/>
  <c r="F115" i="2"/>
  <c r="G115" i="2" s="1"/>
  <c r="H115" i="2" s="1"/>
  <c r="F155" i="2"/>
  <c r="G155" i="2" s="1"/>
  <c r="H155" i="2" s="1"/>
  <c r="F82" i="2"/>
  <c r="G82" i="2" s="1"/>
  <c r="H82" i="2" s="1"/>
  <c r="F139" i="2"/>
  <c r="G139" i="2" s="1"/>
  <c r="H139" i="2" s="1"/>
  <c r="F154" i="2"/>
  <c r="G154" i="2" s="1"/>
  <c r="H154" i="2" s="1"/>
  <c r="F19" i="2"/>
  <c r="G19" i="2" s="1"/>
  <c r="H19" i="2" s="1"/>
  <c r="F143" i="2"/>
  <c r="G143" i="2" s="1"/>
  <c r="H143" i="2" s="1"/>
  <c r="F83" i="2"/>
  <c r="G83" i="2" s="1"/>
  <c r="H83" i="2" s="1"/>
  <c r="F74" i="2"/>
  <c r="G74" i="2" s="1"/>
  <c r="H74" i="2" s="1"/>
  <c r="F92" i="2"/>
  <c r="G92" i="2" s="1"/>
  <c r="H92" i="2" s="1"/>
  <c r="F113" i="2"/>
  <c r="G113" i="2" s="1"/>
  <c r="H113" i="2" s="1"/>
  <c r="F33" i="2"/>
  <c r="G33" i="2" s="1"/>
  <c r="H33" i="2" s="1"/>
  <c r="F60" i="2"/>
  <c r="G60" i="2" s="1"/>
  <c r="H60" i="2" s="1"/>
  <c r="F101" i="2"/>
  <c r="G101" i="2" s="1"/>
  <c r="H101" i="2" s="1"/>
  <c r="F150" i="2"/>
  <c r="G150" i="2" s="1"/>
  <c r="H150" i="2" s="1"/>
  <c r="F94" i="2"/>
  <c r="G94" i="2" s="1"/>
  <c r="H94" i="2" s="1"/>
  <c r="F71" i="2"/>
  <c r="G71" i="2" s="1"/>
  <c r="H71" i="2" s="1"/>
  <c r="F59" i="2"/>
  <c r="G59" i="2" s="1"/>
  <c r="H59" i="2" s="1"/>
  <c r="F134" i="2"/>
  <c r="G134" i="2" s="1"/>
  <c r="H134" i="2" s="1"/>
  <c r="F73" i="2"/>
  <c r="G73" i="2" s="1"/>
  <c r="H73" i="2" s="1"/>
  <c r="F147" i="2"/>
  <c r="G147" i="2" s="1"/>
  <c r="H147" i="2" s="1"/>
  <c r="F165" i="2"/>
  <c r="G165" i="2" s="1"/>
  <c r="H165" i="2" s="1"/>
  <c r="F168" i="2"/>
  <c r="G168" i="2" s="1"/>
  <c r="H168" i="2" s="1"/>
  <c r="F167" i="2"/>
  <c r="G167" i="2" s="1"/>
  <c r="H167" i="2" s="1"/>
  <c r="F170" i="2"/>
  <c r="G170" i="2" s="1"/>
  <c r="H170" i="2" s="1"/>
  <c r="F169" i="2"/>
  <c r="G169" i="2" s="1"/>
  <c r="H169" i="2" s="1"/>
  <c r="F166" i="2"/>
  <c r="G166" i="2" s="1"/>
  <c r="H166" i="2" s="1"/>
  <c r="H194" i="2"/>
  <c r="F188" i="2" l="1"/>
  <c r="G18" i="2"/>
  <c r="H18" i="2" s="1"/>
  <c r="H188" i="2" l="1"/>
  <c r="I18" i="2" s="1"/>
  <c r="D13" i="9" l="1"/>
  <c r="I28" i="2"/>
  <c r="D23" i="9" s="1"/>
  <c r="I140" i="2"/>
  <c r="D135" i="9" s="1"/>
  <c r="I36" i="2"/>
  <c r="D31" i="9" s="1"/>
  <c r="I81" i="2"/>
  <c r="D76" i="9" s="1"/>
  <c r="I180" i="2"/>
  <c r="D175" i="9" s="1"/>
  <c r="I164" i="2"/>
  <c r="D159" i="9" s="1"/>
  <c r="I128" i="2"/>
  <c r="D123" i="9" s="1"/>
  <c r="I122" i="2"/>
  <c r="D117" i="9" s="1"/>
  <c r="I146" i="2"/>
  <c r="D141" i="9" s="1"/>
  <c r="I97" i="2"/>
  <c r="D92" i="9" s="1"/>
  <c r="I90" i="2"/>
  <c r="D85" i="9" s="1"/>
  <c r="I66" i="2"/>
  <c r="D61" i="9" s="1"/>
  <c r="I50" i="2"/>
  <c r="D45" i="9" s="1"/>
  <c r="I61" i="2"/>
  <c r="D56" i="9" s="1"/>
  <c r="I79" i="2"/>
  <c r="D74" i="9" s="1"/>
  <c r="I112" i="2"/>
  <c r="D107" i="9" s="1"/>
  <c r="I93" i="2"/>
  <c r="D88" i="9" s="1"/>
  <c r="I184" i="2"/>
  <c r="D179" i="9" s="1"/>
  <c r="I185" i="2"/>
  <c r="D180" i="9" s="1"/>
  <c r="I133" i="2"/>
  <c r="D128" i="9" s="1"/>
  <c r="I137" i="2"/>
  <c r="D132" i="9" s="1"/>
  <c r="I53" i="2"/>
  <c r="D48" i="9" s="1"/>
  <c r="I86" i="2"/>
  <c r="D81" i="9" s="1"/>
  <c r="I57" i="2"/>
  <c r="D52" i="9" s="1"/>
  <c r="I64" i="2"/>
  <c r="D59" i="9" s="1"/>
  <c r="I42" i="2"/>
  <c r="D37" i="9" s="1"/>
  <c r="I131" i="2"/>
  <c r="D126" i="9" s="1"/>
  <c r="I175" i="2"/>
  <c r="D170" i="9" s="1"/>
  <c r="I88" i="2"/>
  <c r="D83" i="9" s="1"/>
  <c r="I48" i="2"/>
  <c r="D43" i="9" s="1"/>
  <c r="A1" i="20"/>
  <c r="N3" i="20" s="1"/>
  <c r="I106" i="2"/>
  <c r="D101" i="9" s="1"/>
  <c r="I22" i="2"/>
  <c r="D17" i="9" s="1"/>
  <c r="I138" i="2"/>
  <c r="D133" i="9" s="1"/>
  <c r="I84" i="2"/>
  <c r="D79" i="9" s="1"/>
  <c r="I27" i="2"/>
  <c r="D22" i="9" s="1"/>
  <c r="I141" i="2"/>
  <c r="D136" i="9" s="1"/>
  <c r="I152" i="2"/>
  <c r="D147" i="9" s="1"/>
  <c r="I177" i="2"/>
  <c r="D172" i="9" s="1"/>
  <c r="I55" i="2"/>
  <c r="D50" i="9" s="1"/>
  <c r="I46" i="2"/>
  <c r="D41" i="9" s="1"/>
  <c r="C11" i="2"/>
  <c r="I110" i="2"/>
  <c r="D105" i="9" s="1"/>
  <c r="I25" i="2"/>
  <c r="D20" i="9" s="1"/>
  <c r="I160" i="2"/>
  <c r="D155" i="9" s="1"/>
  <c r="I171" i="2"/>
  <c r="D166" i="9" s="1"/>
  <c r="I35" i="2"/>
  <c r="D30" i="9" s="1"/>
  <c r="I31" i="2"/>
  <c r="D26" i="9" s="1"/>
  <c r="I80" i="2"/>
  <c r="D75" i="9" s="1"/>
  <c r="I56" i="2"/>
  <c r="D51" i="9" s="1"/>
  <c r="I47" i="2"/>
  <c r="D42" i="9" s="1"/>
  <c r="I129" i="2"/>
  <c r="D124" i="9" s="1"/>
  <c r="I21" i="2"/>
  <c r="D16" i="9" s="1"/>
  <c r="I156" i="2"/>
  <c r="D151" i="9" s="1"/>
  <c r="I85" i="2"/>
  <c r="D80" i="9" s="1"/>
  <c r="I181" i="2"/>
  <c r="D176" i="9" s="1"/>
  <c r="I67" i="2"/>
  <c r="D62" i="9" s="1"/>
  <c r="I157" i="2"/>
  <c r="D152" i="9" s="1"/>
  <c r="I118" i="2"/>
  <c r="D113" i="9" s="1"/>
  <c r="I102" i="2"/>
  <c r="D97" i="9" s="1"/>
  <c r="I39" i="2"/>
  <c r="D34" i="9" s="1"/>
  <c r="H199" i="2"/>
  <c r="H190" i="2" s="1"/>
  <c r="H191" i="2" s="1"/>
  <c r="H192" i="2" s="1"/>
  <c r="I37" i="2"/>
  <c r="D32" i="9" s="1"/>
  <c r="I63" i="2"/>
  <c r="D58" i="9" s="1"/>
  <c r="I179" i="2"/>
  <c r="D174" i="9" s="1"/>
  <c r="I130" i="2"/>
  <c r="D125" i="9" s="1"/>
  <c r="I49" i="2"/>
  <c r="D44" i="9" s="1"/>
  <c r="I29" i="2"/>
  <c r="D24" i="9" s="1"/>
  <c r="I124" i="2"/>
  <c r="D119" i="9" s="1"/>
  <c r="I172" i="2"/>
  <c r="D167" i="9" s="1"/>
  <c r="I107" i="2"/>
  <c r="D102" i="9" s="1"/>
  <c r="I51" i="2"/>
  <c r="D46" i="9" s="1"/>
  <c r="I70" i="2"/>
  <c r="D65" i="9" s="1"/>
  <c r="I132" i="2"/>
  <c r="D127" i="9" s="1"/>
  <c r="I89" i="2"/>
  <c r="D84" i="9" s="1"/>
  <c r="I24" i="2"/>
  <c r="D19" i="9" s="1"/>
  <c r="I95" i="2"/>
  <c r="D90" i="9" s="1"/>
  <c r="I111" i="2"/>
  <c r="D106" i="9" s="1"/>
  <c r="I187" i="2"/>
  <c r="I183" i="2"/>
  <c r="D178" i="9" s="1"/>
  <c r="I125" i="2"/>
  <c r="D120" i="9" s="1"/>
  <c r="I159" i="2"/>
  <c r="D154" i="9" s="1"/>
  <c r="I58" i="2"/>
  <c r="D53" i="9" s="1"/>
  <c r="I105" i="2"/>
  <c r="D100" i="9" s="1"/>
  <c r="I123" i="2"/>
  <c r="D118" i="9" s="1"/>
  <c r="I149" i="2"/>
  <c r="D144" i="9" s="1"/>
  <c r="I99" i="2"/>
  <c r="D94" i="9" s="1"/>
  <c r="I162" i="2"/>
  <c r="D157" i="9" s="1"/>
  <c r="I161" i="2"/>
  <c r="D156" i="9" s="1"/>
  <c r="I45" i="2"/>
  <c r="D40" i="9" s="1"/>
  <c r="I142" i="2"/>
  <c r="D137" i="9" s="1"/>
  <c r="I119" i="2"/>
  <c r="D114" i="9" s="1"/>
  <c r="I20" i="2"/>
  <c r="D15" i="9" s="1"/>
  <c r="I98" i="2"/>
  <c r="D93" i="9" s="1"/>
  <c r="A3" i="20"/>
  <c r="I68" i="2"/>
  <c r="D63" i="9" s="1"/>
  <c r="I34" i="2"/>
  <c r="D29" i="9" s="1"/>
  <c r="I114" i="2"/>
  <c r="D109" i="9" s="1"/>
  <c r="I44" i="2"/>
  <c r="D39" i="9" s="1"/>
  <c r="I163" i="2"/>
  <c r="D158" i="9" s="1"/>
  <c r="I75" i="2"/>
  <c r="D70" i="9" s="1"/>
  <c r="I30" i="2"/>
  <c r="D25" i="9" s="1"/>
  <c r="I72" i="2"/>
  <c r="D67" i="9" s="1"/>
  <c r="I100" i="2"/>
  <c r="D95" i="9" s="1"/>
  <c r="I52" i="2"/>
  <c r="D47" i="9" s="1"/>
  <c r="E191" i="9"/>
  <c r="E192" i="9" s="1"/>
  <c r="I178" i="2"/>
  <c r="D173" i="9" s="1"/>
  <c r="I151" i="2"/>
  <c r="D146" i="9" s="1"/>
  <c r="I117" i="2"/>
  <c r="D112" i="9" s="1"/>
  <c r="I76" i="2"/>
  <c r="D71" i="9" s="1"/>
  <c r="I135" i="2"/>
  <c r="D130" i="9" s="1"/>
  <c r="I153" i="2"/>
  <c r="D148" i="9" s="1"/>
  <c r="I145" i="2"/>
  <c r="D140" i="9" s="1"/>
  <c r="I144" i="2"/>
  <c r="D139" i="9" s="1"/>
  <c r="I120" i="2"/>
  <c r="D115" i="9" s="1"/>
  <c r="I94" i="2"/>
  <c r="D89" i="9" s="1"/>
  <c r="I174" i="2"/>
  <c r="D169" i="9" s="1"/>
  <c r="I40" i="2"/>
  <c r="D35" i="9" s="1"/>
  <c r="I182" i="2"/>
  <c r="D177" i="9" s="1"/>
  <c r="I134" i="2"/>
  <c r="D129" i="9" s="1"/>
  <c r="I92" i="2"/>
  <c r="D87" i="9" s="1"/>
  <c r="I115" i="2"/>
  <c r="D110" i="9" s="1"/>
  <c r="I148" i="2"/>
  <c r="D143" i="9" s="1"/>
  <c r="I168" i="2"/>
  <c r="D163" i="9" s="1"/>
  <c r="I170" i="2"/>
  <c r="D165" i="9" s="1"/>
  <c r="I169" i="2"/>
  <c r="D164" i="9" s="1"/>
  <c r="I73" i="2"/>
  <c r="D68" i="9" s="1"/>
  <c r="I113" i="2"/>
  <c r="D108" i="9" s="1"/>
  <c r="I155" i="2"/>
  <c r="D150" i="9" s="1"/>
  <c r="I127" i="2"/>
  <c r="D122" i="9" s="1"/>
  <c r="I176" i="2"/>
  <c r="D171" i="9" s="1"/>
  <c r="I19" i="2"/>
  <c r="D14" i="9" s="1"/>
  <c r="I154" i="2"/>
  <c r="D149" i="9" s="1"/>
  <c r="I69" i="2"/>
  <c r="D64" i="9" s="1"/>
  <c r="I77" i="2"/>
  <c r="D72" i="9" s="1"/>
  <c r="I41" i="2"/>
  <c r="D36" i="9" s="1"/>
  <c r="I65" i="2"/>
  <c r="D60" i="9" s="1"/>
  <c r="I91" i="2"/>
  <c r="D86" i="9" s="1"/>
  <c r="I150" i="2"/>
  <c r="D145" i="9" s="1"/>
  <c r="I165" i="2"/>
  <c r="D160" i="9" s="1"/>
  <c r="I147" i="2"/>
  <c r="D142" i="9" s="1"/>
  <c r="I33" i="2"/>
  <c r="D28" i="9" s="1"/>
  <c r="I82" i="2"/>
  <c r="D77" i="9" s="1"/>
  <c r="I54" i="2"/>
  <c r="D49" i="9" s="1"/>
  <c r="I121" i="2"/>
  <c r="D116" i="9" s="1"/>
  <c r="I173" i="2"/>
  <c r="D168" i="9" s="1"/>
  <c r="I143" i="2"/>
  <c r="D138" i="9" s="1"/>
  <c r="I101" i="2"/>
  <c r="D96" i="9" s="1"/>
  <c r="I60" i="2"/>
  <c r="D55" i="9" s="1"/>
  <c r="I139" i="2"/>
  <c r="D134" i="9" s="1"/>
  <c r="I109" i="2"/>
  <c r="D104" i="9" s="1"/>
  <c r="I103" i="2"/>
  <c r="D98" i="9" s="1"/>
  <c r="I38" i="2"/>
  <c r="D33" i="9" s="1"/>
  <c r="I108" i="2"/>
  <c r="D103" i="9" s="1"/>
  <c r="I32" i="2"/>
  <c r="D27" i="9" s="1"/>
  <c r="I96" i="2"/>
  <c r="D91" i="9" s="1"/>
  <c r="I87" i="2"/>
  <c r="D82" i="9" s="1"/>
  <c r="I78" i="2"/>
  <c r="D73" i="9" s="1"/>
  <c r="I26" i="2"/>
  <c r="D21" i="9" s="1"/>
  <c r="I166" i="2"/>
  <c r="D161" i="9" s="1"/>
  <c r="I158" i="2"/>
  <c r="D153" i="9" s="1"/>
  <c r="I126" i="2"/>
  <c r="D121" i="9" s="1"/>
  <c r="I104" i="2"/>
  <c r="D99" i="9" s="1"/>
  <c r="I62" i="2"/>
  <c r="D57" i="9" s="1"/>
  <c r="I43" i="2"/>
  <c r="D38" i="9" s="1"/>
  <c r="I71" i="2"/>
  <c r="D66" i="9" s="1"/>
  <c r="I167" i="2"/>
  <c r="D162" i="9" s="1"/>
  <c r="I23" i="2"/>
  <c r="D18" i="9" s="1"/>
  <c r="I186" i="2"/>
  <c r="I116" i="2"/>
  <c r="D111" i="9" s="1"/>
  <c r="I136" i="2"/>
  <c r="D131" i="9" s="1"/>
  <c r="I59" i="2"/>
  <c r="D54" i="9" s="1"/>
  <c r="I74" i="2"/>
  <c r="D69" i="9" s="1"/>
  <c r="I83" i="2"/>
  <c r="D78" i="9" s="1"/>
  <c r="H193" i="2" l="1"/>
  <c r="H195" i="2"/>
  <c r="I188" i="2"/>
  <c r="D183" i="9" s="1"/>
  <c r="D186" i="9" s="1"/>
  <c r="D185" i="9"/>
  <c r="D182" i="9"/>
  <c r="D181" i="9"/>
  <c r="D184" i="9"/>
  <c r="L4" i="20"/>
  <c r="J4" i="20"/>
  <c r="I4" i="20"/>
  <c r="F4" i="20"/>
  <c r="E4" i="20"/>
  <c r="G4" i="20"/>
  <c r="K4" i="20"/>
  <c r="H4" i="20"/>
  <c r="C4" i="20"/>
  <c r="D4" i="20"/>
  <c r="F188" i="9" l="1"/>
  <c r="F189" i="9" s="1"/>
  <c r="H188" i="9"/>
  <c r="H191" i="9" s="1"/>
  <c r="C5" i="20"/>
  <c r="C6" i="20" s="1"/>
  <c r="C8" i="20" s="1"/>
  <c r="C10" i="20" s="1"/>
  <c r="C7" i="20"/>
  <c r="L5" i="20"/>
  <c r="L6" i="20" s="1"/>
  <c r="L7" i="20"/>
  <c r="G188" i="9"/>
  <c r="G191" i="9" s="1"/>
  <c r="K188" i="9"/>
  <c r="K191" i="9" s="1"/>
  <c r="G7" i="20"/>
  <c r="G5" i="20"/>
  <c r="G6" i="20" s="1"/>
  <c r="G8" i="20" s="1"/>
  <c r="G10" i="20" s="1"/>
  <c r="K5" i="20"/>
  <c r="K6" i="20" s="1"/>
  <c r="K8" i="20" s="1"/>
  <c r="K10" i="20" s="1"/>
  <c r="K7" i="20"/>
  <c r="I188" i="9"/>
  <c r="I191" i="9" s="1"/>
  <c r="E5" i="20"/>
  <c r="E6" i="20" s="1"/>
  <c r="E8" i="20" s="1"/>
  <c r="E10" i="20" s="1"/>
  <c r="E7" i="20"/>
  <c r="J188" i="9"/>
  <c r="J191" i="9" s="1"/>
  <c r="H7" i="20"/>
  <c r="H5" i="20"/>
  <c r="H6" i="20" s="1"/>
  <c r="H8" i="20" s="1"/>
  <c r="H10" i="20" s="1"/>
  <c r="F5" i="20"/>
  <c r="F6" i="20" s="1"/>
  <c r="F8" i="20" s="1"/>
  <c r="F10" i="20" s="1"/>
  <c r="F7" i="20"/>
  <c r="I5" i="20"/>
  <c r="I6" i="20" s="1"/>
  <c r="I8" i="20" s="1"/>
  <c r="I10" i="20" s="1"/>
  <c r="I7" i="20"/>
  <c r="H197" i="2"/>
  <c r="H196" i="2"/>
  <c r="D5" i="20"/>
  <c r="D6" i="20" s="1"/>
  <c r="D8" i="20" s="1"/>
  <c r="D10" i="20" s="1"/>
  <c r="D7" i="20"/>
  <c r="J5" i="20"/>
  <c r="J6" i="20" s="1"/>
  <c r="J8" i="20" s="1"/>
  <c r="J10" i="20" s="1"/>
  <c r="J7" i="20"/>
  <c r="F191" i="9" l="1"/>
  <c r="F192" i="9" s="1"/>
  <c r="G192" i="9" s="1"/>
  <c r="G14" i="20"/>
  <c r="G17" i="20"/>
  <c r="G19" i="20" s="1"/>
  <c r="G18" i="20"/>
  <c r="G20" i="20" s="1"/>
  <c r="G15" i="20"/>
  <c r="H192" i="9"/>
  <c r="I192" i="9" s="1"/>
  <c r="J192" i="9" s="1"/>
  <c r="K192" i="9" s="1"/>
  <c r="E17" i="20"/>
  <c r="E19" i="20" s="1"/>
  <c r="E21" i="20" s="1"/>
  <c r="E23" i="20" s="1"/>
  <c r="E15" i="20"/>
  <c r="E18" i="20"/>
  <c r="E20" i="20" s="1"/>
  <c r="E14" i="20"/>
  <c r="F17" i="20"/>
  <c r="F18" i="20" s="1"/>
  <c r="F19" i="20" s="1"/>
  <c r="F21" i="20" s="1"/>
  <c r="F23" i="20" s="1"/>
  <c r="I14" i="20"/>
  <c r="I16" i="20" s="1"/>
  <c r="I15" i="20"/>
  <c r="L8" i="20"/>
  <c r="L10" i="20" s="1"/>
  <c r="J17" i="20" s="1"/>
  <c r="J18" i="20" s="1"/>
  <c r="J14" i="20"/>
  <c r="J15" i="20"/>
  <c r="F15" i="20"/>
  <c r="F14" i="20"/>
  <c r="K15" i="20"/>
  <c r="K14" i="20"/>
  <c r="C15" i="20"/>
  <c r="C14" i="20"/>
  <c r="C16" i="20" s="1"/>
  <c r="C17" i="20"/>
  <c r="C18" i="20" s="1"/>
  <c r="C19" i="20" s="1"/>
  <c r="C23" i="20" s="1"/>
  <c r="H14" i="20"/>
  <c r="I17" i="20"/>
  <c r="I18" i="20" s="1"/>
  <c r="H17" i="20"/>
  <c r="H19" i="20" s="1"/>
  <c r="H21" i="20" s="1"/>
  <c r="H23" i="20" s="1"/>
  <c r="H15" i="20"/>
  <c r="H18" i="20"/>
  <c r="H20" i="20" s="1"/>
  <c r="D14" i="20"/>
  <c r="D18" i="20"/>
  <c r="D20" i="20" s="1"/>
  <c r="D15" i="20"/>
  <c r="D17" i="20"/>
  <c r="D19" i="20" s="1"/>
  <c r="G189" i="9"/>
  <c r="H189" i="9" s="1"/>
  <c r="I189" i="9" s="1"/>
  <c r="J189" i="9" s="1"/>
  <c r="K189" i="9" s="1"/>
  <c r="F16" i="20" l="1"/>
  <c r="G16" i="20"/>
  <c r="F20" i="20"/>
  <c r="H16" i="20"/>
  <c r="D16" i="20"/>
  <c r="L17" i="20"/>
  <c r="L18" i="20" s="1"/>
  <c r="L20" i="20" s="1"/>
  <c r="J20" i="20"/>
  <c r="J19" i="20"/>
  <c r="I20" i="20"/>
  <c r="I19" i="20"/>
  <c r="G21" i="20"/>
  <c r="G23" i="20" s="1"/>
  <c r="D21" i="20"/>
  <c r="D23" i="20" s="1"/>
  <c r="E16" i="20"/>
  <c r="J16" i="20"/>
  <c r="K17" i="20"/>
  <c r="K18" i="20" s="1"/>
  <c r="L14" i="20"/>
  <c r="L15" i="20"/>
  <c r="K16" i="20"/>
  <c r="J23" i="20" l="1"/>
  <c r="J21" i="20"/>
  <c r="L16" i="20"/>
  <c r="L19" i="20" s="1"/>
  <c r="I21" i="20"/>
  <c r="I23" i="20"/>
  <c r="K19" i="20"/>
  <c r="K20" i="20"/>
  <c r="K23" i="20" l="1"/>
  <c r="K21" i="20"/>
  <c r="L23" i="20"/>
  <c r="L21" i="20"/>
  <c r="C27" i="20" l="1"/>
  <c r="B201" i="2" s="1"/>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<sst xmlns="http://schemas.openxmlformats.org/spreadsheetml/2006/main" count="7290" uniqueCount="2704">
  <si>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</si>
  <si>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</si>
  <si>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</si>
  <si>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</si>
  <si>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</si>
  <si>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</si>
  <si>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</si>
  <si>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</si>
  <si>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</si>
  <si>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</si>
  <si>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</si>
  <si>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</si>
  <si>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</si>
  <si>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</si>
  <si>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</si>
  <si>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</si>
  <si>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</si>
  <si>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</si>
  <si>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</si>
  <si>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</si>
  <si>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</si>
  <si>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</si>
  <si>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</si>
  <si>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</si>
  <si>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</si>
  <si>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</si>
  <si>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</si>
  <si>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</si>
  <si>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</si>
  <si>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</si>
  <si>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</si>
  <si>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</si>
  <si>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</si>
  <si>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</si>
  <si>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</si>
  <si>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</si>
  <si>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</si>
  <si>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</si>
  <si>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</si>
  <si>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</si>
  <si>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</si>
  <si>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</si>
  <si>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</si>
  <si>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</si>
  <si>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</si>
  <si>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</si>
  <si>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</si>
  <si>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</si>
  <si>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</si>
  <si>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</si>
  <si>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</si>
  <si>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</si>
  <si>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</si>
  <si>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</si>
  <si>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</si>
  <si>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</si>
  <si>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</si>
  <si>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</si>
  <si>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</si>
  <si>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</si>
  <si>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</si>
  <si>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</si>
  <si>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</si>
  <si>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</si>
  <si>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</si>
  <si>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</si>
  <si>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</si>
  <si>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</si>
  <si>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</si>
  <si>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</si>
  <si>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</si>
  <si>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</si>
  <si>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</si>
  <si>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</si>
  <si>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</si>
  <si>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</si>
  <si>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</si>
  <si>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</si>
  <si>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</si>
  <si>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</si>
  <si>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</si>
  <si>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</si>
  <si>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</si>
  <si>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</si>
  <si>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</si>
  <si>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</si>
  <si>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</si>
  <si>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</si>
  <si>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</si>
  <si>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</si>
  <si>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</si>
  <si>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</si>
  <si>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</si>
  <si>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</si>
  <si>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</si>
  <si>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</si>
  <si>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</si>
  <si>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</si>
  <si>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</si>
  <si>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</si>
  <si>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</si>
  <si>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</si>
  <si>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</si>
  <si>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</si>
  <si>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</si>
  <si>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</si>
  <si>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</si>
  <si>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</si>
  <si>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</si>
  <si>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</si>
  <si>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</si>
  <si>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</si>
  <si>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</si>
  <si>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</si>
  <si>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</si>
  <si>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</si>
  <si>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</si>
  <si>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</si>
  <si>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</si>
  <si>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</si>
  <si>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</si>
  <si>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</si>
  <si>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</si>
  <si>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</si>
  <si>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</si>
  <si>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</si>
  <si>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</si>
  <si>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</si>
  <si>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</si>
  <si>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</si>
  <si>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</si>
  <si>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</si>
  <si>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</si>
  <si>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</si>
  <si>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</si>
  <si>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</si>
  <si>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</si>
  <si>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</si>
  <si>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</si>
  <si>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</si>
  <si>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</si>
  <si>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</si>
  <si>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</si>
  <si>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</si>
  <si>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</si>
  <si>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</si>
  <si>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</si>
  <si>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</si>
  <si>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</si>
  <si>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</si>
  <si>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</si>
  <si>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</si>
  <si>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</si>
  <si>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</si>
  <si>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</si>
  <si>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</si>
  <si>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</si>
  <si>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</si>
  <si>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</si>
  <si>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</si>
  <si>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</si>
  <si>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</si>
  <si>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</si>
  <si>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</si>
  <si>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</si>
  <si>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</si>
  <si>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</si>
  <si>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</si>
  <si>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</si>
  <si>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</si>
  <si>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</si>
  <si>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</si>
  <si>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</si>
  <si>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</si>
  <si>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</si>
  <si>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</si>
  <si>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</si>
  <si>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</si>
  <si>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</si>
  <si>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</si>
  <si>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</si>
  <si>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</si>
  <si>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</si>
  <si>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</si>
  <si>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</si>
  <si>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</si>
  <si>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</si>
  <si>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</si>
  <si>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</si>
  <si>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</si>
  <si>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</si>
  <si>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</si>
  <si>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</si>
  <si>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</si>
  <si>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</si>
  <si>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</si>
  <si>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</si>
  <si>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</si>
  <si>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</si>
  <si>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</si>
  <si>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</si>
  <si>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</si>
  <si>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</si>
  <si>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</si>
  <si>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</si>
  <si>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</si>
  <si>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</si>
  <si>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</si>
  <si>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</si>
  <si>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</si>
  <si>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</si>
  <si>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</si>
  <si>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</si>
  <si>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</si>
  <si>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</si>
  <si>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</si>
  <si>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</si>
  <si>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</si>
  <si>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</si>
  <si>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</si>
  <si>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</si>
  <si>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</si>
  <si>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</si>
  <si>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</si>
  <si>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</si>
  <si>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</si>
  <si>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</si>
  <si>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</si>
  <si>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</si>
  <si>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</si>
  <si>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</si>
  <si>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</si>
  <si>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</si>
  <si>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</si>
  <si>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</si>
  <si>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</si>
  <si>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</si>
  <si>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</si>
  <si>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</si>
  <si>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</si>
  <si>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</si>
  <si>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</si>
  <si>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</si>
  <si>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</si>
  <si>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</si>
  <si>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</si>
  <si>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</si>
  <si>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</si>
  <si>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</si>
  <si>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</si>
  <si>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</si>
  <si>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</si>
  <si>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</si>
  <si>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</si>
  <si>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</si>
  <si>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</si>
  <si>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</si>
  <si>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</si>
  <si>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</si>
  <si>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</si>
  <si>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</si>
  <si>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</si>
  <si>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</si>
  <si>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</si>
  <si>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</si>
  <si>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</si>
  <si>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</si>
  <si>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</si>
  <si>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</si>
  <si>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</si>
  <si>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</si>
  <si>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</si>
  <si>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</si>
  <si>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</si>
  <si>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</si>
  <si>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</si>
  <si>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</si>
  <si>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</si>
  <si>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</si>
  <si>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</si>
  <si>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</si>
  <si>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</si>
  <si>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</si>
  <si>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</si>
  <si>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</si>
  <si>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</si>
  <si>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</si>
  <si>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</si>
  <si>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</si>
  <si>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</si>
  <si>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</si>
  <si>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</si>
  <si>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</si>
  <si>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</si>
  <si>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</si>
  <si>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</si>
  <si>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</si>
  <si>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</si>
  <si>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</si>
  <si>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</si>
  <si>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</si>
  <si>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</si>
  <si>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</si>
  <si>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</si>
  <si>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</si>
  <si>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</si>
  <si>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</si>
  <si>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</si>
  <si>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</si>
  <si>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</si>
  <si>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</si>
  <si>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</si>
  <si>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</si>
  <si>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</si>
  <si>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</si>
  <si>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</si>
  <si>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</si>
  <si>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</si>
  <si>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</si>
  <si>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</si>
  <si>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</si>
  <si>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</si>
  <si>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</si>
  <si>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</si>
  <si>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</si>
  <si>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</si>
  <si>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</si>
  <si>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</si>
  <si>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</si>
  <si>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</si>
  <si>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</si>
  <si>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</si>
  <si>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</si>
  <si>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</si>
  <si>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</si>
  <si>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</si>
  <si>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</si>
  <si>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</si>
  <si>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</si>
  <si>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</si>
  <si>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</si>
  <si>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</si>
  <si>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</si>
  <si>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</si>
  <si>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</si>
  <si>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</si>
  <si>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</si>
  <si>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</si>
  <si>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</si>
  <si>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</si>
  <si>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</si>
  <si>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</si>
  <si>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</si>
  <si>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</si>
  <si>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</si>
  <si>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</si>
  <si>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</si>
  <si>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</si>
  <si>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</si>
  <si>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</si>
  <si>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</si>
  <si>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</si>
  <si>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</si>
  <si>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</si>
  <si>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</si>
  <si>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</si>
  <si>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</si>
  <si>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</si>
  <si>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</si>
  <si>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</si>
  <si>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</si>
  <si>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</si>
  <si>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</si>
  <si>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</si>
  <si>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</si>
  <si>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</si>
  <si>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</si>
  <si>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</si>
  <si>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</si>
  <si>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</si>
  <si>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</si>
  <si>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</si>
  <si>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</si>
  <si>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</si>
  <si>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</si>
  <si>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</si>
  <si>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</si>
  <si>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</si>
  <si>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</si>
  <si>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</si>
  <si>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</si>
  <si>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</si>
  <si>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</si>
  <si>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</si>
  <si>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</si>
  <si>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</si>
  <si>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</si>
  <si>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</si>
  <si>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</si>
  <si>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</si>
  <si>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</si>
  <si>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</si>
  <si>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</si>
  <si>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</si>
  <si>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</si>
  <si>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</si>
  <si>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</si>
  <si>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</si>
  <si>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</si>
  <si>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</si>
  <si>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</si>
  <si>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</si>
  <si>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</si>
  <si>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</si>
  <si>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</si>
  <si>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</si>
  <si>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</si>
  <si>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</si>
  <si>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</si>
  <si>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</si>
  <si>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</si>
  <si>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</si>
  <si>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</si>
  <si>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</si>
  <si>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</si>
  <si>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</si>
  <si>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</si>
  <si>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</si>
  <si>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</si>
  <si>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</si>
  <si>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</si>
  <si>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</si>
  <si>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</si>
  <si>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</si>
  <si>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</si>
  <si>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</si>
  <si>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</si>
  <si>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</si>
  <si>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</si>
  <si>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</si>
  <si>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</si>
  <si>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</si>
  <si>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</si>
  <si>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</si>
  <si>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</si>
  <si>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</si>
  <si>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</si>
  <si>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</si>
  <si>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</si>
  <si>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</si>
  <si>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</si>
  <si>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</si>
  <si>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</si>
  <si>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</si>
  <si>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</si>
  <si>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</si>
  <si>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</si>
  <si>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</si>
  <si>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</si>
  <si>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</si>
  <si>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</si>
  <si>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</si>
  <si>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</si>
  <si>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</si>
  <si>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</si>
  <si>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</si>
  <si>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</si>
  <si>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</si>
  <si>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</si>
  <si>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</si>
  <si>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</si>
  <si>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</si>
  <si>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</si>
  <si>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</si>
  <si>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</si>
  <si>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</si>
  <si>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</si>
  <si>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</si>
  <si>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</si>
  <si>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</si>
  <si>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</si>
  <si>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</si>
  <si>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</si>
  <si>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</si>
  <si>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</si>
  <si>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</si>
  <si>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</si>
  <si>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</si>
  <si>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</si>
  <si>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</si>
  <si>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</si>
  <si>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</si>
  <si>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</si>
  <si>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</si>
  <si>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</si>
  <si>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</si>
  <si>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</si>
  <si>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</si>
  <si>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</si>
  <si>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</si>
  <si>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</si>
  <si>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</si>
  <si>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</si>
  <si>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</si>
  <si>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</si>
  <si>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</si>
  <si>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</si>
  <si>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</si>
  <si>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</si>
  <si>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</si>
  <si>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</si>
  <si>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</si>
  <si>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</si>
  <si>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</si>
  <si>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</si>
  <si>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</si>
  <si>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</si>
  <si>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</si>
  <si>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</si>
  <si>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</si>
  <si>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</si>
  <si>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</si>
  <si>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</si>
  <si>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</si>
  <si>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</si>
  <si>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</si>
  <si>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</si>
  <si>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</si>
  <si>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</si>
  <si>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</si>
  <si>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</si>
  <si>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</si>
  <si>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</si>
  <si>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</si>
  <si>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</si>
  <si>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</si>
  <si>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</si>
  <si>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</si>
  <si>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</si>
  <si>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</si>
  <si>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</si>
  <si>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</si>
  <si>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</si>
  <si>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</si>
  <si>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</si>
  <si>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</si>
  <si>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</si>
  <si>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</si>
  <si>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</si>
  <si>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</si>
  <si>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</si>
  <si>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</si>
  <si>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</si>
  <si>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</si>
  <si>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</si>
  <si>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</si>
  <si>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</si>
  <si>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</si>
  <si>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</si>
  <si>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</si>
  <si>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</si>
  <si>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</si>
  <si>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</si>
  <si>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</si>
  <si>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</si>
  <si>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</si>
  <si>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</si>
  <si>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</si>
  <si>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</si>
  <si>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</si>
  <si>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</si>
  <si>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</si>
  <si>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</si>
  <si>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</si>
  <si>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</si>
  <si>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</si>
  <si>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</si>
  <si>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</si>
  <si>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</si>
  <si>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</si>
  <si>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</si>
  <si>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</si>
  <si>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</si>
  <si>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</si>
  <si>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</si>
  <si>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</si>
  <si>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</si>
  <si>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</si>
  <si>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</si>
  <si>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</si>
  <si>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</si>
  <si>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</si>
  <si>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</si>
  <si>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</si>
  <si>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</si>
  <si>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</si>
  <si>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</si>
  <si>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</si>
  <si>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</si>
  <si>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</si>
  <si>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</si>
  <si>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</si>
  <si>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</si>
  <si>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</si>
  <si>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</si>
  <si>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</si>
  <si>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</si>
  <si>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</si>
  <si>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</si>
  <si>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</si>
  <si>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</si>
  <si>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</si>
  <si>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</si>
  <si>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</si>
  <si>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</si>
  <si>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</si>
  <si>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</si>
  <si>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</si>
  <si>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</si>
  <si>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</si>
  <si>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</si>
  <si>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</si>
  <si>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</si>
  <si>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</si>
  <si>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</si>
  <si>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</si>
  <si>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</si>
  <si>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</si>
  <si>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</si>
  <si>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</si>
  <si>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</si>
  <si>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</si>
  <si>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</si>
  <si>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</si>
  <si>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</si>
  <si>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</si>
  <si>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</si>
  <si>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</si>
  <si>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</si>
  <si>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</si>
  <si>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</si>
  <si>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</si>
  <si>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</si>
  <si>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</si>
  <si>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</si>
  <si>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</si>
  <si>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</si>
  <si>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</si>
  <si>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</si>
  <si>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</si>
  <si>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</si>
  <si>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</si>
  <si>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</si>
  <si>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</si>
  <si>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</si>
  <si>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</si>
  <si>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</si>
  <si>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</si>
  <si>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</si>
  <si>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</si>
  <si>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</si>
  <si>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</si>
  <si>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</si>
  <si>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</si>
  <si>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</si>
  <si>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</si>
  <si>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</si>
  <si>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</si>
  <si>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</si>
  <si>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</si>
  <si>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</si>
  <si>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</si>
  <si>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</si>
  <si>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</si>
  <si>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</si>
  <si>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</si>
  <si>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</si>
  <si>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</si>
  <si>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</si>
  <si>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</si>
  <si>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</si>
  <si>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</si>
  <si>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</si>
  <si>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</si>
  <si>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</si>
  <si>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</si>
  <si>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</si>
  <si>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</si>
  <si>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</si>
  <si>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</si>
  <si>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</si>
  <si>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</si>
  <si>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</si>
  <si>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</si>
  <si>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</si>
  <si>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</si>
  <si>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</si>
  <si>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</si>
  <si>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</si>
  <si>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</si>
  <si>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</si>
  <si>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</si>
  <si>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</si>
  <si>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</si>
  <si>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</si>
  <si>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</si>
  <si>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</si>
  <si>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</si>
  <si>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</si>
  <si>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</si>
  <si>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</si>
  <si>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</si>
  <si>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</si>
  <si>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</si>
  <si>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</si>
  <si>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</si>
  <si>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</si>
  <si>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</si>
  <si>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</si>
  <si>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</si>
  <si>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</si>
  <si>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</si>
  <si>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</si>
  <si>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</si>
  <si>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</si>
  <si>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</si>
  <si>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</si>
  <si>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</si>
  <si>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</si>
  <si>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</si>
  <si>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</si>
  <si>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</si>
  <si>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</si>
  <si>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</si>
  <si>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</si>
  <si>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</si>
  <si>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</si>
  <si>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Manteca de cacao, Sopas, condimentos y polvos para preparar alimentos, Bebidas alcohólicas, Maderas aserradas,</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</si>
  <si>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</si>
  <si>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</si>
  <si>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</si>
  <si>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</si>
  <si>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</si>
  <si>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</si>
  <si>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</si>
  <si>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</si>
  <si>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</si>
  <si>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</si>
  <si>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</si>
  <si>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</si>
  <si>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</si>
  <si>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</si>
  <si>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</si>
  <si>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</si>
  <si>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</si>
  <si>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</si>
  <si>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</si>
  <si>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</si>
  <si>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</si>
  <si>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</si>
  <si>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</si>
  <si>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</si>
  <si>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</si>
  <si>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</si>
  <si>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</si>
  <si>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</si>
  <si>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</si>
  <si>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</si>
  <si>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</si>
  <si>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</si>
  <si>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</si>
  <si>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</si>
  <si>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</si>
  <si>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</si>
  <si>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</si>
  <si>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</si>
  <si>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</si>
  <si>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</si>
  <si>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</si>
  <si>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</si>
  <si>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</si>
  <si>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</si>
  <si>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</si>
  <si>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</si>
  <si>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</si>
  <si>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</si>
  <si>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</si>
  <si>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</si>
  <si>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</si>
  <si>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</si>
  <si>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</si>
  <si>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</si>
  <si>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</si>
  <si>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</si>
  <si>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</si>
  <si>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</si>
  <si>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</si>
  <si>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</si>
  <si>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</si>
  <si>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</si>
  <si>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</si>
  <si>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</si>
  <si>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</si>
  <si>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</si>
  <si>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</si>
  <si>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</si>
  <si>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</si>
  <si>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</si>
  <si>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</si>
  <si>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</si>
  <si>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</si>
  <si>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</si>
  <si>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</si>
  <si>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</si>
  <si>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</si>
  <si>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</si>
  <si>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</si>
  <si>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</si>
  <si>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</si>
  <si>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</si>
  <si>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</si>
  <si>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</si>
  <si>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</si>
  <si>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</si>
  <si>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</si>
  <si>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</si>
  <si>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</si>
  <si>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</si>
  <si>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</si>
  <si>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</si>
  <si>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</si>
  <si>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</si>
  <si>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</si>
  <si>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</si>
  <si>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</si>
  <si>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</si>
  <si>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</si>
  <si>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</si>
  <si>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</si>
  <si>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</si>
  <si>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</si>
  <si>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</si>
  <si>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</si>
  <si>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</si>
  <si>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</si>
  <si>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</si>
  <si>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</si>
  <si>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</si>
  <si>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</si>
  <si>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</si>
  <si>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</si>
  <si>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</si>
  <si>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</si>
  <si>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</si>
  <si>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</si>
  <si>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</si>
  <si>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</si>
  <si>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</si>
  <si>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</si>
  <si>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</si>
  <si>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</si>
  <si>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</si>
  <si>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</si>
  <si>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</si>
  <si>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</si>
  <si>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</si>
  <si>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</si>
  <si>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</si>
  <si>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</si>
  <si>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</si>
  <si>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</si>
  <si>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</si>
  <si>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</si>
  <si>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</si>
  <si>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</si>
  <si>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</si>
  <si>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</si>
  <si>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</si>
  <si>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</si>
  <si>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</si>
  <si>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</si>
  <si>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</si>
  <si>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</si>
  <si>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</si>
  <si>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</si>
  <si>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</si>
  <si>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</si>
  <si>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</si>
  <si>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</si>
  <si>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</si>
  <si>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</si>
  <si>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</si>
  <si>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</si>
  <si>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</si>
  <si>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</si>
  <si>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</si>
  <si>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</si>
  <si>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</si>
  <si>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</si>
  <si>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</si>
  <si>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</si>
  <si>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</si>
  <si>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</si>
  <si>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</si>
  <si>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</si>
  <si>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</si>
  <si>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</si>
  <si>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</si>
  <si>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</si>
  <si>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</si>
  <si>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</si>
  <si>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</si>
  <si>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</si>
  <si>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</si>
  <si>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</si>
  <si>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</si>
  <si>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</si>
  <si>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</si>
  <si>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</si>
  <si>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</si>
  <si>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</si>
  <si>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</si>
  <si>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</si>
  <si>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</si>
  <si>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</si>
  <si>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</si>
  <si>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</si>
  <si>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</si>
  <si>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</si>
  <si>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</si>
  <si>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</si>
  <si>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</si>
  <si>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</si>
  <si>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</si>
  <si>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</si>
  <si>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</si>
  <si>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</si>
  <si>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</si>
  <si>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</si>
  <si>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</si>
  <si>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</si>
  <si>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</si>
  <si>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</si>
  <si>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</si>
  <si>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</si>
  <si>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</si>
  <si>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</si>
  <si>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</si>
  <si>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</si>
  <si>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</si>
  <si>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</si>
  <si>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</si>
  <si>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</si>
  <si>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</si>
  <si>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</si>
  <si>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</si>
  <si>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</si>
  <si>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</si>
  <si>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</si>
  <si>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</si>
  <si>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</si>
  <si>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</si>
  <si>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</si>
  <si>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</si>
  <si>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</si>
  <si>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</si>
  <si>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</si>
  <si>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</si>
  <si>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</si>
  <si>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</si>
  <si>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</si>
  <si>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</si>
  <si>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</si>
  <si>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</si>
  <si>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</si>
  <si>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</si>
  <si>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</si>
  <si>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</si>
  <si>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</si>
  <si>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</si>
  <si>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</si>
  <si>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</si>
  <si>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</si>
  <si>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</si>
  <si>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</si>
  <si>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</si>
  <si>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</si>
  <si>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</si>
  <si>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</si>
  <si>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</si>
  <si>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</si>
  <si>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</si>
  <si>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</si>
  <si>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</si>
  <si>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</si>
  <si>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</si>
  <si>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</si>
  <si>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</si>
  <si>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</si>
  <si>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</si>
  <si>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</si>
  <si>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</si>
  <si>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</si>
  <si>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</si>
  <si>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</si>
  <si>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</si>
  <si>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</si>
  <si>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</si>
  <si>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</si>
  <si>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</si>
  <si>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</si>
  <si>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</si>
  <si>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</si>
  <si>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</si>
  <si>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</si>
  <si>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</si>
  <si>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</si>
  <si>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</si>
  <si>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</si>
  <si>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</si>
  <si>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</si>
  <si>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</si>
  <si>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</si>
  <si>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</si>
  <si>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</si>
  <si>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</si>
  <si>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</si>
  <si>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</si>
  <si>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</si>
  <si>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</si>
  <si>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</si>
  <si>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</si>
  <si>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</si>
  <si>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</si>
  <si>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</si>
  <si>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</si>
  <si>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</si>
  <si>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</si>
  <si>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</si>
  <si>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</si>
  <si>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</si>
  <si>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</si>
  <si>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</si>
  <si>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</si>
  <si>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</si>
  <si>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</si>
  <si>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</si>
  <si>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</si>
  <si>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</si>
  <si>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</si>
  <si>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</si>
  <si>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</si>
  <si>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</si>
  <si>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</si>
  <si>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</si>
  <si>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</si>
  <si>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</si>
  <si>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</si>
  <si>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</si>
  <si>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</si>
  <si>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</si>
  <si>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</si>
  <si>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</si>
  <si>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</si>
  <si>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</si>
  <si>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</si>
  <si>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</si>
  <si>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</si>
  <si>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</si>
  <si>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</si>
  <si>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</si>
  <si>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</si>
  <si>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</si>
  <si>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</si>
  <si>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</si>
  <si>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</si>
  <si>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</si>
  <si>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</si>
  <si>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</si>
  <si>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</si>
  <si>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</si>
  <si>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</si>
  <si>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</si>
  <si>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</si>
  <si>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</si>
  <si>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</si>
  <si>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</si>
  <si>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</si>
  <si>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</si>
  <si>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</si>
  <si>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</si>
  <si>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</si>
  <si>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</si>
  <si>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</si>
  <si>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</si>
  <si>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</si>
  <si>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</si>
  <si>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</si>
  <si>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</si>
  <si>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</si>
  <si>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</si>
  <si>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</si>
  <si>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</si>
  <si>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</si>
  <si>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</si>
  <si>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</si>
  <si>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</si>
  <si>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</si>
  <si>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</si>
  <si>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</si>
  <si>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</si>
  <si>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</si>
  <si>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</si>
  <si>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</si>
  <si>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</si>
  <si>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</si>
  <si>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</si>
  <si>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</si>
  <si>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</si>
  <si>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</si>
  <si>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</si>
  <si>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</si>
  <si>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</si>
  <si>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</si>
  <si>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</si>
  <si>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</si>
  <si>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</si>
  <si>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</si>
  <si>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</si>
  <si>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</si>
  <si>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</si>
  <si>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</si>
  <si>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</si>
  <si>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</si>
  <si>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</si>
  <si>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</si>
  <si>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</si>
  <si>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</si>
  <si>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</si>
  <si>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</si>
  <si>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</si>
  <si>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</si>
  <si>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</si>
  <si>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</si>
  <si>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</si>
  <si>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</si>
  <si>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</si>
  <si>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</si>
  <si>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</si>
  <si>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</si>
  <si>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</si>
  <si>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</si>
  <si>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</si>
  <si>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</si>
  <si>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</si>
  <si>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</si>
  <si>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</si>
  <si>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</si>
  <si>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</si>
  <si>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</si>
  <si>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</si>
  <si>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</si>
  <si>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</si>
  <si>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</si>
  <si>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</si>
  <si>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</si>
  <si>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</si>
  <si>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</si>
  <si>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</si>
  <si>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</si>
  <si>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</si>
  <si>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</si>
  <si>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</si>
  <si>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</si>
  <si>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</si>
  <si>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</si>
  <si>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</si>
  <si>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</si>
  <si>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</si>
  <si>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</si>
  <si>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</si>
  <si>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</si>
  <si>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</si>
  <si>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</si>
  <si>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</si>
  <si>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</si>
  <si>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</si>
  <si>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</si>
  <si>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</si>
  <si>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</si>
  <si>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</si>
  <si>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</si>
  <si>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</si>
  <si>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</si>
  <si>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</si>
  <si>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</si>
  <si>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</si>
  <si>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</si>
  <si>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</si>
  <si>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</si>
  <si>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</si>
  <si>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</si>
  <si>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</si>
  <si>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</si>
  <si>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</si>
  <si>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</si>
  <si>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</si>
  <si>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</si>
  <si>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</si>
  <si>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</si>
  <si>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</si>
  <si>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</si>
  <si>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</si>
  <si>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</si>
  <si>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</si>
  <si>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</si>
  <si>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</si>
  <si>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</si>
  <si>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</si>
  <si>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</si>
  <si>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</si>
  <si>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</si>
  <si>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</si>
  <si>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</si>
  <si>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</si>
  <si>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</si>
  <si>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</si>
  <si>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</si>
  <si>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</si>
  <si>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</si>
  <si>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</si>
  <si>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</si>
  <si>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</si>
  <si>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</si>
  <si>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</si>
  <si>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</si>
  <si>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</si>
  <si>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</si>
  <si>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</si>
  <si>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</si>
  <si>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</si>
  <si>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</si>
  <si>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</si>
  <si>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</si>
  <si>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</si>
  <si>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</si>
  <si>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</si>
  <si>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</si>
  <si>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</si>
  <si>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</si>
  <si>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</si>
  <si>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</si>
  <si>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</si>
  <si>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</si>
  <si>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</si>
  <si>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</si>
  <si>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</si>
  <si>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</si>
  <si>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</si>
  <si>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</si>
  <si>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</si>
  <si>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</si>
  <si>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</si>
  <si>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</si>
  <si>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</si>
  <si>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</si>
  <si>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</si>
  <si>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</si>
  <si>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</si>
  <si>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</si>
  <si>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</si>
  <si>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</si>
  <si>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</si>
  <si>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</si>
  <si>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</si>
  <si>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</si>
  <si>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</si>
  <si>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</si>
  <si>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</si>
  <si>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</si>
  <si>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</si>
  <si>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</si>
  <si>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</si>
  <si>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Alamo Tirante 3 X 3" x mt 2,25"</t>
  </si>
  <si>
    <t>IIEE-SJ - 201003</t>
  </si>
  <si>
    <t>Puntales de Alamo de 8,5 cm x 2,5 m.</t>
  </si>
  <si>
    <t>IIEE-SJ - 201004</t>
  </si>
  <si>
    <t>Placa MDF 3 mm 160x213</t>
  </si>
  <si>
    <t>IIEE-SJ - 202001</t>
  </si>
  <si>
    <t>Hierro Torcionado  8mm. Acindar" x 12 mts"</t>
  </si>
  <si>
    <t>IIEE-SJ - 202002</t>
  </si>
  <si>
    <t>Clavos Punta Paris 2";INSTITUTO DE INVESTIGACIONES ECONÓMICAS Y ESTADÍSTICAS SJ"</t>
  </si>
  <si>
    <t>IIEE-SJ - 202003</t>
  </si>
  <si>
    <t>Alambre Nº 17</t>
  </si>
  <si>
    <t>IIEE-SJ - 202004</t>
  </si>
  <si>
    <t>Perfiles de hierro L- 8x6 mts.-(1x1x1/8)</t>
  </si>
  <si>
    <t>IIEE-SJ - 203001</t>
  </si>
  <si>
    <t>Arena clasificada lavada</t>
  </si>
  <si>
    <t>IIEE-SJ - 203002</t>
  </si>
  <si>
    <t>Canto rodado clasificado</t>
  </si>
  <si>
    <t>IIEE-SJ - 204001</t>
  </si>
  <si>
    <t>Cemento aprobado con envase x 50 Kg.  Loma Negra""</t>
  </si>
  <si>
    <t>IIEE-SJ - 204002</t>
  </si>
  <si>
    <t>Calcemit c/env x 30 Kg.</t>
  </si>
  <si>
    <t>IIEE-SJ - 204003</t>
  </si>
  <si>
    <t>Cemento blanco bolsa de 42 Kg. Pingüino""</t>
  </si>
  <si>
    <t>IIEE-SJ - 204004</t>
  </si>
  <si>
    <t xml:space="preserve">Adhesivo p/cerámico impermeable–Bolsa x 30 Kg. </t>
  </si>
  <si>
    <t>IIEE-SJ - 204005</t>
  </si>
  <si>
    <t>Yeso blanco tuyango/Selenita</t>
  </si>
  <si>
    <t>IIEE-SJ - 205001</t>
  </si>
  <si>
    <t>LADRILLO RECOCIDO</t>
  </si>
  <si>
    <t>IIEE-SJ - 205002</t>
  </si>
  <si>
    <t>LADRILLON 1°</t>
  </si>
  <si>
    <t>IIEE-SJ - 205003</t>
  </si>
  <si>
    <t>Ladrillo ceramico para Losa 12,5 cm x unid. Chirino""</t>
  </si>
  <si>
    <t>IIEE-SJ - 205004</t>
  </si>
  <si>
    <t>Block de Hormigon 20 x 20 x 40</t>
  </si>
  <si>
    <t>IIEE-SJ - 205005</t>
  </si>
  <si>
    <t>Vigueta Pretensada S3 x ML Chirino""</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</si>
  <si>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</si>
  <si>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</si>
  <si>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</si>
  <si>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</si>
  <si>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</si>
  <si>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</si>
  <si>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</si>
  <si>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</si>
  <si>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</si>
  <si>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</si>
  <si>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</si>
  <si>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</si>
  <si>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</si>
  <si>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Pintura al latex para interior env 20lts Alba""</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</si>
  <si>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</si>
  <si>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</si>
  <si>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</si>
  <si>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</si>
  <si>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</si>
  <si>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</si>
  <si>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</si>
  <si>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</si>
  <si>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</si>
  <si>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Caño de Acero Semipesado 3/4";INSTITUTO DE INVESTIGACIONES ECONÓMICAS Y ESTADÍSTICAS SJ"</t>
  </si>
  <si>
    <t>IIEE-SJ - 209004</t>
  </si>
  <si>
    <t>Tomacorriente de Embutir c/tapa tipo Exul""</t>
  </si>
  <si>
    <t>IIEE-SJ - 209005</t>
  </si>
  <si>
    <t>Tablero metálico de 10 módulos</t>
  </si>
  <si>
    <t>IIEE-SJ - 209006</t>
  </si>
  <si>
    <t>Caja metálica rectangular</t>
  </si>
  <si>
    <t>IIEE-SJ - 209007</t>
  </si>
  <si>
    <t>Llave de embutir punto y toma</t>
  </si>
  <si>
    <t>IIEE-SJ - 210001</t>
  </si>
  <si>
    <t>Caño Negro c/expoxi de 3/4";INSTITUTO DE INVESTIGACIONES ECONÓMICAS Y ESTADÍSTICAS SJ"</t>
  </si>
  <si>
    <t>IIEE-SJ - 210002</t>
  </si>
  <si>
    <t>Tubo de PVC 3,2mmdiam x 63mm x 4 mts</t>
  </si>
  <si>
    <t>IIEE-SJ - 210003</t>
  </si>
  <si>
    <t>Deposito de Fº Cº embutir de 16 lts.</t>
  </si>
  <si>
    <t>IIEE-SJ - 210004</t>
  </si>
  <si>
    <t>Llave de Bronce 3/4 Fv (paso)"</t>
  </si>
  <si>
    <t>IIEE-SJ - 210005</t>
  </si>
  <si>
    <t>Inodoro Pedestal  blanco FERRUM ANDINA</t>
  </si>
  <si>
    <t>IIEE-SJ - 210006</t>
  </si>
  <si>
    <t>Tanque de Plastico para agua tricapa850lts. Aprobado.</t>
  </si>
  <si>
    <t>IIEE-SJ - 210007</t>
  </si>
  <si>
    <t>Portarrollo blanco FERRUM  FIX</t>
  </si>
  <si>
    <t>IIEE-SJ - 210008</t>
  </si>
  <si>
    <t>Llave de gas con roseta de 1/2";INSTITUTO DE INVESTIGACIONES ECONÓMICAS Y ESTADÍSTICAS SJ"</t>
  </si>
  <si>
    <t>IIEE-SJ - 211001</t>
  </si>
  <si>
    <t>Chapadur superpuerta 1,22x2,13</t>
  </si>
  <si>
    <t>IIEE-SJ - 211002</t>
  </si>
  <si>
    <t>Alamo Tabla 1 X 4" "</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</si>
  <si>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</si>
  <si>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</si>
  <si>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</si>
  <si>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</si>
  <si>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</si>
  <si>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</si>
  <si>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</si>
  <si>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</si>
  <si>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</si>
  <si>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</si>
  <si>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</si>
  <si>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</si>
  <si>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</si>
  <si>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</si>
  <si>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</si>
  <si>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</si>
  <si>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</si>
  <si>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</si>
  <si>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</si>
  <si>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</si>
  <si>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</si>
  <si>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</si>
  <si>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</si>
  <si>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</si>
  <si>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</si>
  <si>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</si>
  <si>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</si>
  <si>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</si>
  <si>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</si>
  <si>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</si>
  <si>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</si>
  <si>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</si>
  <si>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</si>
  <si>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</si>
  <si>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</si>
  <si>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Materia Granular p/sub-base bajo 3";INSTITUTO DE INVESTIGACIONES ECONÓMICAS Y ESTADÍSTICAS SJ"</t>
  </si>
  <si>
    <t>IIEE-SJ - 213008</t>
  </si>
  <si>
    <t>Materia Granular p/base bajo 2";INSTITUTO DE INVESTIGACIONES ECONÓMICAS Y ESTADÍSTICAS SJ"</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</si>
  <si>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</si>
  <si>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</si>
  <si>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</si>
  <si>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</si>
  <si>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</si>
  <si>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</si>
  <si>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</si>
  <si>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</si>
  <si>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</si>
  <si>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</si>
  <si>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</si>
  <si>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</si>
  <si>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</si>
  <si>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</si>
  <si>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</si>
  <si>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</si>
  <si>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</si>
  <si>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</si>
  <si>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</si>
  <si>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</si>
  <si>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</si>
  <si>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</si>
  <si>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</si>
  <si>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</si>
  <si>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</si>
  <si>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</si>
  <si>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</si>
  <si>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</si>
  <si>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</si>
  <si>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</si>
  <si>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</si>
  <si>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</si>
  <si>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</si>
  <si>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</si>
  <si>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</si>
  <si>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</si>
  <si>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</si>
  <si>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</si>
  <si>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</si>
  <si>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</si>
  <si>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</si>
  <si>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</si>
  <si>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</si>
  <si>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</si>
  <si>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</si>
  <si>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</si>
  <si>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</si>
  <si>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</si>
  <si>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</si>
  <si>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</si>
  <si>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</si>
  <si>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</si>
  <si>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</si>
  <si>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</si>
  <si>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</si>
  <si>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</si>
  <si>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</si>
  <si>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</si>
  <si>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</si>
  <si>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</si>
  <si>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</si>
  <si>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</si>
  <si>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</si>
  <si>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</si>
  <si>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</si>
  <si>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</si>
  <si>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</si>
  <si>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Caño PVC  k10 DE 1/2";INSTITUTO DE INVESTIGACIONES ECONÓMICAS Y ESTADÍSTICAS SJ"</t>
  </si>
  <si>
    <t>IIEE-SJ - 221002</t>
  </si>
  <si>
    <t>Acople Rapido 1/2";INSTITUTO DE INVESTIGACIONES ECONÓMICAS Y ESTADÍSTICAS SJ"</t>
  </si>
  <si>
    <t>IIEE-SJ - 221003</t>
  </si>
  <si>
    <t>Estaño en Barra al 33%</t>
  </si>
  <si>
    <t>IIEE-SJ - 221004</t>
  </si>
  <si>
    <t>Caño Plomo pesado 1/2";INSTITUTO DE INVESTIGACIONES ECONÓMICAS Y ESTADÍSTICAS SJ"</t>
  </si>
  <si>
    <t>IIEE-SJ - 221005</t>
  </si>
  <si>
    <t>Acople para Plomo PVC 1/2";INSTITUTO DE INVESTIGACIONES ECONÓMICAS Y ESTADÍSTICAS SJ"</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</si>
  <si>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</si>
  <si>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</si>
  <si>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</si>
  <si>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</si>
  <si>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</si>
  <si>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</si>
  <si>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</si>
  <si>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</si>
  <si>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</si>
  <si>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</si>
  <si>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</si>
  <si>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</si>
  <si>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</si>
  <si>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</si>
  <si>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</si>
  <si>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</si>
  <si>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</si>
  <si>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</si>
  <si>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</si>
  <si>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</si>
  <si>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</si>
  <si>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</si>
  <si>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</si>
  <si>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</si>
  <si>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</si>
  <si>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</si>
  <si>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</si>
  <si>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</si>
  <si>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</si>
  <si>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</si>
  <si>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</si>
  <si>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</si>
  <si>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</si>
  <si>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</si>
  <si>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</si>
  <si>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</si>
  <si>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</si>
  <si>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</si>
  <si>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</si>
  <si>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</si>
  <si>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</si>
  <si>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</si>
  <si>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</si>
  <si>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</si>
  <si>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</si>
  <si>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</si>
  <si>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</si>
  <si>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</si>
  <si>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</si>
  <si>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</si>
  <si>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</si>
  <si>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</si>
  <si>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</si>
  <si>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</si>
  <si>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</si>
  <si>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</si>
  <si>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</si>
  <si>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</si>
  <si>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</si>
  <si>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</si>
  <si>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</si>
  <si>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</si>
  <si>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</si>
  <si>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</si>
  <si>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</si>
  <si>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</si>
  <si>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</si>
  <si>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</si>
  <si>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</si>
  <si>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</si>
  <si>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</si>
  <si>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</si>
  <si>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</si>
  <si>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</si>
  <si>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</si>
  <si>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</si>
  <si>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</si>
  <si>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</si>
  <si>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</si>
  <si>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</si>
  <si>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</si>
  <si>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</si>
  <si>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</si>
  <si>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</si>
  <si>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</si>
  <si>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</si>
  <si>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</si>
  <si>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</si>
  <si>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</si>
  <si>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</si>
  <si>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</si>
  <si>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</si>
  <si>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</si>
  <si>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</si>
  <si>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</si>
  <si>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</si>
  <si>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</si>
  <si>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</si>
  <si>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</si>
  <si>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</si>
  <si>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</si>
  <si>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</si>
  <si>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</si>
  <si>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</si>
  <si>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</si>
  <si>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</si>
  <si>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</si>
  <si>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</si>
  <si>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</si>
  <si>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</si>
  <si>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</si>
  <si>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</si>
  <si>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</si>
  <si>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</si>
  <si>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</si>
  <si>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</si>
  <si>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</si>
  <si>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</si>
  <si>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</si>
  <si>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</si>
  <si>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</si>
  <si>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</si>
  <si>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</si>
  <si>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</si>
  <si>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</si>
  <si>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</si>
  <si>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</si>
  <si>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</si>
  <si>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</si>
  <si>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</si>
  <si>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</si>
  <si>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</si>
  <si>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</si>
  <si>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</si>
  <si>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</si>
  <si>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</si>
  <si>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</si>
  <si>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r>
      <rPr>
        <sz val="12"/>
        <rFont val="Arial"/>
        <family val="2"/>
      </rPr>
      <t>Pestaña</t>
    </r>
    <r>
      <rPr>
        <b/>
        <sz val="12"/>
        <rFont val="Arial"/>
        <family val="2"/>
      </rPr>
      <t xml:space="preserve"> Datos</t>
    </r>
  </si>
  <si>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</si>
  <si>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</si>
  <si>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</si>
  <si>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</si>
  <si>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</si>
  <si>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</si>
  <si>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</si>
  <si>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</si>
  <si>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</si>
  <si>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 xml:space="preserve">Para Licitaciones por Unidad de Medida la repartición deberá completar la columna D (Cantidades para cada uno de los ítems).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</si>
  <si>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</si>
  <si>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</si>
  <si>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</si>
  <si>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</si>
  <si>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rPr>
        <sz val="12"/>
        <rFont val="Arial"/>
        <family val="2"/>
      </rPr>
      <t>Pestaña</t>
    </r>
    <r>
      <rPr>
        <b/>
        <sz val="12"/>
        <rFont val="Arial"/>
        <family val="2"/>
      </rPr>
      <t xml:space="preserve"> CyP</t>
    </r>
  </si>
  <si>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</si>
  <si>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</si>
  <si>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</si>
  <si>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Los datos del costo unitario se completa automáticamente a medida que se completan los datos de cada uno de los análisis de precio por parte del Oferente, asi como los calculos de los costos y porcentaje de incidencia.</t>
  </si>
  <si>
    <r>
      <rPr>
        <sz val="12"/>
        <rFont val="Arial"/>
        <family val="2"/>
      </rPr>
      <t>Pestaña</t>
    </r>
    <r>
      <rPr>
        <b/>
        <sz val="12"/>
        <rFont val="Arial"/>
        <family val="2"/>
      </rPr>
      <t xml:space="preserve"> AP</t>
    </r>
  </si>
  <si>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</si>
  <si>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</si>
  <si>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</si>
  <si>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</si>
  <si>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</si>
  <si>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</si>
  <si>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</si>
  <si>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</si>
  <si>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r>
      <rPr>
        <sz val="12"/>
        <rFont val="Arial"/>
        <family val="2"/>
      </rPr>
      <t>Pestaña</t>
    </r>
    <r>
      <rPr>
        <b/>
        <sz val="12"/>
        <rFont val="Arial"/>
        <family val="2"/>
      </rPr>
      <t xml:space="preserve"> Insumos</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</si>
  <si>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</si>
  <si>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</si>
  <si>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</si>
  <si>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</si>
  <si>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t>Se dejan en la planilla algunos insumos de ejemplo</t>
  </si>
  <si>
    <r>
      <rPr>
        <sz val="12"/>
        <rFont val="Arial"/>
        <family val="2"/>
      </rPr>
      <t>Pestaña</t>
    </r>
    <r>
      <rPr>
        <b/>
        <sz val="12"/>
        <rFont val="Arial"/>
        <family val="2"/>
      </rPr>
      <t xml:space="preserve"> PTyCI</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</si>
  <si>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</si>
  <si>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</si>
  <si>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</si>
  <si>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</si>
  <si>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</si>
  <si>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</si>
  <si>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</si>
  <si>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En todos los casos es conveniente que una vez completos todos los datos se revisen las distintas pestañas de manera que no queden renglones en blanco</t>
  </si>
  <si>
    <t>NOTA: ESTA CODIFICACIÓN DEBE SER REALIZADA POR LA REPARTICIÓN, LA QUE PODRÁ AGREGAR NUEVOS ÍTEMS. ES IMPORTANTE SI SE QUIERE ESTANDARIZAR LAS DENOMINACIONES PARA EVITAR POSIBLES ERRORES FUTUROS</t>
  </si>
  <si>
    <t>DATOS A COMPLETAR POR LA REPARTICIÓN</t>
  </si>
  <si>
    <t xml:space="preserve">COMITENTE : </t>
  </si>
  <si>
    <t>SUBSECRETARIA DE OBRAS PUBLICAS</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</si>
  <si>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</si>
  <si>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</si>
  <si>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</si>
  <si>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</si>
  <si>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</si>
  <si>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</si>
  <si>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</si>
  <si>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</si>
  <si>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</si>
  <si>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</si>
  <si>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</si>
  <si>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</si>
  <si>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</si>
  <si>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INGRESOS BRUTOS Y L. HOGAR</t>
  </si>
  <si>
    <t>IMPUESTO AL VALOR AGREGADO</t>
  </si>
  <si>
    <t>COEFICIENTE DE PASO</t>
  </si>
  <si>
    <t>form nueva</t>
  </si>
  <si>
    <t>TABLA DE ÍTEMS DEL PROYECTO</t>
  </si>
  <si>
    <t>RUBRO ITEM</t>
  </si>
  <si>
    <t>DESIGNACION</t>
  </si>
  <si>
    <t>UN.</t>
  </si>
  <si>
    <t>CANT.</t>
  </si>
  <si>
    <t>INGRESO DESIGNACIÓN SIN CODIFICACIÓN</t>
  </si>
  <si>
    <t>INGRESO DESIGNACIÓN POR
CÓDIGO RUBRO - ÍTEM</t>
  </si>
  <si>
    <t>DESIGNACIÓN ITEM</t>
  </si>
  <si>
    <t>gl</t>
  </si>
  <si>
    <t>Replanteo</t>
  </si>
  <si>
    <t>m2</t>
  </si>
  <si>
    <t>MOVIMIENTOS DE SUELOS</t>
  </si>
  <si>
    <t>m3</t>
  </si>
  <si>
    <t>ml</t>
  </si>
  <si>
    <t>Carpeta sobre contrapiso</t>
  </si>
  <si>
    <t>REVESTIMIENTOS</t>
  </si>
  <si>
    <t>PISOS Y ZOCALOS</t>
  </si>
  <si>
    <t>OBRAS EXTERIORES</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</si>
  <si>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</si>
  <si>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</si>
  <si>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</si>
  <si>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</si>
  <si>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</si>
  <si>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</si>
  <si>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</si>
  <si>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</si>
  <si>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</si>
  <si>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</si>
  <si>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</si>
  <si>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</si>
  <si>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</si>
  <si>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</si>
  <si>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</si>
  <si>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</si>
  <si>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</si>
  <si>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</si>
  <si>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</si>
  <si>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</si>
  <si>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</si>
  <si>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</si>
  <si>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</si>
  <si>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</si>
  <si>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</si>
  <si>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</si>
  <si>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</si>
  <si>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</si>
  <si>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</si>
  <si>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</si>
  <si>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</si>
  <si>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</si>
  <si>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</si>
  <si>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</si>
  <si>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</si>
  <si>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</si>
  <si>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</si>
  <si>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</si>
  <si>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</si>
  <si>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</si>
  <si>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</si>
  <si>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</si>
  <si>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</si>
  <si>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</si>
  <si>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</si>
  <si>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</si>
  <si>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</si>
  <si>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</si>
  <si>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</si>
  <si>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</si>
  <si>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</si>
  <si>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</si>
  <si>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</si>
  <si>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</si>
  <si>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</si>
  <si>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</si>
  <si>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</si>
  <si>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</si>
  <si>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</si>
  <si>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</si>
  <si>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</si>
  <si>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</si>
  <si>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</si>
  <si>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</si>
  <si>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</si>
  <si>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</si>
  <si>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</si>
  <si>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CODIGO</t>
  </si>
  <si>
    <t>DESCRIPCION</t>
  </si>
  <si>
    <t>MANO DE OBRA</t>
  </si>
  <si>
    <t>hs.</t>
  </si>
  <si>
    <t>Oficial</t>
  </si>
  <si>
    <t>Cargas Sociales Oficial Especializado</t>
  </si>
  <si>
    <t>Cargas Sociales Oficial</t>
  </si>
  <si>
    <t>Cargas Sociales Ayudante</t>
  </si>
  <si>
    <t xml:space="preserve">Honorarios profesionales </t>
  </si>
  <si>
    <t>hs</t>
  </si>
  <si>
    <t>EQUIPOS</t>
  </si>
  <si>
    <t>Hs</t>
  </si>
  <si>
    <t xml:space="preserve">Camión volcador - regador </t>
  </si>
  <si>
    <t xml:space="preserve">Equipo compactador mecanico </t>
  </si>
  <si>
    <t xml:space="preserve">Herramientas de mano </t>
  </si>
  <si>
    <t>Pluma 300 Kg. - manitou</t>
  </si>
  <si>
    <t xml:space="preserve">Retroexcavadora cat 416 + martillo demoledor </t>
  </si>
  <si>
    <t xml:space="preserve">Camión volcador con acoplado </t>
  </si>
  <si>
    <t xml:space="preserve">Grua para 100 mts </t>
  </si>
  <si>
    <t xml:space="preserve">nivel optico </t>
  </si>
  <si>
    <t>MATERIALES VARIOS</t>
  </si>
  <si>
    <t>Accesorios Instalacion TVR ( panel , control inalamabrico , touch screen , etc )</t>
  </si>
  <si>
    <t>Kg</t>
  </si>
  <si>
    <t xml:space="preserve">Alambres de acero </t>
  </si>
  <si>
    <t>kg</t>
  </si>
  <si>
    <t xml:space="preserve">Alumbrado de seguridad ( postado + luminarias ) </t>
  </si>
  <si>
    <t>Anafe a gas 4 anillos para hollas 100 litros</t>
  </si>
  <si>
    <t>un</t>
  </si>
  <si>
    <t>Anafe con anillos</t>
  </si>
  <si>
    <t>ud</t>
  </si>
  <si>
    <t xml:space="preserve">Anafe electrico </t>
  </si>
  <si>
    <t xml:space="preserve">Antepecho de granito </t>
  </si>
  <si>
    <t xml:space="preserve">Antepecho de hormigon </t>
  </si>
  <si>
    <t>Arboles</t>
  </si>
  <si>
    <t>Arena Fina</t>
  </si>
  <si>
    <t>Arenas Gruesa</t>
  </si>
  <si>
    <t>Armario</t>
  </si>
  <si>
    <t>Artefactos de iluminacion para luminarias</t>
  </si>
  <si>
    <t xml:space="preserve">Articulos de limpieza </t>
  </si>
  <si>
    <t>Avisador manual de incendio</t>
  </si>
  <si>
    <t>Bancos según pliego</t>
  </si>
  <si>
    <t xml:space="preserve">Baños quimicos </t>
  </si>
  <si>
    <t xml:space="preserve">Barandas para escalones y rampas </t>
  </si>
  <si>
    <t>Barandas y pasamanos de acero inox</t>
  </si>
  <si>
    <t xml:space="preserve">barral  discapcitado </t>
  </si>
  <si>
    <t>Basurero</t>
  </si>
  <si>
    <t>Bebedero</t>
  </si>
  <si>
    <t>Bebedero base</t>
  </si>
  <si>
    <t xml:space="preserve">Bentonita </t>
  </si>
  <si>
    <t>Bicicletero</t>
  </si>
  <si>
    <t>Boca de impulsion + accesorios</t>
  </si>
  <si>
    <t>Bocas de telefono RJ 11</t>
  </si>
  <si>
    <t>Bocas de toma RJ 45</t>
  </si>
  <si>
    <t xml:space="preserve">bomba sumergible + cableado y cañeria </t>
  </si>
  <si>
    <t>botiquin</t>
  </si>
  <si>
    <t>cable subterraneo</t>
  </si>
  <si>
    <t>Cableado</t>
  </si>
  <si>
    <t>m</t>
  </si>
  <si>
    <t xml:space="preserve">Cableado datos </t>
  </si>
  <si>
    <t xml:space="preserve">caja hierro </t>
  </si>
  <si>
    <t>caja metalica</t>
  </si>
  <si>
    <t xml:space="preserve">Cajas guarda llaves </t>
  </si>
  <si>
    <t>Cal Hidraúlica</t>
  </si>
  <si>
    <t xml:space="preserve">Camara de acceso </t>
  </si>
  <si>
    <t>camara septica</t>
  </si>
  <si>
    <t xml:space="preserve">Camaras de inspección con tapas </t>
  </si>
  <si>
    <t>un.</t>
  </si>
  <si>
    <t>Campana metalica  y conducto de ventilacion</t>
  </si>
  <si>
    <t>Campana/timbre 24 v</t>
  </si>
  <si>
    <t>Campanas grandes</t>
  </si>
  <si>
    <t xml:space="preserve">Canastos para residuos metalicos </t>
  </si>
  <si>
    <t>canaleta  - Rejilla</t>
  </si>
  <si>
    <t xml:space="preserve">canilla </t>
  </si>
  <si>
    <t>Canto rodado natural tipo ripio  base bajo 3 " clasificado</t>
  </si>
  <si>
    <t>Cañeria hierro galvanizado 50 mm pintado + accesorios</t>
  </si>
  <si>
    <t xml:space="preserve">Cañeria PVC 110 mm pluvial  3,2 mm </t>
  </si>
  <si>
    <t xml:space="preserve">Cañerias (telefono, datos ,timbre y alarma ) </t>
  </si>
  <si>
    <t xml:space="preserve">Cañerias de cobre , aislaciones , etc </t>
  </si>
  <si>
    <t>Cañerias de cobre y comunicación de los equipos TVR</t>
  </si>
  <si>
    <t>Cañerias de desague</t>
  </si>
  <si>
    <t xml:space="preserve">Cañerias y surtidores para  riego </t>
  </si>
  <si>
    <t xml:space="preserve">Cañerias, curvas , ramales, valvulas, proteccion </t>
  </si>
  <si>
    <t xml:space="preserve">Caño 40x40x2mm ( cenefas ) </t>
  </si>
  <si>
    <t>Caño de hierro negro con revestimiento epoxi para gas roscable</t>
  </si>
  <si>
    <t xml:space="preserve">caño gas pead </t>
  </si>
  <si>
    <t xml:space="preserve">Caño metalico 100x50x25 (mont. Y diag.) </t>
  </si>
  <si>
    <t>Caño PVC Ø 160</t>
  </si>
  <si>
    <t xml:space="preserve">Caño metalico 120x60x2mm ( correas ) </t>
  </si>
  <si>
    <t xml:space="preserve">Caño pead alta presion  según planos </t>
  </si>
  <si>
    <t>mts</t>
  </si>
  <si>
    <t>Caño y Tubo PVC  cloacal Ramat 63 x 3,2 mm TIGRE</t>
  </si>
  <si>
    <t>Caño y Tubo PVC cloacal Ramat 110 x 3,2 mm TIGRE</t>
  </si>
  <si>
    <t>Caño y Tubo PVC cloacal Ramat 40 x 3,2 mm TIGRE</t>
  </si>
  <si>
    <t xml:space="preserve">Caños de homigon </t>
  </si>
  <si>
    <t>Caños electricos semipesados</t>
  </si>
  <si>
    <t>carga de gas glp</t>
  </si>
  <si>
    <t xml:space="preserve">Carpinteria de aluminio ventanas </t>
  </si>
  <si>
    <t xml:space="preserve">Carpinteria de madera , puertas, muebles , etc </t>
  </si>
  <si>
    <t xml:space="preserve">Carpinteria Metalica marcos, puertas , portones , etc </t>
  </si>
  <si>
    <t xml:space="preserve">carpinteria metalica sector existente </t>
  </si>
  <si>
    <t xml:space="preserve">Cartel de obra </t>
  </si>
  <si>
    <t xml:space="preserve">Cartel escudo institucional </t>
  </si>
  <si>
    <t xml:space="preserve">Cartel generico Bandera </t>
  </si>
  <si>
    <t xml:space="preserve">Cartel generico colgante </t>
  </si>
  <si>
    <t xml:space="preserve">Cartel generico IN SITU </t>
  </si>
  <si>
    <t xml:space="preserve">Carteleria </t>
  </si>
  <si>
    <t>Carteleria de señalizacion</t>
  </si>
  <si>
    <t>bl</t>
  </si>
  <si>
    <t xml:space="preserve">Cemento de Albañileria </t>
  </si>
  <si>
    <t xml:space="preserve">Central de incendio  </t>
  </si>
  <si>
    <t>Central de incendio  J 408</t>
  </si>
  <si>
    <t>Central multizona alarma + alarma</t>
  </si>
  <si>
    <t>Central telefonica digital aut. 3 x 16</t>
  </si>
  <si>
    <t>Cerámico para Pared - 1º Calidad</t>
  </si>
  <si>
    <t xml:space="preserve">Cesped </t>
  </si>
  <si>
    <t>chapa  t101</t>
  </si>
  <si>
    <t>Chapa perforada</t>
  </si>
  <si>
    <t xml:space="preserve">chapa semillada </t>
  </si>
  <si>
    <t xml:space="preserve">Chepica, plantas, arbles , semillas etc </t>
  </si>
  <si>
    <t xml:space="preserve">Cierre  de obra perimetral </t>
  </si>
  <si>
    <t>Cinta papel</t>
  </si>
  <si>
    <t xml:space="preserve">Claraboyas , lucernarios ,rejas </t>
  </si>
  <si>
    <t>CM 120 x120 e=2,5</t>
  </si>
  <si>
    <t>Cocina electrica</t>
  </si>
  <si>
    <t>Cocina semi-industrial 29000 kcal/h</t>
  </si>
  <si>
    <t>uni</t>
  </si>
  <si>
    <t xml:space="preserve">Computadora + central de comando + ups </t>
  </si>
  <si>
    <t xml:space="preserve">Computadoras y equipos BIM </t>
  </si>
  <si>
    <t>Concertina</t>
  </si>
  <si>
    <t>Conductos de ventilacion zinc con accesorios</t>
  </si>
  <si>
    <t xml:space="preserve">Conductos, fijaciones, antivibratorios , soportes, aislaciones, etc </t>
  </si>
  <si>
    <t xml:space="preserve">Conectores </t>
  </si>
  <si>
    <t>Contenedor tipo volquete ( oficina de inspeccion )</t>
  </si>
  <si>
    <t>cupla</t>
  </si>
  <si>
    <t>curva</t>
  </si>
  <si>
    <t>descargas de Aºiº</t>
  </si>
  <si>
    <t xml:space="preserve">Detector de gas </t>
  </si>
  <si>
    <t>Detector de humo</t>
  </si>
  <si>
    <t>Diluyente</t>
  </si>
  <si>
    <t>lts</t>
  </si>
  <si>
    <t>discos , electrodos , flap</t>
  </si>
  <si>
    <t>disyuntor diferencial</t>
  </si>
  <si>
    <t>Documentacion tecnica aprobada-conforme obra/finales,etc</t>
  </si>
  <si>
    <t xml:space="preserve">Electrobombas - Cuadro de bombas metalico , bombas 7,5 hp, bombas joker, presurizador, presotatos, tablero de transferencia, etc </t>
  </si>
  <si>
    <t>Electrobombas centrifugas (según PETP y planos IS)</t>
  </si>
  <si>
    <t xml:space="preserve">Electrodos , discos de corte , fijaciones, etc </t>
  </si>
  <si>
    <t>Elementos de señalizacion y seguridad de obra</t>
  </si>
  <si>
    <t>Enduido Plástico</t>
  </si>
  <si>
    <t xml:space="preserve">endurecedor ( ferrocement ) </t>
  </si>
  <si>
    <t xml:space="preserve">Equipaminto deportivo </t>
  </si>
  <si>
    <t xml:space="preserve">Equipo AC frio calor 12000 </t>
  </si>
  <si>
    <t>Equipo AC frio calor 2250</t>
  </si>
  <si>
    <t>Equipo AC frio calor 8000</t>
  </si>
  <si>
    <t xml:space="preserve">Equipo de bombeo de lodo </t>
  </si>
  <si>
    <t xml:space="preserve">Equipos de AC f/c CASSATTE 2500 a 7000 fri/hs - unidad condesandora - VRV f/c ( para todo el hospital ) Completo </t>
  </si>
  <si>
    <t xml:space="preserve">Equipos de aire acondicionado tipo split  marca Carrier 3500 kcal  frio calor inverter </t>
  </si>
  <si>
    <t>Unidad</t>
  </si>
  <si>
    <t xml:space="preserve">Equipos de aire acondicionado tipo split  marca Carrier 5500 kcal  frio calor inverter </t>
  </si>
  <si>
    <t xml:space="preserve">Equipos de aire acondicionado tipo split  marca Carrier 6300 kcal  frio calor inverter </t>
  </si>
  <si>
    <t>Escalones de acceso de H°A°</t>
  </si>
  <si>
    <t xml:space="preserve">Escritorio </t>
  </si>
  <si>
    <t xml:space="preserve">Esmalte Antioxido </t>
  </si>
  <si>
    <t>lts.</t>
  </si>
  <si>
    <t>Esmalte Satinado</t>
  </si>
  <si>
    <t>Esmalte Sintético</t>
  </si>
  <si>
    <t xml:space="preserve">Esmalte sintetico + triple accion </t>
  </si>
  <si>
    <t>Especies arboreas según pliego incluye tutor</t>
  </si>
  <si>
    <t>Espejo</t>
  </si>
  <si>
    <t>Estacion total , equipos de precision satelital</t>
  </si>
  <si>
    <t xml:space="preserve">estructura aluminio y accesorios para tabique </t>
  </si>
  <si>
    <t>Estructura metalica para techos  (vigas, columnas, platinas, etc )</t>
  </si>
  <si>
    <t>Estructura portante,  placas de superboard,  Tornillos , cintas, masilla, etc</t>
  </si>
  <si>
    <t>Farola exterior y luminaria</t>
  </si>
  <si>
    <t>Fijaciones</t>
  </si>
  <si>
    <t xml:space="preserve">Fijador al agua </t>
  </si>
  <si>
    <t>Flotante de alta pres</t>
  </si>
  <si>
    <t xml:space="preserve">flexible </t>
  </si>
  <si>
    <t>freezer 221 lts</t>
  </si>
  <si>
    <t>Gabinete 13/4 " a Guillotina</t>
  </si>
  <si>
    <t xml:space="preserve">Gabinete para gas </t>
  </si>
  <si>
    <t>ganchos</t>
  </si>
  <si>
    <t>Gargolas de desague para cubiertas</t>
  </si>
  <si>
    <t>Grancilla</t>
  </si>
  <si>
    <t xml:space="preserve">griferia </t>
  </si>
  <si>
    <t xml:space="preserve">Grundfos - Electrobombas - maniful , bombas , presurizador, presotatos, tablero de transferencia, etc </t>
  </si>
  <si>
    <t>Grupo electrogeno</t>
  </si>
  <si>
    <t xml:space="preserve">Grupo electrogeno + batea + bases + tanque de combustible </t>
  </si>
  <si>
    <t xml:space="preserve">Guardasillas </t>
  </si>
  <si>
    <t>Heladera</t>
  </si>
  <si>
    <t>Hidrófugo</t>
  </si>
  <si>
    <t>Lts</t>
  </si>
  <si>
    <t xml:space="preserve">hierro 16 mm tensor </t>
  </si>
  <si>
    <t xml:space="preserve">Hierros </t>
  </si>
  <si>
    <t xml:space="preserve">Hormigon elaborado ( contrapisos ) </t>
  </si>
  <si>
    <t>Hormigon elaborado ( limpieza)</t>
  </si>
  <si>
    <t>Hormigón Elaborado ESTRUCTURAL</t>
  </si>
  <si>
    <t>Hormigon elaborado H30</t>
  </si>
  <si>
    <t>Hormigon elaboradp H 11</t>
  </si>
  <si>
    <t>Hormigon elaboradp H 13</t>
  </si>
  <si>
    <t>Hormigon elaboradp H 17</t>
  </si>
  <si>
    <t>Hormigon elaboradp H 21</t>
  </si>
  <si>
    <t>Horno electrico</t>
  </si>
  <si>
    <t xml:space="preserve">Horno pizzero </t>
  </si>
  <si>
    <t xml:space="preserve">HUB derivador  </t>
  </si>
  <si>
    <t xml:space="preserve">Iluminacion de emergencia </t>
  </si>
  <si>
    <t xml:space="preserve">Inodoro  + valvula  + tapa </t>
  </si>
  <si>
    <t>Uni.</t>
  </si>
  <si>
    <t>Inodoro  + valvula descarga + accesorior etc para discapacitados</t>
  </si>
  <si>
    <t xml:space="preserve">inodoro A°I° AV </t>
  </si>
  <si>
    <t xml:space="preserve">Interceptor de grasa con tapa </t>
  </si>
  <si>
    <t>Interruptor Llave de 1 punto</t>
  </si>
  <si>
    <t xml:space="preserve">Interruptor Termomagneticos , llaves tetrapolares , etc </t>
  </si>
  <si>
    <t xml:space="preserve">Jabalina </t>
  </si>
  <si>
    <t xml:space="preserve">juego de barras </t>
  </si>
  <si>
    <t xml:space="preserve">Kit conexión domiciliaria nuevo </t>
  </si>
  <si>
    <t xml:space="preserve">Ladrillon comun </t>
  </si>
  <si>
    <t>lampara</t>
  </si>
  <si>
    <t xml:space="preserve">Lana de vidrio </t>
  </si>
  <si>
    <t xml:space="preserve">Lanza C/B Chorro pleno </t>
  </si>
  <si>
    <t xml:space="preserve">lavabo discapcitado </t>
  </si>
  <si>
    <t>lavatorio</t>
  </si>
  <si>
    <t>lavatorio acero inox</t>
  </si>
  <si>
    <t>Lecho nitrificante</t>
  </si>
  <si>
    <t xml:space="preserve">Lija </t>
  </si>
  <si>
    <t xml:space="preserve">Llave ajuste </t>
  </si>
  <si>
    <t>llave de luz</t>
  </si>
  <si>
    <t xml:space="preserve">Llave de paso </t>
  </si>
  <si>
    <t xml:space="preserve">llave termomagnetica </t>
  </si>
  <si>
    <t xml:space="preserve">Luminarias  externas </t>
  </si>
  <si>
    <t xml:space="preserve">Luminarias internas y externas </t>
  </si>
  <si>
    <t xml:space="preserve">Luz estroboscopica </t>
  </si>
  <si>
    <t xml:space="preserve">Maderas aserradas    ( para replanteo )                                                  </t>
  </si>
  <si>
    <t>malla electrosoldada</t>
  </si>
  <si>
    <t xml:space="preserve">Malla metalica </t>
  </si>
  <si>
    <t xml:space="preserve">mallas de seguridad metalica + marcos </t>
  </si>
  <si>
    <t>Manguera c/s x 25 mts</t>
  </si>
  <si>
    <t>Manguera c/s x 30 mts</t>
  </si>
  <si>
    <t>masilla</t>
  </si>
  <si>
    <t>Mastil metalico ( base de hormigon, cables, roldanas, etc )</t>
  </si>
  <si>
    <t xml:space="preserve">Mat aislante </t>
  </si>
  <si>
    <t>Matafuego acetato de potasio 10 lts</t>
  </si>
  <si>
    <t xml:space="preserve">Matafuegos  K 5 kg </t>
  </si>
  <si>
    <t xml:space="preserve">Matafuegos ABC 10 kg </t>
  </si>
  <si>
    <t xml:space="preserve">Matafuegos ABC 5 kg </t>
  </si>
  <si>
    <t>Matafuegos anhidrido carbonico 5 kg</t>
  </si>
  <si>
    <t xml:space="preserve">Matafuegos dioxido de carbono 3,5kg </t>
  </si>
  <si>
    <t xml:space="preserve">Material organico tipo suelo pasto ( chepica molida mezclada con tierra fertil ) </t>
  </si>
  <si>
    <t xml:space="preserve">Materiales de albañileria ( ladrillos, cemento, ceramicos , etc ) </t>
  </si>
  <si>
    <t xml:space="preserve">Materiales de gas varios </t>
  </si>
  <si>
    <t xml:space="preserve">Matriales para conexión de gas </t>
  </si>
  <si>
    <t xml:space="preserve">Materiales de seguridad contra incendio </t>
  </si>
  <si>
    <t xml:space="preserve">Materiales electricos bandejas, cable canal, etc </t>
  </si>
  <si>
    <t>Materiales para CANALIZACIONES</t>
  </si>
  <si>
    <t>GL</t>
  </si>
  <si>
    <t>Materiales para Cegado de pozos absorbentes</t>
  </si>
  <si>
    <t>Materiales para cerco perimetral</t>
  </si>
  <si>
    <t>Materiales para lecho nitrificante ( pvc, polietileno, camaras ,etc )</t>
  </si>
  <si>
    <t xml:space="preserve">Materiales para sistema comunicación interna </t>
  </si>
  <si>
    <t xml:space="preserve">Materiales para Sistema de CCTV </t>
  </si>
  <si>
    <t xml:space="preserve">materiales para sistema de colector y distribucion de agua </t>
  </si>
  <si>
    <t xml:space="preserve">Materiales para sistema de redireccionamiento </t>
  </si>
  <si>
    <t>Materiales para Sistema IT activo</t>
  </si>
  <si>
    <t>Materiales para Sistema IT pasivo</t>
  </si>
  <si>
    <t>Materiales para vigas , cerchas metalicas, pergolas  en accesos según PETP ,Planos y notas aclaratorias  ( caños laminados, perfil C, chapa, planchuelas, varillas roscadas, etc )</t>
  </si>
  <si>
    <t>KG</t>
  </si>
  <si>
    <t xml:space="preserve">Materiales sanitarios varios </t>
  </si>
  <si>
    <t xml:space="preserve">Mesa </t>
  </si>
  <si>
    <t xml:space="preserve">Mesada granito natural + zocalos + faldones </t>
  </si>
  <si>
    <t>mingitorio</t>
  </si>
  <si>
    <t xml:space="preserve">Mobiliario </t>
  </si>
  <si>
    <t xml:space="preserve">Mobiliario fijo según pliego y planos </t>
  </si>
  <si>
    <t>Mobiliario salitas nivel inicial según pliego ( camas, roperitos, cocina, armarios, mesas sillitas, mesa docente , etc )</t>
  </si>
  <si>
    <t>Modulo biblioteca</t>
  </si>
  <si>
    <t xml:space="preserve">Modulo de oficina + equipamiento necesario </t>
  </si>
  <si>
    <t>modulo para aula</t>
  </si>
  <si>
    <t>modulo y equipamiento de coicna segn pliego</t>
  </si>
  <si>
    <t>montante</t>
  </si>
  <si>
    <t>morceto</t>
  </si>
  <si>
    <t xml:space="preserve">Mosaico 40x40 blangino </t>
  </si>
  <si>
    <t xml:space="preserve">Mosaico Granitico 30x30 </t>
  </si>
  <si>
    <t>m²</t>
  </si>
  <si>
    <t>Mosaico Granitico 30x30 umbral</t>
  </si>
  <si>
    <t xml:space="preserve">Movilidad y elementos para inspeccion </t>
  </si>
  <si>
    <t>Mueble Bajo</t>
  </si>
  <si>
    <t xml:space="preserve">Panel termico </t>
  </si>
  <si>
    <t xml:space="preserve">panel termico </t>
  </si>
  <si>
    <t xml:space="preserve">Papel , carpeta, tinta , etc </t>
  </si>
  <si>
    <t xml:space="preserve">parasol metalico movil </t>
  </si>
  <si>
    <t>Pastina</t>
  </si>
  <si>
    <t>Perfil 180x70x20x3,2</t>
  </si>
  <si>
    <t xml:space="preserve">Perfil metalico 150x60x25 ( cordon sup e inf ) </t>
  </si>
  <si>
    <t xml:space="preserve">Perfiles de hierro / acero      - guardacanto   -                                   </t>
  </si>
  <si>
    <t xml:space="preserve">Perforadora ( pilotaje ) Mait HR110 </t>
  </si>
  <si>
    <t xml:space="preserve">Pergola metalica </t>
  </si>
  <si>
    <t xml:space="preserve">permiso ambiente </t>
  </si>
  <si>
    <t>pernos</t>
  </si>
  <si>
    <t>piedra en liston</t>
  </si>
  <si>
    <t xml:space="preserve">Piedras Bola </t>
  </si>
  <si>
    <t>piezas especiales ( canillas , surtidores, ramales, codos , valvulas, llaves de corte , etc )</t>
  </si>
  <si>
    <t xml:space="preserve">Pileta de cocina de acero inoxidable </t>
  </si>
  <si>
    <t>piletas acero inox.  sanitarios  + Grifería - Según Pliego</t>
  </si>
  <si>
    <t>Piletas de patio/piso con tapa o rejilla, bocas inspeccion</t>
  </si>
  <si>
    <t>Pintura Asfaltica</t>
  </si>
  <si>
    <t>Pintura Asfáltica</t>
  </si>
  <si>
    <t>Pintura Látex  ext</t>
  </si>
  <si>
    <t xml:space="preserve">Pintura Látex interior </t>
  </si>
  <si>
    <t xml:space="preserve">pintura protector de ladrillo </t>
  </si>
  <si>
    <t>Pizarrones Colgantes</t>
  </si>
  <si>
    <t>Pizarrones empotrados</t>
  </si>
  <si>
    <t>placa base 1/2", 45cm x 70cm</t>
  </si>
  <si>
    <t>Placa de Inaguracion</t>
  </si>
  <si>
    <t xml:space="preserve">Placa de roca de yeso corta fuego </t>
  </si>
  <si>
    <t>Placa de roca de yeso verde zona humeda</t>
  </si>
  <si>
    <t xml:space="preserve">Placa mdf enchapada + accesorios </t>
  </si>
  <si>
    <t xml:space="preserve">Plan de evacuacion </t>
  </si>
  <si>
    <t xml:space="preserve">Planta Hormigon Movil Kimera K55 - propia - </t>
  </si>
  <si>
    <t>Plantas</t>
  </si>
  <si>
    <t>pletina 1/4" (6 x columna, 0,015 m2 c/u)</t>
  </si>
  <si>
    <t>Policarbonato</t>
  </si>
  <si>
    <t xml:space="preserve">Poliestireno expandido </t>
  </si>
  <si>
    <t xml:space="preserve">Polietileno </t>
  </si>
  <si>
    <t xml:space="preserve">Polietileno 200 micrones </t>
  </si>
  <si>
    <t xml:space="preserve">Pomeca </t>
  </si>
  <si>
    <t xml:space="preserve">prensa cable </t>
  </si>
  <si>
    <t xml:space="preserve">Proyecto, ingenieria de detalle, capacitacion, puesta en marcha y comisionado </t>
  </si>
  <si>
    <t>Puentes pasantes de H°A°</t>
  </si>
  <si>
    <t>Puentes Vehicular  y peatonal  H°A°</t>
  </si>
  <si>
    <t xml:space="preserve">Puertas , ventanas, mallas , metalicas </t>
  </si>
  <si>
    <t xml:space="preserve">Puertas corta fuego </t>
  </si>
  <si>
    <t xml:space="preserve">Puertas y ventanas  metalicas y rejas de acuerdo a planos carpinteria y pliego </t>
  </si>
  <si>
    <t xml:space="preserve">Pulsador de timbre </t>
  </si>
  <si>
    <t>Punta captadora pararrayos</t>
  </si>
  <si>
    <t xml:space="preserve">rack </t>
  </si>
  <si>
    <t>Rampas de acceso de H°A° fratazado</t>
  </si>
  <si>
    <t xml:space="preserve">Rampas de acceso de H°A° fratazado + barandas </t>
  </si>
  <si>
    <t xml:space="preserve">Regulador de presion </t>
  </si>
  <si>
    <t xml:space="preserve">Reguladores de gas + gabinete , llaves </t>
  </si>
  <si>
    <t xml:space="preserve">rejas  </t>
  </si>
  <si>
    <t xml:space="preserve">Rejas para celdas </t>
  </si>
  <si>
    <t>Rejillas de ventilacion metalicas aprobadas</t>
  </si>
  <si>
    <t xml:space="preserve">Revestimiento plastico ( tipo revear ) con color </t>
  </si>
  <si>
    <t xml:space="preserve">Ripio  base bajo 3 " clasificado + canto rodado </t>
  </si>
  <si>
    <t>router</t>
  </si>
  <si>
    <t xml:space="preserve">ruberoid , hidro 3 </t>
  </si>
  <si>
    <t xml:space="preserve">Sanitarios </t>
  </si>
  <si>
    <t>Sensor de movimiento infrarojo</t>
  </si>
  <si>
    <t>Señalizacion</t>
  </si>
  <si>
    <t>Separador de mingitorio</t>
  </si>
  <si>
    <t>Servidor</t>
  </si>
  <si>
    <t xml:space="preserve">Sika Cure Hard </t>
  </si>
  <si>
    <t>Sika Rugasol 200</t>
  </si>
  <si>
    <t>Silla SM-1</t>
  </si>
  <si>
    <t xml:space="preserve">Sirena y luz estroboscopica </t>
  </si>
  <si>
    <t>sistema de alarma y aviso incendio</t>
  </si>
  <si>
    <t xml:space="preserve">Sistema de bombeo , manifould, bombas joker, valvulas, piezas especiales, pinturas , tableros , etc </t>
  </si>
  <si>
    <t>Sistema Distribucion de aire ( tuberias chapa g° o Isover + rejillas + soporterias, ventiladores , etc )</t>
  </si>
  <si>
    <t>solera</t>
  </si>
  <si>
    <t xml:space="preserve">Tabique de Granito </t>
  </si>
  <si>
    <t xml:space="preserve">Tablero de Transferencia completo </t>
  </si>
  <si>
    <t xml:space="preserve">Tablero electrico de comando para bombas + cableado </t>
  </si>
  <si>
    <t xml:space="preserve">Tableros Termomecanicos , termicas, disyuntores, etc </t>
  </si>
  <si>
    <t xml:space="preserve">Tanque para agua polietileno  tricapa </t>
  </si>
  <si>
    <t xml:space="preserve">Tanques   + flotante de alta pres                        </t>
  </si>
  <si>
    <t xml:space="preserve">Tansiciones  y juntas metalicas </t>
  </si>
  <si>
    <t xml:space="preserve">Tapajunta metalico + fijaciones </t>
  </si>
  <si>
    <t>tensores cruz san andres ø 16 mm</t>
  </si>
  <si>
    <t xml:space="preserve">Termopanel 5 cm autoportante + sujeciones </t>
  </si>
  <si>
    <t xml:space="preserve">termotanque a gas </t>
  </si>
  <si>
    <t xml:space="preserve">Termotanques electricos </t>
  </si>
  <si>
    <t xml:space="preserve">Termotanques electricos elementos de instalacion </t>
  </si>
  <si>
    <t xml:space="preserve">Thiner </t>
  </si>
  <si>
    <t xml:space="preserve">tierra negra </t>
  </si>
  <si>
    <t>timbre</t>
  </si>
  <si>
    <t xml:space="preserve">Tirante sin cepillar ( apuntalamiento ) </t>
  </si>
  <si>
    <t xml:space="preserve">Toalleros, jaboneras, portarrollos, perchas + dispenser jabon </t>
  </si>
  <si>
    <t>Gl.</t>
  </si>
  <si>
    <t>Tomacorrientes</t>
  </si>
  <si>
    <t>Tornillos T1</t>
  </si>
  <si>
    <t xml:space="preserve">un </t>
  </si>
  <si>
    <t>Tornillos T2</t>
  </si>
  <si>
    <t>Tornillos T3</t>
  </si>
  <si>
    <t xml:space="preserve">Transformador 220/24 v </t>
  </si>
  <si>
    <t xml:space="preserve">Tubo PVC Ramat 110 mm para ventilacion + sombrerete de PVC </t>
  </si>
  <si>
    <t xml:space="preserve">Tubos fusion para agua potable </t>
  </si>
  <si>
    <t xml:space="preserve">Tubos, codos, curvas, ramales, PVC </t>
  </si>
  <si>
    <t>Tutores</t>
  </si>
  <si>
    <t xml:space="preserve">Umbral/solia granito reconstituido </t>
  </si>
  <si>
    <t xml:space="preserve">Undad Evaporadora TVR circuito 01 12 MBT TVR </t>
  </si>
  <si>
    <t xml:space="preserve">Undad Evaporadora TVR circuito 02 18 MBT TVR </t>
  </si>
  <si>
    <t xml:space="preserve">Undad Evaporadora TVR circuito 03 24 MBT TVR </t>
  </si>
  <si>
    <t xml:space="preserve">Undad Evaporadora TVR circuito 03 30 MBT TVR </t>
  </si>
  <si>
    <t xml:space="preserve">Unidad Condensadora TVR 155 MBH 12 hp TVR Ultra Heat Pump ODU 380 v 3 PH </t>
  </si>
  <si>
    <t>Valvulas</t>
  </si>
  <si>
    <t xml:space="preserve">Valvulas + proteccion de cañerias </t>
  </si>
  <si>
    <t>vegetacion</t>
  </si>
  <si>
    <t xml:space="preserve">Ventanas de aluminio ( incluido premarco ) </t>
  </si>
  <si>
    <t xml:space="preserve">Ventiladores </t>
  </si>
  <si>
    <t>ventiluz</t>
  </si>
  <si>
    <t>Vibro tripa</t>
  </si>
  <si>
    <t xml:space="preserve">Vidrio DVH </t>
  </si>
  <si>
    <t>Vidrio laminado de seguridad 3+3</t>
  </si>
  <si>
    <t>VM 140 x 60  e =2,5</t>
  </si>
  <si>
    <t xml:space="preserve">Zocalo granitico </t>
  </si>
  <si>
    <t>I</t>
  </si>
  <si>
    <t>OBRAS DE ARQUITECTURA</t>
  </si>
  <si>
    <t>TRABAJOS PRELIMINARES</t>
  </si>
  <si>
    <t>Movilización de obra</t>
  </si>
  <si>
    <t>Obrador</t>
  </si>
  <si>
    <t>Cartel de obra</t>
  </si>
  <si>
    <t>Limpieza de terreno</t>
  </si>
  <si>
    <t>Erradicación de árboles</t>
  </si>
  <si>
    <t>Demoliciones incluido retiro de material</t>
  </si>
  <si>
    <t>0002</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</si>
  <si>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</si>
  <si>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</si>
  <si>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</si>
  <si>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</si>
  <si>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</si>
  <si>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</si>
  <si>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</si>
  <si>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</si>
  <si>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</si>
  <si>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</si>
  <si>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</si>
  <si>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</si>
  <si>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</si>
  <si>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</si>
  <si>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</si>
  <si>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</si>
  <si>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</si>
  <si>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</si>
  <si>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</si>
  <si>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</si>
  <si>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</si>
  <si>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</si>
  <si>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</si>
  <si>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</si>
  <si>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</si>
  <si>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</si>
  <si>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</si>
  <si>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</si>
  <si>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</si>
  <si>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</si>
  <si>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</si>
  <si>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</si>
  <si>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</si>
  <si>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</si>
  <si>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</si>
  <si>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</si>
  <si>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</si>
  <si>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</si>
  <si>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</si>
  <si>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</si>
  <si>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</si>
  <si>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</si>
  <si>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</si>
  <si>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</si>
  <si>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</si>
  <si>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</si>
  <si>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</si>
  <si>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</si>
  <si>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</si>
  <si>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</si>
  <si>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</si>
  <si>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</si>
  <si>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</si>
  <si>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</si>
  <si>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</si>
  <si>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</si>
  <si>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</si>
  <si>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</si>
  <si>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</si>
  <si>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</si>
  <si>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</si>
  <si>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</si>
  <si>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</si>
  <si>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</si>
  <si>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</si>
  <si>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</si>
  <si>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</si>
  <si>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</si>
  <si>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</si>
  <si>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</si>
  <si>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</si>
  <si>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</si>
  <si>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</si>
  <si>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</si>
  <si>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</si>
  <si>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</si>
  <si>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</si>
  <si>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</si>
  <si>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</si>
  <si>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</si>
  <si>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</si>
  <si>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</si>
  <si>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</si>
  <si>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</si>
  <si>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</si>
  <si>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</si>
  <si>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</si>
  <si>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</si>
  <si>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</si>
  <si>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</si>
  <si>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</si>
  <si>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</si>
  <si>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</si>
  <si>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</si>
  <si>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</si>
  <si>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</si>
  <si>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</si>
  <si>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</si>
  <si>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</si>
  <si>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</si>
  <si>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</si>
  <si>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</si>
  <si>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</si>
  <si>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</si>
  <si>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</si>
  <si>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</si>
  <si>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</si>
  <si>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</si>
  <si>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</si>
  <si>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</si>
  <si>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</si>
  <si>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</si>
  <si>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</si>
  <si>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</si>
  <si>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</si>
  <si>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</si>
  <si>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</si>
  <si>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</si>
  <si>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</si>
  <si>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</si>
  <si>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</si>
  <si>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</si>
  <si>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</si>
  <si>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</si>
  <si>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</si>
  <si>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</si>
  <si>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</si>
  <si>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</si>
  <si>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</si>
  <si>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</si>
  <si>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</si>
  <si>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</si>
  <si>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</si>
  <si>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</si>
  <si>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</si>
  <si>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</si>
  <si>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</si>
  <si>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</si>
  <si>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</si>
  <si>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</si>
  <si>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</si>
  <si>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</si>
  <si>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</si>
  <si>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</si>
  <si>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</si>
  <si>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</si>
  <si>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</si>
  <si>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</si>
  <si>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</si>
  <si>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</si>
  <si>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</si>
  <si>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</si>
  <si>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</si>
  <si>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</si>
  <si>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</si>
  <si>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</si>
  <si>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</si>
  <si>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</si>
  <si>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</si>
  <si>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</si>
  <si>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</si>
  <si>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</si>
  <si>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</si>
  <si>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</si>
  <si>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</si>
  <si>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</si>
  <si>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</si>
  <si>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</si>
  <si>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</si>
  <si>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</si>
  <si>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</si>
  <si>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</si>
  <si>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</si>
  <si>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</si>
  <si>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</si>
  <si>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</si>
  <si>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</si>
  <si>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</si>
  <si>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</si>
  <si>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</si>
  <si>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</si>
  <si>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</si>
  <si>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</si>
  <si>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</si>
  <si>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</si>
  <si>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</si>
  <si>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</si>
  <si>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</si>
  <si>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</si>
  <si>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</si>
  <si>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</si>
  <si>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</si>
  <si>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</si>
  <si>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</si>
  <si>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</si>
  <si>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</si>
  <si>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</si>
  <si>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</si>
  <si>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</si>
  <si>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</si>
  <si>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</si>
  <si>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</si>
  <si>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Actividades Complementarias</t>
  </si>
  <si>
    <t>ESTRUCTURAS RESISTENTES</t>
  </si>
  <si>
    <t>Jaharro o revoque grueso interior y exterior</t>
  </si>
  <si>
    <t>1.1.1</t>
  </si>
  <si>
    <t>1.1.5</t>
  </si>
  <si>
    <t>1.2.1</t>
  </si>
  <si>
    <t>1.2.3</t>
  </si>
  <si>
    <t>2.1.1</t>
  </si>
  <si>
    <t>2.2.2</t>
  </si>
  <si>
    <t>3.1.1</t>
  </si>
  <si>
    <t>4.1</t>
  </si>
  <si>
    <t>1.1</t>
  </si>
  <si>
    <t>1.2</t>
  </si>
  <si>
    <t>2.1</t>
  </si>
  <si>
    <t>2.2</t>
  </si>
  <si>
    <t>3.1</t>
  </si>
  <si>
    <t>3.2</t>
  </si>
  <si>
    <t>3.3</t>
  </si>
  <si>
    <t>Limpieza de los Terrenos</t>
  </si>
  <si>
    <t>Erradicación de arbustos y/o árboles</t>
  </si>
  <si>
    <t xml:space="preserve">Provisión y colocación de Cartel de Obra </t>
  </si>
  <si>
    <t>Replanteo y Otros</t>
  </si>
  <si>
    <t>MOVIMIENTOS DE SUELO</t>
  </si>
  <si>
    <t>Relleno de zanjas y conductos</t>
  </si>
  <si>
    <t>Relleno bajo contrapiso</t>
  </si>
  <si>
    <t>Nivelación del Terreno</t>
  </si>
  <si>
    <t>Excavaciones</t>
  </si>
  <si>
    <t>Hormigones Simples - No estructurales</t>
  </si>
  <si>
    <t xml:space="preserve">Hormigón de Limpieza </t>
  </si>
  <si>
    <t>Bases con parrilla</t>
  </si>
  <si>
    <t>Vigas de Fundaciones</t>
  </si>
  <si>
    <t>Vigas de encadenado y dintel</t>
  </si>
  <si>
    <t>Estructuras Metálicas</t>
  </si>
  <si>
    <t>Cenefa con estructura soporte</t>
  </si>
  <si>
    <t>Mampostería armada de 0,20m</t>
  </si>
  <si>
    <t>Capa Aisladora horizontal y vertical</t>
  </si>
  <si>
    <t>Aislación contra el Salitre</t>
  </si>
  <si>
    <t>Enlucidos o revoques finos</t>
  </si>
  <si>
    <t>CUBIERTAS DE TECHO</t>
  </si>
  <si>
    <t>PISOS Y ZÓCALOS</t>
  </si>
  <si>
    <t>Pisos exteriores</t>
  </si>
  <si>
    <t>Rellenos de tierra.</t>
  </si>
  <si>
    <t>Piezas especiales</t>
  </si>
  <si>
    <t>Cañerías para distribución de agua</t>
  </si>
  <si>
    <t>De P.V.C.</t>
  </si>
  <si>
    <t>Conexión a redes externas</t>
  </si>
  <si>
    <t>Señalética externa</t>
  </si>
  <si>
    <t>Señalética interna</t>
  </si>
  <si>
    <t>1.1.2</t>
  </si>
  <si>
    <t>2</t>
  </si>
  <si>
    <t>2.1.2</t>
  </si>
  <si>
    <t>2.1.3</t>
  </si>
  <si>
    <t>2.1.4</t>
  </si>
  <si>
    <t>3</t>
  </si>
  <si>
    <t>3.2.13</t>
  </si>
  <si>
    <t>3.3.2</t>
  </si>
  <si>
    <t>4</t>
  </si>
  <si>
    <t>9</t>
  </si>
  <si>
    <t>9.2</t>
  </si>
  <si>
    <t>9.2.1</t>
  </si>
  <si>
    <t>11</t>
  </si>
  <si>
    <t>12</t>
  </si>
  <si>
    <t>22</t>
  </si>
  <si>
    <t>24</t>
  </si>
  <si>
    <t>1.3</t>
  </si>
  <si>
    <t>1.3.1</t>
  </si>
  <si>
    <t>1.3.2</t>
  </si>
  <si>
    <t>1.3.3</t>
  </si>
  <si>
    <t>1.3.4</t>
  </si>
  <si>
    <t>1.3.5</t>
  </si>
  <si>
    <t>Vigilancia y alumbrado de obra</t>
  </si>
  <si>
    <t>Higiene y seguridad en el trabajo</t>
  </si>
  <si>
    <t>3.2.12</t>
  </si>
  <si>
    <t>3.2.14</t>
  </si>
  <si>
    <t>3.2.17</t>
  </si>
  <si>
    <t>ALBAÑILERIA</t>
  </si>
  <si>
    <t>Mamposteria</t>
  </si>
  <si>
    <t>4.1.3</t>
  </si>
  <si>
    <t>Carpeta</t>
  </si>
  <si>
    <t>5</t>
  </si>
  <si>
    <t>5.1</t>
  </si>
  <si>
    <t>ANTEPECHOS</t>
  </si>
  <si>
    <t>Suspendidos</t>
  </si>
  <si>
    <t>Pisos interiores</t>
  </si>
  <si>
    <t>10</t>
  </si>
  <si>
    <t>11.1</t>
  </si>
  <si>
    <t>VIDRIOS, ESPEJOS Y OTROS</t>
  </si>
  <si>
    <t>Vidrios</t>
  </si>
  <si>
    <t>Vidrio laminado de seguridad (3+3)</t>
  </si>
  <si>
    <t>Doble vidriado hermetico (DVH)</t>
  </si>
  <si>
    <t>12.1</t>
  </si>
  <si>
    <t>12.1.1</t>
  </si>
  <si>
    <t>INSTALACION SANITARIA</t>
  </si>
  <si>
    <t>14</t>
  </si>
  <si>
    <t>15</t>
  </si>
  <si>
    <t>Revoques de camaras de inspeccion y receptaculos</t>
  </si>
  <si>
    <t>14.1</t>
  </si>
  <si>
    <t>Cañerias,piezas y accesorios</t>
  </si>
  <si>
    <t>Cañeria de distribucion de agua fría y caliente</t>
  </si>
  <si>
    <t xml:space="preserve">Revestimiento cañerías </t>
  </si>
  <si>
    <t>Tanque de Reseva, Bombeo</t>
  </si>
  <si>
    <t>Tanque de Bombeo</t>
  </si>
  <si>
    <t>Artefactos sanitarios y grifería</t>
  </si>
  <si>
    <t>Cañería desague pluvial</t>
  </si>
  <si>
    <t>15.1</t>
  </si>
  <si>
    <t>15.1.1</t>
  </si>
  <si>
    <t>15.2</t>
  </si>
  <si>
    <t>INSTALACIÓN TERMOMECÁNICA</t>
  </si>
  <si>
    <t>17</t>
  </si>
  <si>
    <t>18</t>
  </si>
  <si>
    <t>21</t>
  </si>
  <si>
    <t>21.1</t>
  </si>
  <si>
    <t>21.2</t>
  </si>
  <si>
    <t>EQUIPAMIENTO Y VARIOS</t>
  </si>
  <si>
    <t>23</t>
  </si>
  <si>
    <t>24.1</t>
  </si>
  <si>
    <t>24.2</t>
  </si>
  <si>
    <t>LIMPIEZA DE OBRA PERIODICA Y FINAL</t>
  </si>
  <si>
    <t>Limpieza de Obra Final</t>
  </si>
  <si>
    <t>Cámaras y receptáculos</t>
  </si>
  <si>
    <t>Cañerías pasantes en juntas sísmicas</t>
  </si>
  <si>
    <t>Ventilación</t>
  </si>
  <si>
    <t>Cañerías de P.V.C. y Accesorios</t>
  </si>
  <si>
    <t>CARPINTERÍAS</t>
  </si>
  <si>
    <t>Carpintería de Aluminio</t>
  </si>
  <si>
    <t>Carpintería de Madera</t>
  </si>
  <si>
    <t>MARMOLERÍA</t>
  </si>
  <si>
    <t>Oficina para la inspección</t>
  </si>
  <si>
    <t>Energia de obra, Agua para la construcción</t>
  </si>
  <si>
    <t>Construcción del obrador, depósitos de materiales, sanitario del personal</t>
  </si>
  <si>
    <t>Cierre Perimetral</t>
  </si>
  <si>
    <t xml:space="preserve">Vigas de Carga </t>
  </si>
  <si>
    <t>Revoque grueso impermeable bajo revestimiento</t>
  </si>
  <si>
    <t>13</t>
  </si>
  <si>
    <t>13.2</t>
  </si>
  <si>
    <t>23.1</t>
  </si>
  <si>
    <t>CAPS. VIRGEN DE GUADALUPE</t>
  </si>
  <si>
    <t>Piso de Porcelanato (58x58)cm</t>
  </si>
  <si>
    <t xml:space="preserve"> Calle Enfermera Medina y Cristobal Colon - Dpto. CAUCETE   -  Sup. 227,50m2</t>
  </si>
  <si>
    <t>5.2</t>
  </si>
  <si>
    <t>23.3</t>
  </si>
  <si>
    <t xml:space="preserve">Estructuras Resistentes de Hº Aº </t>
  </si>
  <si>
    <t>3.2.7</t>
  </si>
  <si>
    <t>Zapatas Corridas</t>
  </si>
  <si>
    <t>3.2.8</t>
  </si>
  <si>
    <t>3.2.9</t>
  </si>
  <si>
    <t>3.2.10</t>
  </si>
  <si>
    <t>3.2.11</t>
  </si>
  <si>
    <t>Estructura soporte de Revestimiento</t>
  </si>
  <si>
    <t>5.1.3</t>
  </si>
  <si>
    <t>Tabiques</t>
  </si>
  <si>
    <t>Tabiques de placas de roca de yeso</t>
  </si>
  <si>
    <t>Tabiques Livianos simple placa roca de yeso tipo durlock 4D protección premium doble</t>
  </si>
  <si>
    <t>Tabiques de placa Cementicia</t>
  </si>
  <si>
    <t>Zinguería</t>
  </si>
  <si>
    <t>Canaletas de Chapa de acero galvanizado</t>
  </si>
  <si>
    <t>Cubiertas Metalicas</t>
  </si>
  <si>
    <t>12.2</t>
  </si>
  <si>
    <t>Piso de Hormigón armado fratasado con baldosones (Vereda municipal)</t>
  </si>
  <si>
    <t>De hormigón terminación llaneado</t>
  </si>
  <si>
    <t>Umbrales y Solias</t>
  </si>
  <si>
    <t>Carpintería Metalica</t>
  </si>
  <si>
    <t xml:space="preserve">Puertas </t>
  </si>
  <si>
    <t>Rejas de ventilación</t>
  </si>
  <si>
    <t>Acero Inoxidable</t>
  </si>
  <si>
    <t xml:space="preserve">Puertas Placas </t>
  </si>
  <si>
    <t>Muebles bajo y sobre mesadas</t>
  </si>
  <si>
    <t>Herrajes</t>
  </si>
  <si>
    <t>Terraplenamientos, Rellenos y Compactación</t>
  </si>
  <si>
    <t>Relleno y Compactación</t>
  </si>
  <si>
    <t>3.2.3</t>
  </si>
  <si>
    <t>Tabiques de Hormigón armado</t>
  </si>
  <si>
    <t>Estructura de correas cerchas,  vigas y columnas</t>
  </si>
  <si>
    <t>3.3.3</t>
  </si>
  <si>
    <t>3.3.4</t>
  </si>
  <si>
    <t>3.3.7</t>
  </si>
  <si>
    <t>4.2</t>
  </si>
  <si>
    <t>4.2.1</t>
  </si>
  <si>
    <t>4.2.2</t>
  </si>
  <si>
    <t>4.3</t>
  </si>
  <si>
    <t>4.3.1</t>
  </si>
  <si>
    <t>4.3.2</t>
  </si>
  <si>
    <t>4.3.6</t>
  </si>
  <si>
    <t>4.4</t>
  </si>
  <si>
    <t>4.5</t>
  </si>
  <si>
    <t>De Hormigon</t>
  </si>
  <si>
    <t>4.5.1</t>
  </si>
  <si>
    <t>6</t>
  </si>
  <si>
    <t>6.2</t>
  </si>
  <si>
    <t>6.2.1</t>
  </si>
  <si>
    <t>6.2.3</t>
  </si>
  <si>
    <t>6.2.4</t>
  </si>
  <si>
    <t>7</t>
  </si>
  <si>
    <t>7.2</t>
  </si>
  <si>
    <t>7.2.1</t>
  </si>
  <si>
    <t>7.2.2</t>
  </si>
  <si>
    <t>7.2.4</t>
  </si>
  <si>
    <t>8</t>
  </si>
  <si>
    <t>Junta tomada con placa de roca de yeso</t>
  </si>
  <si>
    <t>Junta tomada con placa cementicia</t>
  </si>
  <si>
    <t>Desmontable con placa metálica</t>
  </si>
  <si>
    <t>8.1</t>
  </si>
  <si>
    <t>8.3</t>
  </si>
  <si>
    <t>8.7</t>
  </si>
  <si>
    <t>Revestimiento Cerámico</t>
  </si>
  <si>
    <t>Revestimiento plástico texturado con color</t>
  </si>
  <si>
    <t>Otros</t>
  </si>
  <si>
    <t>9.1</t>
  </si>
  <si>
    <t>9.1.1</t>
  </si>
  <si>
    <t>Zocalos Interiores</t>
  </si>
  <si>
    <t>9.3</t>
  </si>
  <si>
    <t>9.3.1</t>
  </si>
  <si>
    <t>9.3.2</t>
  </si>
  <si>
    <t>9.3.3</t>
  </si>
  <si>
    <t>Zócalos sanitario de pvc.</t>
  </si>
  <si>
    <t>9.5</t>
  </si>
  <si>
    <t>10.1</t>
  </si>
  <si>
    <t>11.1.1</t>
  </si>
  <si>
    <t>11.1.2</t>
  </si>
  <si>
    <t>11.2</t>
  </si>
  <si>
    <t>En muros  interiores</t>
  </si>
  <si>
    <t>En cielorrasos</t>
  </si>
  <si>
    <t>12.1.5</t>
  </si>
  <si>
    <t>12.1.3</t>
  </si>
  <si>
    <t>En estructuras y carpinterías metálicas</t>
  </si>
  <si>
    <t>Latex</t>
  </si>
  <si>
    <t>12.2.3</t>
  </si>
  <si>
    <t>13.1</t>
  </si>
  <si>
    <t>13.1.1</t>
  </si>
  <si>
    <t>13.1.3</t>
  </si>
  <si>
    <t>13.1.4</t>
  </si>
  <si>
    <t>13.3</t>
  </si>
  <si>
    <t>13.3.1</t>
  </si>
  <si>
    <t>13.3.2</t>
  </si>
  <si>
    <t>13.3.5</t>
  </si>
  <si>
    <t>13.4</t>
  </si>
  <si>
    <t>Instalación base de cloacas, caños, camaras</t>
  </si>
  <si>
    <t>14.1.1</t>
  </si>
  <si>
    <t>14.1.2</t>
  </si>
  <si>
    <t>14.1.3</t>
  </si>
  <si>
    <t>14.1.4</t>
  </si>
  <si>
    <t>14.1.5</t>
  </si>
  <si>
    <t>14.1.6</t>
  </si>
  <si>
    <t>14.2</t>
  </si>
  <si>
    <t>14.2.1</t>
  </si>
  <si>
    <t>14.6</t>
  </si>
  <si>
    <t>14.6.1</t>
  </si>
  <si>
    <t>14.6.2</t>
  </si>
  <si>
    <t>14.6.3</t>
  </si>
  <si>
    <t>14.7</t>
  </si>
  <si>
    <t>Tanques de Reseva</t>
  </si>
  <si>
    <t>14.7.1</t>
  </si>
  <si>
    <t>17.7.2</t>
  </si>
  <si>
    <t>14.8</t>
  </si>
  <si>
    <t>14.10</t>
  </si>
  <si>
    <t>14.10.1</t>
  </si>
  <si>
    <t>14.10.2</t>
  </si>
  <si>
    <t>14.9</t>
  </si>
  <si>
    <t>14.9.1</t>
  </si>
  <si>
    <t>14.11</t>
  </si>
  <si>
    <t>Instalación Eléctrica corrientes fuertes</t>
  </si>
  <si>
    <t>15.1.3</t>
  </si>
  <si>
    <t>15.4</t>
  </si>
  <si>
    <t>15.5</t>
  </si>
  <si>
    <t xml:space="preserve">Instalacioón Eléctrica para fuerza motriz </t>
  </si>
  <si>
    <t>Tablero general de baja tensión (TGBT) y tablero de transferencia Automática (TTA)</t>
  </si>
  <si>
    <t>INSTALACIÓN SERVICIO CONTRA INCENDIOS</t>
  </si>
  <si>
    <t>22.8</t>
  </si>
  <si>
    <t xml:space="preserve">Muebles y Equipamiento fijos </t>
  </si>
  <si>
    <t>Mesadas de acero inoxidable</t>
  </si>
  <si>
    <t xml:space="preserve">Rampas </t>
  </si>
  <si>
    <t>Barandas</t>
  </si>
  <si>
    <t>23.6</t>
  </si>
  <si>
    <t>23.9</t>
  </si>
  <si>
    <t>25</t>
  </si>
  <si>
    <t>23.5</t>
  </si>
  <si>
    <t>Pasamanos</t>
  </si>
  <si>
    <t>Preparación y Limpieza del terreno</t>
  </si>
  <si>
    <t>Vallados y Cierres perimetrales de Obra</t>
  </si>
  <si>
    <t>Plateas de Fundacion</t>
  </si>
  <si>
    <t>Estructura metálica para tque. de Rva.</t>
  </si>
  <si>
    <t>4.4.3</t>
  </si>
  <si>
    <t>Cubierta Metálica panel autoportante</t>
  </si>
  <si>
    <t>Piso de Hormigón armado terminación estampado tipo Edfan</t>
  </si>
  <si>
    <t xml:space="preserve">Mesadas </t>
  </si>
  <si>
    <t>Otras</t>
  </si>
  <si>
    <t>14.4</t>
  </si>
  <si>
    <t>Lecho Nitrificante</t>
  </si>
  <si>
    <t>14.4.2</t>
  </si>
  <si>
    <t>14.4.3</t>
  </si>
  <si>
    <t>Caño de PVC reforzado</t>
  </si>
  <si>
    <t>Relleno superficial de lecho</t>
  </si>
  <si>
    <t>14.8.1</t>
  </si>
  <si>
    <t>Artefactos y Accesorios</t>
  </si>
  <si>
    <t>Conexión de cloaca</t>
  </si>
  <si>
    <t>INSTALACIONES ELÉCTRICAS</t>
  </si>
  <si>
    <t>Iluminación</t>
  </si>
  <si>
    <t>15.2.1</t>
  </si>
  <si>
    <t>15.2.2</t>
  </si>
  <si>
    <t xml:space="preserve">Artefactos </t>
  </si>
  <si>
    <t>Conductores</t>
  </si>
  <si>
    <t>15.2.4</t>
  </si>
  <si>
    <t>Interruptores automáticos termomagnéticos en riel din (térmicas)</t>
  </si>
  <si>
    <t>15.2.5</t>
  </si>
  <si>
    <t>15.2.6</t>
  </si>
  <si>
    <t>Pararrrayos</t>
  </si>
  <si>
    <t>Interruptores diferenciales</t>
  </si>
  <si>
    <t>Canalizaciones subterráneas</t>
  </si>
  <si>
    <t>15.5.1</t>
  </si>
  <si>
    <t>15.5.2</t>
  </si>
  <si>
    <t>Instalación de Corrientes Débiles</t>
  </si>
  <si>
    <t>Sistema de Telecomunicaciones Datos</t>
  </si>
  <si>
    <t>Sistema de Circuito de CCTV</t>
  </si>
  <si>
    <t>22.8.1</t>
  </si>
  <si>
    <t>Limpieza de obra periódica</t>
  </si>
  <si>
    <t xml:space="preserve">DOCUMENTACIÓN FINAL </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</si>
</sst>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5" formatCode="&quot;$&quot;\ #,##0;\-&quot;$&quot;\ #,##0"/>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 &quot;$&quot;\ * #,##0.00_ ;_ &quot;$&quot;\ * \-#,##0.00_ ;_ &quot;$&quot;\ * &quot;-&quot;??_ ;_ @_ "/>
    <numFmt numFmtId="167" formatCode="0.0000%"/>
    <numFmt numFmtId="168" formatCode="#,"/>
    <numFmt numFmtId="169" formatCode="#,#00"/>
    <numFmt numFmtId="170" formatCode="#.##000"/>
    <numFmt numFmtId="171" formatCode="\$#,#00"/>
    <numFmt numFmtId="172" formatCode="#,#00\ &quot;dias corridos&quot;"/>
    <numFmt numFmtId="173" formatCode="0.000%"/>
    <numFmt numFmtId="174" formatCode="&quot;Mes &quot;#,#00\ "/>
    <numFmt numFmtId="175" formatCode="_ * #,##0.00_ ;_ * \-#,##0.00_ ;_ * &quot;-&quot;??_ ;_ @_ "/>
    <numFmt numFmtId="176" formatCode="_(* #,##0.00_);_(* \(#,##0.00\);_(* &quot;-&quot;??_);_(@_)"/>
    <numFmt numFmtId="177" formatCode="0000"/>
    <numFmt numFmtId="178" formatCode="&quot;$&quot;\ #,##0.00"/>
    <numFmt numFmtId="179" formatCode="_ &quot;$&quot;\ * #,##0.00_ ;_ &quot;$&quot;\ * \-#,##0.00_ ;_ @_ "/>
    <numFmt numFmtId="180" formatCode="_-&quot;$&quot;* #,##0.00_-;\-&quot;$&quot;* #,##0.00_-;_-@_-"/>
    <numFmt numFmtId="181" formatCode="_ [$€-2]\ * #,##0.00_ ;_ [$€-2]\ * \-#,##0.00_ ;_ [$€-2]\ * &quot;-&quot;??_ "/>
    <numFmt numFmtId="182" formatCode="d\-mmmm\-yyyy"/>
    <numFmt numFmtId="183" formatCode="&quot;$&quot;#,##0_);\(&quot;$&quot;#,##0\)"/>
    <numFmt numFmtId="184" formatCode="&quot;$&quot;\ #,##0.00;&quot;$&quot;\ \-#,##0.00"/>
    <numFmt numFmtId="185" formatCode="&quot;$&quot;\ #,##0;&quot;$&quot;\ \-#,##0"/>
    <numFmt numFmtId="186" formatCode="#,##0.0"/>
    <numFmt numFmtId="187" formatCode="0.000"/>
    <numFmt numFmtId="188" formatCode="_-* #,##0.000_-;\-* #,##0.000_-;_-* &quot;-&quot;??_-;_-@_-"/>
  </numFmts>
  <fonts count="5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b/>
      <sz val="11"/>
      <name val="Arial"/>
      <family val="2"/>
    </font>
    <font>
      <b/>
      <sz val="11"/>
      <color rgb="FFFF0000"/>
      <name val="Arial"/>
      <family val="2"/>
    </font>
    <font>
      <sz val="11"/>
      <name val="Arial"/>
      <family val="2"/>
    </font>
    <font>
      <sz val="11"/>
      <color rgb="FFFF0000"/>
      <name val="Arial"/>
      <family val="2"/>
    </font>
    <font>
      <sz val="8"/>
      <name val="Arial"/>
      <family val="2"/>
    </font>
    <font>
      <sz val="9"/>
      <color rgb="FFFF0000"/>
      <name val="Arial"/>
      <family val="2"/>
    </font>
    <font>
      <sz val="12"/>
      <color theme="1"/>
      <name val="Calibri"/>
      <family val="2"/>
      <scheme val="minor"/>
    </font>
    <font>
      <sz val="14"/>
      <color rgb="FFFF0000"/>
      <name val="Arial"/>
      <family val="2"/>
    </font>
    <font>
      <sz val="16"/>
      <color theme="1"/>
      <name val="Calibri"/>
      <family val="2"/>
      <scheme val="minor"/>
    </font>
    <font>
      <u/>
      <sz val="11"/>
      <color theme="10"/>
      <name val="Calibri"/>
      <family val="2"/>
    </font>
    <font>
      <sz val="20"/>
      <color theme="4"/>
      <name val="Calibri"/>
      <family val="2"/>
      <scheme val="minor"/>
    </font>
    <font>
      <b/>
      <sz val="16"/>
      <color theme="5" tint="-0.249977111117893"/>
      <name val="Calibri"/>
      <family val="2"/>
      <scheme val="minor"/>
    </font>
    <font>
      <sz val="10"/>
      <color rgb="FFFF0000"/>
      <name val="Arial"/>
      <family val="2"/>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9" tint="0.59999389629810485"/>
        <bgColor indexed="64"/>
      </patternFill>
    </fill>
  </fills>
  <borders count="42">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s>
  <cellStyleXfs count="164">
    <xf numFmtId="0" fontId="0" fillId="0" borderId="0"/>
    <xf numFmtId="9" fontId="8" fillId="0" borderId="0" applyFont="0" applyFill="0" applyBorder="0" applyAlignment="0" applyProtection="0"/>
    <xf numFmtId="165" fontId="17" fillId="0" borderId="0" applyFont="0" applyFill="0" applyBorder="0" applyAlignment="0" applyProtection="0"/>
    <xf numFmtId="0" fontId="7" fillId="0" borderId="0"/>
    <xf numFmtId="9" fontId="7" fillId="0" borderId="0" applyFont="0" applyFill="0" applyBorder="0" applyAlignment="0" applyProtection="0"/>
    <xf numFmtId="0" fontId="9" fillId="0" borderId="0"/>
    <xf numFmtId="0" fontId="19" fillId="0" borderId="0"/>
    <xf numFmtId="0" fontId="9" fillId="0" borderId="0"/>
    <xf numFmtId="0" fontId="21" fillId="0" borderId="0">
      <protection locked="0"/>
    </xf>
    <xf numFmtId="168" fontId="22" fillId="0" borderId="0">
      <protection locked="0"/>
    </xf>
    <xf numFmtId="168" fontId="22" fillId="0" borderId="0">
      <protection locked="0"/>
    </xf>
    <xf numFmtId="0" fontId="9" fillId="0" borderId="0" applyFont="0" applyFill="0" applyBorder="0" applyAlignment="0" applyProtection="0"/>
    <xf numFmtId="169" fontId="21" fillId="0" borderId="0">
      <protection locked="0"/>
    </xf>
    <xf numFmtId="170" fontId="21" fillId="0" borderId="0">
      <protection locked="0"/>
    </xf>
    <xf numFmtId="171" fontId="21" fillId="0" borderId="0">
      <protection locked="0"/>
    </xf>
    <xf numFmtId="0" fontId="23" fillId="0" borderId="0"/>
    <xf numFmtId="9" fontId="6" fillId="0" borderId="0" applyFont="0" applyFill="0" applyBorder="0" applyAlignment="0" applyProtection="0"/>
    <xf numFmtId="4" fontId="24" fillId="0" borderId="0" applyFont="0" applyFill="0" applyBorder="0" applyAlignment="0" applyProtection="0"/>
    <xf numFmtId="3" fontId="24" fillId="0" borderId="0" applyFont="0" applyFill="0" applyBorder="0" applyAlignment="0" applyProtection="0"/>
    <xf numFmtId="0" fontId="5" fillId="0" borderId="0"/>
    <xf numFmtId="0" fontId="9" fillId="0" borderId="0"/>
    <xf numFmtId="43" fontId="9" fillId="0" borderId="0" applyFont="0" applyFill="0" applyBorder="0" applyAlignment="0" applyProtection="0"/>
    <xf numFmtId="175" fontId="25"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175" fontId="9" fillId="0" borderId="0" applyFon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181" fontId="9" fillId="0" borderId="0" applyFont="0" applyFill="0" applyBorder="0" applyAlignment="0" applyProtection="0"/>
    <xf numFmtId="0" fontId="21" fillId="0" borderId="0">
      <protection locked="0"/>
    </xf>
    <xf numFmtId="0" fontId="21" fillId="0" borderId="0">
      <protection locked="0"/>
    </xf>
    <xf numFmtId="0" fontId="31" fillId="0" borderId="0">
      <protection locked="0"/>
    </xf>
    <xf numFmtId="0" fontId="21" fillId="0" borderId="0">
      <protection locked="0"/>
    </xf>
    <xf numFmtId="0" fontId="21" fillId="0" borderId="0">
      <protection locked="0"/>
    </xf>
    <xf numFmtId="0" fontId="21" fillId="0" borderId="0">
      <protection locked="0"/>
    </xf>
    <xf numFmtId="0" fontId="31" fillId="0" borderId="0">
      <protection locked="0"/>
    </xf>
    <xf numFmtId="182" fontId="9" fillId="0" borderId="0" applyFill="0" applyBorder="0" applyAlignment="0" applyProtection="0"/>
    <xf numFmtId="2" fontId="9" fillId="0" borderId="0" applyFill="0" applyBorder="0" applyAlignment="0" applyProtection="0"/>
    <xf numFmtId="175" fontId="25" fillId="0" borderId="0" applyFont="0" applyFill="0" applyBorder="0" applyAlignment="0" applyProtection="0"/>
    <xf numFmtId="164" fontId="9" fillId="0" borderId="0" applyFont="0" applyFill="0" applyBorder="0" applyAlignment="0" applyProtection="0"/>
    <xf numFmtId="175" fontId="25" fillId="0" borderId="0" applyFont="0" applyFill="0" applyBorder="0" applyAlignment="0" applyProtection="0"/>
    <xf numFmtId="43" fontId="4" fillId="0" borderId="0" applyFont="0" applyFill="0" applyBorder="0" applyAlignment="0" applyProtection="0"/>
    <xf numFmtId="166" fontId="25" fillId="0" borderId="0" applyFont="0" applyFill="0" applyBorder="0" applyAlignment="0" applyProtection="0"/>
    <xf numFmtId="165" fontId="9" fillId="0" borderId="0" applyFont="0" applyFill="0" applyBorder="0" applyAlignment="0" applyProtection="0"/>
    <xf numFmtId="165" fontId="4" fillId="0" borderId="0" applyFont="0" applyFill="0" applyBorder="0" applyAlignment="0" applyProtection="0"/>
    <xf numFmtId="166" fontId="32" fillId="0" borderId="0" applyFont="0" applyFill="0" applyBorder="0" applyAlignment="0" applyProtection="0"/>
    <xf numFmtId="166" fontId="9" fillId="0" borderId="0" applyFont="0" applyFill="0" applyBorder="0" applyAlignment="0" applyProtection="0"/>
    <xf numFmtId="165" fontId="4" fillId="0" borderId="0" applyFont="0" applyFill="0" applyBorder="0" applyAlignment="0" applyProtection="0"/>
    <xf numFmtId="183" fontId="9" fillId="0" borderId="0" applyFill="0" applyBorder="0" applyAlignment="0" applyProtection="0"/>
    <xf numFmtId="184" fontId="9" fillId="0" borderId="0" applyFill="0" applyBorder="0" applyAlignment="0" applyProtection="0"/>
    <xf numFmtId="185" fontId="9" fillId="0" borderId="0" applyFill="0" applyBorder="0" applyAlignment="0" applyProtection="0"/>
    <xf numFmtId="0" fontId="9" fillId="0" borderId="0"/>
    <xf numFmtId="0" fontId="4" fillId="0" borderId="0"/>
    <xf numFmtId="0" fontId="4" fillId="0" borderId="0"/>
    <xf numFmtId="0" fontId="33" fillId="0" borderId="0"/>
    <xf numFmtId="0" fontId="34" fillId="0" borderId="0"/>
    <xf numFmtId="0" fontId="33" fillId="0" borderId="0"/>
    <xf numFmtId="0" fontId="9" fillId="0" borderId="0"/>
    <xf numFmtId="0" fontId="35" fillId="0" borderId="0"/>
    <xf numFmtId="0" fontId="9" fillId="0" borderId="0"/>
    <xf numFmtId="0" fontId="9" fillId="0" borderId="0"/>
    <xf numFmtId="0" fontId="4" fillId="0" borderId="0"/>
    <xf numFmtId="0" fontId="4" fillId="0" borderId="0"/>
    <xf numFmtId="0" fontId="35" fillId="0" borderId="0"/>
    <xf numFmtId="0" fontId="4" fillId="0" borderId="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2"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86" fontId="9" fillId="0" borderId="0" applyFill="0" applyBorder="0" applyAlignment="0" applyProtection="0"/>
    <xf numFmtId="3" fontId="9" fillId="0" borderId="0" applyFill="0" applyBorder="0" applyAlignment="0" applyProtection="0"/>
    <xf numFmtId="0" fontId="9" fillId="0" borderId="3" applyNumberFormat="0" applyFill="0" applyAlignment="0" applyProtection="0"/>
    <xf numFmtId="0" fontId="3" fillId="0" borderId="0"/>
    <xf numFmtId="0" fontId="3" fillId="0" borderId="0"/>
    <xf numFmtId="0" fontId="46" fillId="0" borderId="0" applyNumberFormat="0" applyFill="0" applyBorder="0" applyAlignment="0" applyProtection="0">
      <alignment vertical="top"/>
      <protection locked="0"/>
    </xf>
    <xf numFmtId="9"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5" fontId="9" fillId="0" borderId="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5" fontId="9"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459">
    <xf numFmtId="0" fontId="0" fillId="0" borderId="0" xfId="0"/>
    <xf numFmtId="0" fontId="7" fillId="0" borderId="0" xfId="3"/>
    <xf numFmtId="0" fontId="0" fillId="0" borderId="0" xfId="0" applyAlignment="1" applyProtection="1">
      <alignment vertical="center"/>
      <protection hidden="1"/>
    </xf>
    <xf numFmtId="0" fontId="15" fillId="0" borderId="0" xfId="0" applyFont="1" applyAlignment="1" applyProtection="1">
      <alignment vertical="center"/>
      <protection hidden="1"/>
    </xf>
    <xf numFmtId="0" fontId="11" fillId="0" borderId="0" xfId="0" applyFont="1" applyAlignment="1" applyProtection="1">
      <alignment vertical="center"/>
      <protection hidden="1"/>
    </xf>
    <xf numFmtId="0" fontId="9" fillId="0" borderId="0" xfId="7" applyAlignment="1" applyProtection="1">
      <alignment vertical="center"/>
      <protection hidden="1"/>
    </xf>
    <xf numFmtId="0" fontId="16" fillId="0" borderId="0" xfId="0" applyFont="1" applyAlignment="1" applyProtection="1">
      <alignment vertical="center"/>
      <protection hidden="1"/>
    </xf>
    <xf numFmtId="0" fontId="14" fillId="0" borderId="0" xfId="7" applyFont="1" applyAlignment="1" applyProtection="1">
      <alignment vertical="center"/>
      <protection hidden="1"/>
    </xf>
    <xf numFmtId="0" fontId="0" fillId="0" borderId="9" xfId="0" applyBorder="1" applyAlignment="1" applyProtection="1">
      <alignment vertical="center"/>
      <protection hidden="1"/>
    </xf>
    <xf numFmtId="0" fontId="15" fillId="0" borderId="0" xfId="7" applyFont="1" applyAlignment="1" applyProtection="1">
      <alignment vertical="center"/>
      <protection hidden="1"/>
    </xf>
    <xf numFmtId="0" fontId="20" fillId="0" borderId="0" xfId="7" applyFont="1" applyAlignment="1" applyProtection="1">
      <alignment vertical="center"/>
      <protection hidden="1"/>
    </xf>
    <xf numFmtId="167" fontId="9" fillId="0" borderId="9" xfId="1" applyNumberFormat="1" applyFont="1" applyFill="1" applyBorder="1" applyAlignment="1" applyProtection="1">
      <alignment vertical="center"/>
      <protection hidden="1"/>
    </xf>
    <xf numFmtId="167" fontId="13" fillId="0" borderId="9" xfId="1" applyNumberFormat="1" applyFont="1" applyFill="1" applyBorder="1" applyAlignment="1" applyProtection="1">
      <alignment vertical="center"/>
      <protection hidden="1"/>
    </xf>
    <xf numFmtId="0" fontId="18" fillId="0" borderId="10" xfId="7" applyFont="1" applyBorder="1" applyAlignment="1" applyProtection="1">
      <alignment horizontal="center" vertical="center"/>
      <protection hidden="1"/>
    </xf>
    <xf numFmtId="0" fontId="18" fillId="0" borderId="12" xfId="7" applyFont="1" applyBorder="1" applyAlignment="1" applyProtection="1">
      <alignment horizontal="center" vertical="center"/>
      <protection hidden="1"/>
    </xf>
    <xf numFmtId="0" fontId="14" fillId="0" borderId="12" xfId="7" applyFont="1" applyBorder="1" applyAlignment="1" applyProtection="1">
      <alignment vertical="center"/>
      <protection hidden="1"/>
    </xf>
    <xf numFmtId="9" fontId="14" fillId="0" borderId="9" xfId="7" applyNumberFormat="1" applyFont="1" applyBorder="1" applyAlignment="1" applyProtection="1">
      <alignment vertical="center"/>
      <protection hidden="1"/>
    </xf>
    <xf numFmtId="9" fontId="14" fillId="0" borderId="12" xfId="16" applyFont="1" applyFill="1" applyBorder="1" applyAlignment="1" applyProtection="1">
      <alignment vertical="center"/>
      <protection hidden="1"/>
    </xf>
    <xf numFmtId="10" fontId="14" fillId="0" borderId="0" xfId="16" applyNumberFormat="1" applyFont="1" applyFill="1" applyBorder="1" applyAlignment="1" applyProtection="1">
      <alignment vertical="center"/>
      <protection hidden="1"/>
    </xf>
    <xf numFmtId="0" fontId="14" fillId="0" borderId="0" xfId="7" applyFont="1" applyAlignment="1" applyProtection="1">
      <alignment horizontal="right" vertical="center"/>
      <protection hidden="1"/>
    </xf>
    <xf numFmtId="174" fontId="13" fillId="0" borderId="9" xfId="7" applyNumberFormat="1" applyFont="1" applyBorder="1" applyAlignment="1" applyProtection="1">
      <alignment horizontal="center" vertical="center"/>
      <protection hidden="1"/>
    </xf>
    <xf numFmtId="0" fontId="13" fillId="0" borderId="11" xfId="7" applyFont="1" applyBorder="1" applyAlignment="1" applyProtection="1">
      <alignment horizontal="center" vertical="center" wrapText="1"/>
      <protection hidden="1"/>
    </xf>
    <xf numFmtId="166" fontId="9" fillId="0" borderId="0" xfId="7" applyNumberFormat="1" applyAlignment="1" applyProtection="1">
      <alignment vertical="center"/>
      <protection hidden="1"/>
    </xf>
    <xf numFmtId="0" fontId="9" fillId="0" borderId="9" xfId="7" applyBorder="1" applyAlignment="1" applyProtection="1">
      <alignment horizontal="right" vertical="center"/>
      <protection hidden="1"/>
    </xf>
    <xf numFmtId="10" fontId="9" fillId="0" borderId="9" xfId="16" applyNumberFormat="1" applyFont="1" applyFill="1" applyBorder="1" applyAlignment="1" applyProtection="1">
      <alignment vertical="center"/>
      <protection hidden="1"/>
    </xf>
    <xf numFmtId="0" fontId="9" fillId="0" borderId="0" xfId="7" applyAlignment="1" applyProtection="1">
      <alignment horizontal="center" vertical="center"/>
      <protection hidden="1"/>
    </xf>
    <xf numFmtId="0" fontId="9" fillId="0" borderId="0" xfId="7" applyAlignment="1" applyProtection="1">
      <alignment horizontal="right" vertical="center"/>
      <protection hidden="1"/>
    </xf>
    <xf numFmtId="165" fontId="9" fillId="0" borderId="11" xfId="7" applyNumberFormat="1" applyBorder="1" applyAlignment="1" applyProtection="1">
      <alignment vertical="center"/>
      <protection hidden="1"/>
    </xf>
    <xf numFmtId="0" fontId="14" fillId="0" borderId="0" xfId="7" applyFont="1" applyAlignment="1">
      <alignment horizontal="left" vertical="center"/>
    </xf>
    <xf numFmtId="0" fontId="26" fillId="0" borderId="0" xfId="19" applyFont="1" applyAlignment="1">
      <alignment vertical="center"/>
    </xf>
    <xf numFmtId="2" fontId="18" fillId="0" borderId="0" xfId="7" applyNumberFormat="1" applyFont="1" applyAlignment="1">
      <alignment horizontal="center" vertical="center"/>
    </xf>
    <xf numFmtId="2" fontId="18" fillId="0" borderId="0" xfId="7" applyNumberFormat="1" applyFont="1" applyAlignment="1">
      <alignment vertical="center"/>
    </xf>
    <xf numFmtId="0" fontId="14" fillId="0" borderId="0" xfId="7" applyFont="1" applyAlignment="1">
      <alignment horizontal="center" vertical="center"/>
    </xf>
    <xf numFmtId="0" fontId="27" fillId="0" borderId="0" xfId="19" applyFont="1" applyAlignment="1">
      <alignment vertical="center"/>
    </xf>
    <xf numFmtId="49" fontId="26" fillId="0" borderId="0" xfId="19" applyNumberFormat="1" applyFont="1" applyAlignment="1">
      <alignment horizontal="center" vertical="center"/>
    </xf>
    <xf numFmtId="0" fontId="18" fillId="0" borderId="0" xfId="7" applyFont="1" applyAlignment="1">
      <alignment horizontal="center" vertical="center"/>
    </xf>
    <xf numFmtId="0" fontId="18" fillId="0" borderId="0" xfId="7" applyFont="1" applyAlignment="1" applyProtection="1">
      <alignment horizontal="left" vertical="center"/>
      <protection hidden="1"/>
    </xf>
    <xf numFmtId="0" fontId="26" fillId="0" borderId="0" xfId="19" applyFont="1" applyAlignment="1">
      <alignment horizontal="center" vertical="center"/>
    </xf>
    <xf numFmtId="0" fontId="14" fillId="0" borderId="0" xfId="7" applyFont="1" applyAlignment="1">
      <alignment vertical="center"/>
    </xf>
    <xf numFmtId="0" fontId="18" fillId="0" borderId="0" xfId="7" applyFont="1" applyAlignment="1">
      <alignment vertical="center"/>
    </xf>
    <xf numFmtId="16" fontId="14" fillId="0" borderId="0" xfId="7" applyNumberFormat="1" applyFont="1" applyAlignment="1">
      <alignment horizontal="center" vertical="center"/>
    </xf>
    <xf numFmtId="0" fontId="28" fillId="0" borderId="0" xfId="7" applyFont="1" applyAlignment="1">
      <alignment horizontal="center" vertical="center"/>
    </xf>
    <xf numFmtId="0" fontId="13" fillId="0" borderId="0" xfId="7" applyFont="1" applyAlignment="1" applyProtection="1">
      <alignment horizontal="center" vertical="center" wrapText="1"/>
      <protection hidden="1"/>
    </xf>
    <xf numFmtId="167" fontId="9" fillId="0" borderId="0" xfId="16" applyNumberFormat="1" applyFont="1" applyFill="1" applyBorder="1" applyAlignment="1" applyProtection="1">
      <alignment vertical="center"/>
      <protection hidden="1"/>
    </xf>
    <xf numFmtId="167" fontId="13" fillId="0" borderId="0" xfId="16" applyNumberFormat="1" applyFont="1" applyFill="1" applyBorder="1" applyAlignment="1" applyProtection="1">
      <alignment vertical="center"/>
      <protection hidden="1"/>
    </xf>
    <xf numFmtId="0" fontId="9" fillId="0" borderId="9" xfId="7" applyBorder="1" applyAlignment="1" applyProtection="1">
      <alignment horizontal="center" vertical="center"/>
      <protection hidden="1"/>
    </xf>
    <xf numFmtId="167" fontId="13" fillId="0" borderId="9" xfId="16" applyNumberFormat="1" applyFont="1" applyFill="1" applyBorder="1" applyAlignment="1" applyProtection="1">
      <alignment vertical="center"/>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wrapText="1"/>
      <protection hidden="1"/>
    </xf>
    <xf numFmtId="0" fontId="13" fillId="0" borderId="16" xfId="7" applyFont="1" applyBorder="1" applyAlignment="1" applyProtection="1">
      <alignment vertical="center"/>
      <protection hidden="1"/>
    </xf>
    <xf numFmtId="167" fontId="13" fillId="0" borderId="17" xfId="1" applyNumberFormat="1" applyFont="1" applyFill="1" applyBorder="1" applyAlignment="1" applyProtection="1">
      <alignment vertical="center"/>
      <protection hidden="1"/>
    </xf>
    <xf numFmtId="0" fontId="9"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3" fontId="13" fillId="0" borderId="16" xfId="1" applyNumberFormat="1" applyFont="1" applyFill="1" applyBorder="1" applyAlignment="1" applyProtection="1">
      <alignment vertical="center"/>
      <protection hidden="1"/>
    </xf>
    <xf numFmtId="177" fontId="26" fillId="0" borderId="0" xfId="19" applyNumberFormat="1" applyFont="1" applyAlignment="1">
      <alignment horizontal="center" vertical="center"/>
    </xf>
    <xf numFmtId="0" fontId="20" fillId="0" borderId="0" xfId="7" quotePrefix="1" applyFont="1" applyAlignment="1" applyProtection="1">
      <alignment horizontal="center" vertical="center"/>
      <protection hidden="1"/>
    </xf>
    <xf numFmtId="172" fontId="20" fillId="0" borderId="0" xfId="7" applyNumberFormat="1" applyFont="1" applyAlignment="1" applyProtection="1">
      <alignment horizontal="center" vertical="center"/>
      <protection hidden="1"/>
    </xf>
    <xf numFmtId="0" fontId="18" fillId="0" borderId="0" xfId="0" applyFont="1" applyAlignment="1">
      <alignment vertical="center"/>
    </xf>
    <xf numFmtId="0" fontId="14" fillId="0" borderId="0" xfId="0" applyFont="1" applyAlignment="1">
      <alignment vertical="center"/>
    </xf>
    <xf numFmtId="0" fontId="14" fillId="0" borderId="9" xfId="0" applyFont="1" applyBorder="1" applyAlignment="1">
      <alignment horizontal="center" vertical="center"/>
    </xf>
    <xf numFmtId="0" fontId="14" fillId="0" borderId="0" xfId="0" applyFont="1" applyAlignment="1">
      <alignment horizontal="center" vertical="center"/>
    </xf>
    <xf numFmtId="0" fontId="14" fillId="0" borderId="9" xfId="0" applyFont="1" applyBorder="1" applyAlignment="1">
      <alignment vertical="center"/>
    </xf>
    <xf numFmtId="2" fontId="14" fillId="0" borderId="9" xfId="0" applyNumberFormat="1" applyFont="1" applyBorder="1" applyAlignment="1">
      <alignment vertical="center"/>
    </xf>
    <xf numFmtId="0" fontId="13" fillId="0" borderId="14" xfId="0" applyFont="1" applyBorder="1" applyAlignment="1">
      <alignment horizontal="center" vertical="center" wrapText="1"/>
    </xf>
    <xf numFmtId="0" fontId="9" fillId="0" borderId="11" xfId="0" applyFont="1" applyBorder="1" applyAlignment="1">
      <alignment horizontal="left" vertical="center"/>
    </xf>
    <xf numFmtId="0" fontId="13" fillId="0" borderId="0" xfId="0" applyFont="1" applyAlignment="1">
      <alignment vertical="center"/>
    </xf>
    <xf numFmtId="0" fontId="9" fillId="0" borderId="0" xfId="0" applyFont="1" applyAlignment="1">
      <alignment vertical="center"/>
    </xf>
    <xf numFmtId="0" fontId="18" fillId="0" borderId="9" xfId="7" applyFont="1" applyBorder="1" applyAlignment="1" applyProtection="1">
      <alignment horizontal="center" vertical="center" wrapText="1"/>
      <protection hidden="1"/>
    </xf>
    <xf numFmtId="0" fontId="9" fillId="0" borderId="0" xfId="0" applyFont="1" applyAlignment="1">
      <alignment horizontal="center" vertical="center"/>
    </xf>
    <xf numFmtId="180" fontId="13" fillId="0" borderId="9" xfId="2" applyNumberFormat="1" applyFont="1" applyFill="1" applyBorder="1" applyAlignment="1" applyProtection="1">
      <alignment vertical="center"/>
      <protection hidden="1"/>
    </xf>
    <xf numFmtId="180" fontId="9" fillId="0" borderId="9" xfId="2" applyNumberFormat="1" applyFont="1" applyFill="1" applyBorder="1" applyAlignment="1" applyProtection="1">
      <alignment vertical="center"/>
      <protection hidden="1"/>
    </xf>
    <xf numFmtId="0" fontId="13" fillId="0" borderId="0" xfId="0" applyFont="1" applyAlignment="1">
      <alignment horizontal="center" vertical="center"/>
    </xf>
    <xf numFmtId="0" fontId="14" fillId="0" borderId="0" xfId="7" applyFont="1" applyAlignment="1" applyProtection="1">
      <alignment vertical="center"/>
      <protection locked="0"/>
    </xf>
    <xf numFmtId="0" fontId="9" fillId="0" borderId="0" xfId="7" applyAlignment="1">
      <alignment vertical="center"/>
    </xf>
    <xf numFmtId="0" fontId="13" fillId="0" borderId="0" xfId="7" applyFont="1" applyAlignment="1">
      <alignment vertical="center" shrinkToFit="1"/>
    </xf>
    <xf numFmtId="4" fontId="9" fillId="2" borderId="9" xfId="0" applyNumberFormat="1" applyFont="1" applyFill="1" applyBorder="1" applyAlignment="1" applyProtection="1">
      <alignment vertical="center"/>
      <protection locked="0"/>
    </xf>
    <xf numFmtId="0" fontId="15" fillId="0" borderId="0" xfId="0" applyFont="1" applyAlignment="1">
      <alignment horizontal="center" vertical="center"/>
    </xf>
    <xf numFmtId="0" fontId="0" fillId="0" borderId="0" xfId="0" applyAlignment="1">
      <alignment horizontal="center" vertical="center"/>
    </xf>
    <xf numFmtId="0" fontId="20" fillId="0" borderId="0" xfId="0" applyFont="1" applyAlignment="1">
      <alignment vertical="center" wrapText="1"/>
    </xf>
    <xf numFmtId="0" fontId="20" fillId="0" borderId="0" xfId="0" applyFont="1" applyAlignment="1">
      <alignment horizontal="center" vertical="center" wrapText="1"/>
    </xf>
    <xf numFmtId="0" fontId="9" fillId="0" borderId="11" xfId="6" applyFont="1" applyBorder="1" applyAlignment="1" applyProtection="1">
      <alignment horizontal="left" vertical="center"/>
      <protection locked="0"/>
    </xf>
    <xf numFmtId="10" fontId="9" fillId="0" borderId="16" xfId="1" applyNumberFormat="1" applyFont="1" applyFill="1" applyBorder="1" applyAlignment="1" applyProtection="1">
      <alignment horizontal="left" vertical="center"/>
      <protection locked="0"/>
    </xf>
    <xf numFmtId="165" fontId="9" fillId="0" borderId="9" xfId="49" applyFont="1" applyFill="1" applyBorder="1" applyAlignment="1" applyProtection="1">
      <alignment vertical="center"/>
      <protection hidden="1"/>
    </xf>
    <xf numFmtId="0" fontId="9" fillId="0" borderId="16" xfId="6" applyFont="1" applyBorder="1" applyAlignment="1" applyProtection="1">
      <alignment horizontal="left" vertical="center"/>
      <protection locked="0"/>
    </xf>
    <xf numFmtId="165" fontId="9" fillId="0" borderId="9" xfId="0" applyNumberFormat="1" applyFont="1" applyBorder="1" applyAlignment="1" applyProtection="1">
      <alignment vertical="center"/>
      <protection locked="0"/>
    </xf>
    <xf numFmtId="9" fontId="9" fillId="0" borderId="0" xfId="1" applyFont="1" applyFill="1" applyAlignment="1" applyProtection="1">
      <alignment vertical="center"/>
    </xf>
    <xf numFmtId="0" fontId="13" fillId="0" borderId="14" xfId="0" applyFont="1" applyBorder="1" applyAlignment="1">
      <alignment horizontal="center" vertical="center"/>
    </xf>
    <xf numFmtId="0" fontId="13" fillId="0" borderId="9" xfId="0" applyFont="1" applyBorder="1" applyAlignment="1">
      <alignment horizontal="center" vertical="center" wrapText="1"/>
    </xf>
    <xf numFmtId="49" fontId="9" fillId="0" borderId="0" xfId="0" applyNumberFormat="1" applyFont="1" applyAlignment="1">
      <alignment vertical="center"/>
    </xf>
    <xf numFmtId="49" fontId="13" fillId="0" borderId="14" xfId="0" applyNumberFormat="1" applyFont="1" applyBorder="1" applyAlignment="1">
      <alignment horizontal="center" vertical="center" wrapText="1"/>
    </xf>
    <xf numFmtId="49" fontId="9" fillId="0" borderId="9" xfId="0" applyNumberFormat="1" applyFont="1" applyBorder="1" applyAlignment="1">
      <alignment horizontal="center" vertical="center"/>
    </xf>
    <xf numFmtId="0" fontId="13" fillId="0" borderId="0" xfId="0" applyFont="1" applyAlignment="1">
      <alignment horizontal="center" vertical="center" wrapText="1"/>
    </xf>
    <xf numFmtId="0" fontId="9" fillId="0" borderId="9" xfId="0" applyFont="1" applyBorder="1" applyAlignment="1">
      <alignment horizontal="center" vertical="center"/>
    </xf>
    <xf numFmtId="0" fontId="20" fillId="0" borderId="0" xfId="0" applyFont="1" applyAlignment="1">
      <alignment wrapText="1"/>
    </xf>
    <xf numFmtId="0" fontId="0" fillId="0" borderId="0" xfId="0" applyAlignment="1">
      <alignment vertical="center"/>
    </xf>
    <xf numFmtId="0" fontId="9" fillId="0" borderId="14" xfId="0" applyFont="1" applyBorder="1" applyAlignment="1">
      <alignment horizontal="left" vertical="center"/>
    </xf>
    <xf numFmtId="0" fontId="13" fillId="0" borderId="18" xfId="0" applyFont="1" applyBorder="1" applyAlignment="1">
      <alignment horizontal="center" vertical="center"/>
    </xf>
    <xf numFmtId="0" fontId="13" fillId="0" borderId="0" xfId="0" applyFont="1" applyAlignment="1">
      <alignment horizontal="left" vertical="center"/>
    </xf>
    <xf numFmtId="2" fontId="9" fillId="0" borderId="0" xfId="0" applyNumberFormat="1" applyFont="1" applyAlignment="1">
      <alignment vertical="center"/>
    </xf>
    <xf numFmtId="0" fontId="9" fillId="3" borderId="9" xfId="0" applyFont="1" applyFill="1" applyBorder="1" applyAlignment="1">
      <alignment vertical="center"/>
    </xf>
    <xf numFmtId="4" fontId="9" fillId="0" borderId="0" xfId="0" applyNumberFormat="1" applyFont="1" applyAlignment="1">
      <alignment vertical="center"/>
    </xf>
    <xf numFmtId="0" fontId="12" fillId="0" borderId="0" xfId="7" applyFont="1" applyAlignment="1">
      <alignment vertical="center"/>
    </xf>
    <xf numFmtId="0" fontId="12" fillId="0" borderId="0" xfId="7" applyFont="1" applyAlignment="1">
      <alignment horizontal="center" vertical="center"/>
    </xf>
    <xf numFmtId="0" fontId="10" fillId="0" borderId="0" xfId="7" applyFont="1" applyAlignment="1">
      <alignment vertical="center"/>
    </xf>
    <xf numFmtId="0" fontId="10" fillId="0" borderId="0" xfId="7" applyFont="1" applyAlignment="1">
      <alignment horizontal="center" vertical="center"/>
    </xf>
    <xf numFmtId="0" fontId="10" fillId="4" borderId="0" xfId="7" applyFont="1" applyFill="1" applyAlignment="1">
      <alignment vertical="center"/>
    </xf>
    <xf numFmtId="0" fontId="13" fillId="0" borderId="10" xfId="0" applyFont="1" applyBorder="1" applyAlignment="1">
      <alignment horizontal="center" vertical="center"/>
    </xf>
    <xf numFmtId="0" fontId="13" fillId="0" borderId="10" xfId="0" applyFont="1" applyBorder="1" applyAlignment="1">
      <alignment horizontal="center" vertical="center" wrapText="1"/>
    </xf>
    <xf numFmtId="0" fontId="9" fillId="0" borderId="9" xfId="0" applyFont="1" applyBorder="1" applyAlignment="1">
      <alignment vertical="center"/>
    </xf>
    <xf numFmtId="0" fontId="15" fillId="0" borderId="0" xfId="0" applyFont="1" applyAlignment="1">
      <alignment vertical="center" wrapText="1"/>
    </xf>
    <xf numFmtId="0" fontId="13" fillId="0" borderId="0" xfId="0" applyFont="1" applyAlignment="1">
      <alignment vertical="center" wrapText="1"/>
    </xf>
    <xf numFmtId="49" fontId="37" fillId="0" borderId="24" xfId="0" applyNumberFormat="1" applyFont="1" applyBorder="1" applyAlignment="1">
      <alignment horizontal="center"/>
    </xf>
    <xf numFmtId="49" fontId="37" fillId="0" borderId="25" xfId="0" applyNumberFormat="1" applyFont="1" applyBorder="1" applyAlignment="1">
      <alignment horizontal="center"/>
    </xf>
    <xf numFmtId="49" fontId="37" fillId="0" borderId="26" xfId="0" applyNumberFormat="1" applyFont="1" applyBorder="1" applyAlignment="1">
      <alignment horizontal="center"/>
    </xf>
    <xf numFmtId="49" fontId="37" fillId="0" borderId="27" xfId="0" applyNumberFormat="1" applyFont="1" applyBorder="1" applyAlignment="1">
      <alignment horizontal="center"/>
    </xf>
    <xf numFmtId="49" fontId="37" fillId="5" borderId="26" xfId="0" applyNumberFormat="1" applyFont="1" applyFill="1" applyBorder="1" applyAlignment="1">
      <alignment horizontal="center"/>
    </xf>
    <xf numFmtId="49" fontId="37" fillId="5" borderId="28" xfId="0" applyNumberFormat="1" applyFont="1" applyFill="1" applyBorder="1" applyAlignment="1">
      <alignment horizontal="center"/>
    </xf>
    <xf numFmtId="49" fontId="37" fillId="5" borderId="24" xfId="0" applyNumberFormat="1" applyFont="1" applyFill="1" applyBorder="1" applyAlignment="1">
      <alignment horizontal="center"/>
    </xf>
    <xf numFmtId="49" fontId="37" fillId="5" borderId="27" xfId="0" applyNumberFormat="1" applyFont="1" applyFill="1" applyBorder="1" applyAlignment="1">
      <alignment horizontal="center"/>
    </xf>
    <xf numFmtId="49" fontId="37" fillId="0" borderId="31" xfId="0" applyNumberFormat="1" applyFont="1" applyBorder="1" applyAlignment="1">
      <alignment horizontal="center"/>
    </xf>
    <xf numFmtId="49" fontId="37" fillId="5" borderId="31" xfId="0" applyNumberFormat="1" applyFont="1" applyFill="1" applyBorder="1" applyAlignment="1">
      <alignment horizontal="center"/>
    </xf>
    <xf numFmtId="49" fontId="37" fillId="5" borderId="25" xfId="0" applyNumberFormat="1" applyFont="1" applyFill="1" applyBorder="1" applyAlignment="1">
      <alignment horizontal="center"/>
    </xf>
    <xf numFmtId="49" fontId="37" fillId="5" borderId="32" xfId="0" applyNumberFormat="1" applyFont="1" applyFill="1" applyBorder="1" applyAlignment="1">
      <alignment horizontal="center"/>
    </xf>
    <xf numFmtId="0" fontId="37" fillId="0" borderId="29" xfId="0" applyFont="1" applyBorder="1" applyAlignment="1">
      <alignment horizontal="left"/>
    </xf>
    <xf numFmtId="0" fontId="37" fillId="0" borderId="25" xfId="0" applyFont="1" applyBorder="1" applyAlignment="1">
      <alignment horizontal="left"/>
    </xf>
    <xf numFmtId="0" fontId="37" fillId="0" borderId="26" xfId="0" applyFont="1" applyBorder="1" applyAlignment="1">
      <alignment horizontal="left"/>
    </xf>
    <xf numFmtId="0" fontId="39" fillId="0" borderId="26" xfId="0" applyFont="1" applyBorder="1" applyAlignment="1">
      <alignment horizontal="left"/>
    </xf>
    <xf numFmtId="0" fontId="37" fillId="0" borderId="33" xfId="0" applyFont="1" applyBorder="1" applyAlignment="1">
      <alignment horizontal="left"/>
    </xf>
    <xf numFmtId="0" fontId="37" fillId="5" borderId="26" xfId="0" applyFont="1" applyFill="1" applyBorder="1" applyAlignment="1">
      <alignment horizontal="left"/>
    </xf>
    <xf numFmtId="0" fontId="37" fillId="5" borderId="26" xfId="0" applyFont="1" applyFill="1" applyBorder="1"/>
    <xf numFmtId="0" fontId="39" fillId="5" borderId="25" xfId="0" applyFont="1" applyFill="1" applyBorder="1" applyAlignment="1">
      <alignment horizontal="left"/>
    </xf>
    <xf numFmtId="0" fontId="39" fillId="5" borderId="26" xfId="0" applyFont="1" applyFill="1" applyBorder="1"/>
    <xf numFmtId="0" fontId="39" fillId="0" borderId="26" xfId="0" applyFont="1" applyBorder="1" applyAlignment="1">
      <alignment horizontal="center"/>
    </xf>
    <xf numFmtId="0" fontId="40" fillId="5" borderId="26" xfId="0" applyFont="1" applyFill="1" applyBorder="1" applyAlignment="1">
      <alignment horizontal="center"/>
    </xf>
    <xf numFmtId="0" fontId="39" fillId="5" borderId="26" xfId="0" applyFont="1" applyFill="1" applyBorder="1" applyAlignment="1">
      <alignment horizontal="center"/>
    </xf>
    <xf numFmtId="0" fontId="39" fillId="5" borderId="26" xfId="0" applyFont="1" applyFill="1" applyBorder="1" applyAlignment="1">
      <alignment horizontal="center" vertical="center"/>
    </xf>
    <xf numFmtId="0" fontId="38" fillId="0" borderId="33" xfId="0" applyFont="1" applyBorder="1" applyAlignment="1">
      <alignment horizontal="left"/>
    </xf>
    <xf numFmtId="0" fontId="40" fillId="0" borderId="26" xfId="0" applyFont="1" applyBorder="1" applyAlignment="1">
      <alignment horizontal="center"/>
    </xf>
    <xf numFmtId="0" fontId="38" fillId="5" borderId="33" xfId="0" applyFont="1" applyFill="1" applyBorder="1" applyAlignment="1">
      <alignment horizontal="left"/>
    </xf>
    <xf numFmtId="0" fontId="39" fillId="5" borderId="25" xfId="0" applyFont="1" applyFill="1" applyBorder="1" applyAlignment="1">
      <alignment horizontal="center"/>
    </xf>
    <xf numFmtId="0" fontId="37" fillId="5" borderId="33" xfId="0" applyFont="1" applyFill="1" applyBorder="1" applyAlignment="1">
      <alignment horizontal="left"/>
    </xf>
    <xf numFmtId="0" fontId="39" fillId="5" borderId="25" xfId="0" applyFont="1" applyFill="1" applyBorder="1" applyAlignment="1">
      <alignment horizontal="center" vertical="center"/>
    </xf>
    <xf numFmtId="0" fontId="39" fillId="5" borderId="35" xfId="0" applyFont="1" applyFill="1" applyBorder="1" applyAlignment="1">
      <alignment horizontal="left"/>
    </xf>
    <xf numFmtId="0" fontId="37" fillId="0" borderId="35" xfId="0" applyFont="1" applyBorder="1"/>
    <xf numFmtId="0" fontId="39" fillId="5" borderId="27" xfId="0" applyFont="1" applyFill="1" applyBorder="1" applyAlignment="1">
      <alignment horizontal="center" vertical="center"/>
    </xf>
    <xf numFmtId="49" fontId="37" fillId="0" borderId="28" xfId="0" applyNumberFormat="1" applyFont="1" applyBorder="1" applyAlignment="1">
      <alignment horizontal="center"/>
    </xf>
    <xf numFmtId="0" fontId="37" fillId="0" borderId="38" xfId="0" applyFont="1" applyBorder="1" applyAlignment="1">
      <alignment horizontal="left"/>
    </xf>
    <xf numFmtId="0" fontId="38" fillId="0" borderId="38" xfId="0" applyFont="1" applyBorder="1" applyAlignment="1">
      <alignment horizontal="left"/>
    </xf>
    <xf numFmtId="0" fontId="39" fillId="5" borderId="32" xfId="0" applyFont="1" applyFill="1" applyBorder="1" applyAlignment="1">
      <alignment horizontal="center"/>
    </xf>
    <xf numFmtId="49" fontId="9" fillId="0" borderId="26" xfId="0" applyNumberFormat="1" applyFont="1" applyBorder="1" applyAlignment="1">
      <alignment horizontal="center" vertical="center"/>
    </xf>
    <xf numFmtId="0" fontId="39" fillId="0" borderId="25" xfId="0" applyFont="1" applyBorder="1" applyAlignment="1">
      <alignment horizontal="center"/>
    </xf>
    <xf numFmtId="0" fontId="39" fillId="5" borderId="28" xfId="0" applyFont="1" applyFill="1" applyBorder="1" applyAlignment="1">
      <alignment horizontal="center" vertical="center"/>
    </xf>
    <xf numFmtId="49" fontId="37" fillId="5" borderId="30" xfId="0" applyNumberFormat="1" applyFont="1" applyFill="1" applyBorder="1" applyAlignment="1">
      <alignment horizontal="center"/>
    </xf>
    <xf numFmtId="49" fontId="9" fillId="0" borderId="16" xfId="0" applyNumberFormat="1" applyFont="1" applyBorder="1" applyAlignment="1">
      <alignment horizontal="center" vertical="center"/>
    </xf>
    <xf numFmtId="0" fontId="9" fillId="0" borderId="18" xfId="0" applyFont="1" applyBorder="1" applyAlignment="1">
      <alignment horizontal="left" vertical="center"/>
    </xf>
    <xf numFmtId="0" fontId="9" fillId="0" borderId="17" xfId="0" applyFont="1" applyBorder="1" applyAlignment="1">
      <alignment horizontal="left" vertical="center"/>
    </xf>
    <xf numFmtId="0" fontId="9" fillId="0" borderId="24" xfId="0" applyFont="1" applyBorder="1" applyAlignment="1">
      <alignment horizontal="left" vertical="center"/>
    </xf>
    <xf numFmtId="0" fontId="9" fillId="0" borderId="34" xfId="0" applyFont="1" applyBorder="1" applyAlignment="1">
      <alignment horizontal="left" vertical="center"/>
    </xf>
    <xf numFmtId="0" fontId="38" fillId="5" borderId="41" xfId="0" applyFont="1" applyFill="1" applyBorder="1" applyAlignment="1">
      <alignment horizontal="left"/>
    </xf>
    <xf numFmtId="0" fontId="38" fillId="5" borderId="39" xfId="0" applyFont="1" applyFill="1" applyBorder="1" applyAlignment="1">
      <alignment horizontal="left"/>
    </xf>
    <xf numFmtId="0" fontId="9" fillId="5" borderId="11" xfId="0" applyFont="1" applyFill="1" applyBorder="1" applyAlignment="1">
      <alignment horizontal="left" vertical="center"/>
    </xf>
    <xf numFmtId="165" fontId="14" fillId="0" borderId="9" xfId="49" applyFont="1" applyFill="1" applyBorder="1" applyAlignment="1">
      <alignment vertical="center"/>
    </xf>
    <xf numFmtId="0" fontId="14" fillId="5" borderId="9" xfId="0" applyFont="1" applyFill="1" applyBorder="1" applyAlignment="1">
      <alignment vertical="center"/>
    </xf>
    <xf numFmtId="165" fontId="14" fillId="5" borderId="9" xfId="49" applyFont="1" applyFill="1" applyBorder="1" applyAlignment="1">
      <alignment vertical="center"/>
    </xf>
    <xf numFmtId="0" fontId="9" fillId="0" borderId="9" xfId="0" applyFont="1" applyBorder="1" applyAlignment="1" applyProtection="1">
      <alignment vertical="center" wrapText="1"/>
      <protection locked="0"/>
    </xf>
    <xf numFmtId="0" fontId="32" fillId="5" borderId="9" xfId="0" applyFont="1" applyFill="1" applyBorder="1" applyAlignment="1" applyProtection="1">
      <alignment horizontal="center" vertical="center" wrapText="1"/>
      <protection locked="0"/>
    </xf>
    <xf numFmtId="165" fontId="9" fillId="5" borderId="9" xfId="49" applyFont="1" applyFill="1" applyBorder="1" applyAlignment="1" applyProtection="1">
      <alignment horizontal="center" vertical="center"/>
      <protection locked="0"/>
    </xf>
    <xf numFmtId="0" fontId="10" fillId="0" borderId="9" xfId="0" applyFont="1" applyBorder="1" applyAlignment="1">
      <alignment vertical="center"/>
    </xf>
    <xf numFmtId="165" fontId="14" fillId="0" borderId="9" xfId="49" applyFont="1" applyBorder="1" applyAlignment="1">
      <alignment vertical="center"/>
    </xf>
    <xf numFmtId="0" fontId="9" fillId="0" borderId="9" xfId="0" applyFont="1" applyBorder="1" applyAlignment="1" applyProtection="1">
      <alignment horizontal="center" vertical="center"/>
      <protection locked="0"/>
    </xf>
    <xf numFmtId="2" fontId="9" fillId="5" borderId="9" xfId="0" applyNumberFormat="1" applyFont="1" applyFill="1" applyBorder="1" applyAlignment="1" applyProtection="1">
      <alignment horizontal="center" vertical="center"/>
      <protection locked="0"/>
    </xf>
    <xf numFmtId="0" fontId="9" fillId="5" borderId="9" xfId="0" applyFont="1" applyFill="1" applyBorder="1" applyAlignment="1" applyProtection="1">
      <alignment horizontal="center" vertical="center"/>
      <protection locked="0"/>
    </xf>
    <xf numFmtId="187" fontId="9" fillId="5" borderId="9" xfId="0" applyNumberFormat="1" applyFont="1" applyFill="1" applyBorder="1" applyAlignment="1" applyProtection="1">
      <alignment horizontal="center" vertical="center"/>
      <protection locked="0"/>
    </xf>
    <xf numFmtId="2" fontId="9" fillId="0" borderId="9" xfId="0" applyNumberFormat="1" applyFont="1" applyBorder="1" applyAlignment="1" applyProtection="1">
      <alignment horizontal="center" vertical="center"/>
      <protection locked="0"/>
    </xf>
    <xf numFmtId="188" fontId="9" fillId="5" borderId="9" xfId="21" applyNumberFormat="1" applyFont="1" applyFill="1" applyBorder="1" applyAlignment="1" applyProtection="1">
      <alignment horizontal="center" vertical="center"/>
      <protection locked="0"/>
    </xf>
    <xf numFmtId="2" fontId="9" fillId="0" borderId="0" xfId="0" applyNumberFormat="1" applyFont="1" applyAlignment="1">
      <alignment horizontal="center" vertical="center"/>
    </xf>
    <xf numFmtId="0" fontId="13" fillId="0" borderId="26" xfId="0" applyFont="1" applyBorder="1" applyAlignment="1" applyProtection="1">
      <alignment horizontal="center" vertical="center"/>
      <protection hidden="1"/>
    </xf>
    <xf numFmtId="0" fontId="42" fillId="0" borderId="9" xfId="0" applyFont="1" applyBorder="1" applyAlignment="1">
      <alignment vertical="center"/>
    </xf>
    <xf numFmtId="0" fontId="14" fillId="2" borderId="9" xfId="0" applyFont="1" applyFill="1" applyBorder="1" applyAlignment="1">
      <alignment horizontal="center" vertical="center"/>
    </xf>
    <xf numFmtId="165" fontId="14" fillId="2" borderId="9" xfId="49" applyFont="1" applyFill="1" applyBorder="1" applyAlignment="1">
      <alignment vertical="center"/>
    </xf>
    <xf numFmtId="0" fontId="14" fillId="2" borderId="9" xfId="0" applyFont="1" applyFill="1" applyBorder="1" applyAlignment="1">
      <alignment vertical="center"/>
    </xf>
    <xf numFmtId="0" fontId="13" fillId="0" borderId="11" xfId="0" applyFont="1" applyBorder="1" applyAlignment="1">
      <alignment horizontal="left" vertical="center"/>
    </xf>
    <xf numFmtId="0" fontId="13" fillId="0" borderId="14" xfId="0" applyFont="1" applyBorder="1" applyAlignment="1">
      <alignment horizontal="left" vertical="center"/>
    </xf>
    <xf numFmtId="49" fontId="37" fillId="0" borderId="32" xfId="0" applyNumberFormat="1" applyFont="1" applyBorder="1" applyAlignment="1">
      <alignment horizontal="center"/>
    </xf>
    <xf numFmtId="180" fontId="9" fillId="0" borderId="9" xfId="49" applyNumberFormat="1" applyFont="1" applyFill="1" applyBorder="1" applyAlignment="1" applyProtection="1">
      <alignment vertical="center"/>
      <protection hidden="1"/>
    </xf>
    <xf numFmtId="44" fontId="9" fillId="0" borderId="0" xfId="7" applyNumberFormat="1" applyAlignment="1">
      <alignment vertical="center"/>
    </xf>
    <xf numFmtId="0" fontId="9" fillId="0" borderId="11" xfId="0" applyFont="1" applyBorder="1" applyAlignment="1">
      <alignment horizontal="left" vertical="center" wrapText="1"/>
    </xf>
    <xf numFmtId="178" fontId="13" fillId="0" borderId="0" xfId="0" applyNumberFormat="1" applyFont="1" applyAlignment="1">
      <alignment horizontal="center" vertical="center"/>
    </xf>
    <xf numFmtId="178" fontId="13" fillId="0" borderId="22" xfId="0" applyNumberFormat="1" applyFont="1" applyBorder="1" applyAlignment="1">
      <alignment horizontal="center" vertical="center"/>
    </xf>
    <xf numFmtId="0" fontId="9" fillId="0" borderId="0" xfId="7" applyAlignment="1">
      <alignment horizontal="left" vertical="center"/>
    </xf>
    <xf numFmtId="0" fontId="9" fillId="0" borderId="0" xfId="0" quotePrefix="1" applyFont="1" applyAlignment="1">
      <alignment horizontal="left" vertical="center"/>
    </xf>
    <xf numFmtId="178" fontId="9" fillId="0" borderId="22"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0" xfId="0" applyFont="1" applyAlignment="1" applyProtection="1">
      <alignment horizontal="center" vertical="center"/>
      <protection locked="0"/>
    </xf>
    <xf numFmtId="0" fontId="9" fillId="0" borderId="14" xfId="0" applyFont="1" applyBorder="1" applyAlignment="1">
      <alignment horizontal="center" vertical="center"/>
    </xf>
    <xf numFmtId="2" fontId="9" fillId="0" borderId="14" xfId="0" applyNumberFormat="1" applyFont="1" applyBorder="1" applyAlignment="1">
      <alignment horizontal="center" vertical="center"/>
    </xf>
    <xf numFmtId="178" fontId="9" fillId="0" borderId="14" xfId="0" applyNumberFormat="1" applyFont="1" applyBorder="1" applyAlignment="1">
      <alignment horizontal="center" vertical="center"/>
    </xf>
    <xf numFmtId="178" fontId="9" fillId="0" borderId="16" xfId="0" applyNumberFormat="1" applyFont="1" applyBorder="1" applyAlignment="1">
      <alignment horizontal="center" vertical="center"/>
    </xf>
    <xf numFmtId="178" fontId="9" fillId="0" borderId="9" xfId="2" applyNumberFormat="1" applyFont="1" applyFill="1" applyBorder="1" applyAlignment="1" applyProtection="1">
      <alignment horizontal="center" vertical="center"/>
      <protection locked="0"/>
    </xf>
    <xf numFmtId="178" fontId="9" fillId="0" borderId="9" xfId="0" applyNumberFormat="1" applyFont="1" applyBorder="1" applyAlignment="1" applyProtection="1">
      <alignment horizontal="center" vertical="center"/>
      <protection locked="0"/>
    </xf>
    <xf numFmtId="0" fontId="13" fillId="0" borderId="21" xfId="0" applyFont="1" applyBorder="1" applyAlignment="1">
      <alignment horizontal="left" vertical="center"/>
    </xf>
    <xf numFmtId="0" fontId="13" fillId="0" borderId="18" xfId="0" applyFont="1" applyBorder="1" applyAlignment="1">
      <alignment horizontal="left" vertical="center"/>
    </xf>
    <xf numFmtId="0" fontId="9" fillId="0" borderId="0" xfId="0" applyFont="1" applyAlignment="1">
      <alignment horizontal="left" vertical="center"/>
    </xf>
    <xf numFmtId="14" fontId="13" fillId="0" borderId="12" xfId="0" applyNumberFormat="1" applyFont="1" applyBorder="1" applyAlignment="1">
      <alignment horizontal="left" vertical="center"/>
    </xf>
    <xf numFmtId="14" fontId="13" fillId="0" borderId="0" xfId="0" applyNumberFormat="1" applyFont="1" applyAlignment="1">
      <alignment horizontal="left" vertical="center"/>
    </xf>
    <xf numFmtId="0" fontId="13" fillId="0" borderId="12" xfId="0" applyFont="1" applyBorder="1" applyAlignment="1">
      <alignment horizontal="left" vertical="center"/>
    </xf>
    <xf numFmtId="0" fontId="9" fillId="0" borderId="9" xfId="0" applyFont="1" applyBorder="1" applyAlignment="1">
      <alignment horizontal="left" vertical="center" wrapText="1"/>
    </xf>
    <xf numFmtId="0" fontId="9" fillId="0" borderId="14" xfId="0" applyFont="1" applyBorder="1" applyAlignment="1">
      <alignment horizontal="left" vertical="center" wrapText="1"/>
    </xf>
    <xf numFmtId="0" fontId="9" fillId="0" borderId="9" xfId="0" applyFont="1" applyBorder="1" applyAlignment="1" applyProtection="1">
      <alignment horizontal="left" vertical="center"/>
      <protection locked="0"/>
    </xf>
    <xf numFmtId="0" fontId="9" fillId="0" borderId="12" xfId="0" applyFont="1" applyBorder="1" applyAlignment="1">
      <alignment horizontal="left" vertical="center"/>
    </xf>
    <xf numFmtId="0" fontId="9" fillId="0" borderId="21" xfId="0" applyFont="1" applyBorder="1" applyAlignment="1">
      <alignment horizontal="left" vertical="center"/>
    </xf>
    <xf numFmtId="49" fontId="9" fillId="0" borderId="11" xfId="0" applyNumberFormat="1" applyFont="1" applyBorder="1" applyAlignment="1">
      <alignment horizontal="left" vertical="center"/>
    </xf>
    <xf numFmtId="0" fontId="13" fillId="0" borderId="19" xfId="0" applyFont="1" applyBorder="1" applyAlignment="1">
      <alignment horizontal="center" vertical="center"/>
    </xf>
    <xf numFmtId="16" fontId="13" fillId="0" borderId="0" xfId="0" applyNumberFormat="1" applyFont="1" applyAlignment="1">
      <alignment horizontal="center" vertical="center"/>
    </xf>
    <xf numFmtId="14" fontId="13" fillId="0" borderId="0" xfId="0" applyNumberFormat="1" applyFont="1" applyAlignment="1">
      <alignment horizontal="center" vertical="center" wrapText="1"/>
    </xf>
    <xf numFmtId="14" fontId="13" fillId="0" borderId="22" xfId="0" applyNumberFormat="1" applyFont="1" applyBorder="1" applyAlignment="1">
      <alignment horizontal="center" vertical="center"/>
    </xf>
    <xf numFmtId="178" fontId="9" fillId="0" borderId="0" xfId="0" applyNumberFormat="1" applyFont="1" applyAlignment="1">
      <alignment horizontal="center" vertical="center"/>
    </xf>
    <xf numFmtId="0" fontId="9" fillId="5" borderId="9" xfId="5" applyFill="1" applyBorder="1" applyAlignment="1" applyProtection="1">
      <alignment horizontal="center" vertical="center"/>
      <protection locked="0"/>
    </xf>
    <xf numFmtId="0" fontId="9" fillId="0" borderId="9" xfId="5" applyBorder="1" applyAlignment="1" applyProtection="1">
      <alignment horizontal="center" vertical="center"/>
      <protection locked="0"/>
    </xf>
    <xf numFmtId="178" fontId="9" fillId="0" borderId="20" xfId="2" applyNumberFormat="1" applyFont="1" applyFill="1" applyBorder="1" applyAlignment="1" applyProtection="1">
      <alignment horizontal="center" vertical="center"/>
    </xf>
    <xf numFmtId="0" fontId="35" fillId="5" borderId="11" xfId="0" applyFont="1" applyFill="1" applyBorder="1" applyAlignment="1">
      <alignment horizontal="center" wrapText="1"/>
    </xf>
    <xf numFmtId="0" fontId="9" fillId="5" borderId="9" xfId="0" applyFont="1" applyFill="1" applyBorder="1" applyAlignment="1">
      <alignment horizontal="center" vertical="center"/>
    </xf>
    <xf numFmtId="178" fontId="9" fillId="0" borderId="9" xfId="0" applyNumberFormat="1" applyFont="1" applyBorder="1" applyAlignment="1">
      <alignment horizontal="center" vertical="center"/>
    </xf>
    <xf numFmtId="178" fontId="9" fillId="0" borderId="16" xfId="2" applyNumberFormat="1" applyFont="1" applyFill="1" applyBorder="1" applyAlignment="1" applyProtection="1">
      <alignment horizontal="center" vertical="center"/>
    </xf>
    <xf numFmtId="0" fontId="9" fillId="5" borderId="9" xfId="0" applyFont="1" applyFill="1" applyBorder="1" applyAlignment="1" applyProtection="1">
      <alignment horizontal="center" vertical="center" wrapText="1"/>
      <protection locked="0"/>
    </xf>
    <xf numFmtId="187" fontId="43" fillId="0" borderId="0" xfId="81" applyNumberFormat="1" applyFont="1"/>
    <xf numFmtId="0" fontId="3" fillId="0" borderId="0" xfId="81"/>
    <xf numFmtId="49" fontId="13" fillId="0" borderId="0" xfId="81" applyNumberFormat="1" applyFont="1" applyAlignment="1">
      <alignment horizontal="left"/>
    </xf>
    <xf numFmtId="0" fontId="9" fillId="0" borderId="0" xfId="81" applyFont="1"/>
    <xf numFmtId="0" fontId="44" fillId="0" borderId="0" xfId="81" applyFont="1"/>
    <xf numFmtId="3" fontId="45" fillId="0" borderId="0" xfId="81" applyNumberFormat="1" applyFont="1"/>
    <xf numFmtId="1" fontId="3" fillId="0" borderId="0" xfId="81" applyNumberFormat="1"/>
    <xf numFmtId="0" fontId="46" fillId="0" borderId="0" xfId="83" applyAlignment="1" applyProtection="1"/>
    <xf numFmtId="0" fontId="47" fillId="0" borderId="0" xfId="81" applyFont="1"/>
    <xf numFmtId="0" fontId="48" fillId="0" borderId="0" xfId="81" applyFont="1"/>
    <xf numFmtId="44" fontId="0" fillId="0" borderId="0" xfId="0" applyNumberFormat="1" applyAlignment="1">
      <alignment vertical="center"/>
    </xf>
    <xf numFmtId="9" fontId="15" fillId="5" borderId="11" xfId="16" applyFont="1" applyFill="1" applyBorder="1" applyAlignment="1" applyProtection="1">
      <alignment horizontal="center" vertical="center"/>
      <protection locked="0"/>
    </xf>
    <xf numFmtId="179" fontId="14" fillId="0" borderId="0" xfId="49" applyNumberFormat="1" applyFont="1" applyFill="1" applyBorder="1" applyAlignment="1" applyProtection="1">
      <alignment vertical="center"/>
    </xf>
    <xf numFmtId="0" fontId="10" fillId="0" borderId="0" xfId="7" applyFont="1" applyAlignment="1">
      <alignment horizontal="center" vertical="center" wrapText="1"/>
    </xf>
    <xf numFmtId="0" fontId="36" fillId="0" borderId="0" xfId="3" applyFont="1"/>
    <xf numFmtId="0" fontId="36" fillId="0" borderId="0" xfId="3" applyFont="1" applyAlignment="1">
      <alignment wrapText="1"/>
    </xf>
    <xf numFmtId="0" fontId="13" fillId="0" borderId="21" xfId="0" applyFont="1" applyBorder="1" applyAlignment="1">
      <alignment horizontal="left"/>
    </xf>
    <xf numFmtId="0" fontId="15" fillId="0" borderId="0" xfId="0" applyFont="1" applyProtection="1">
      <protection hidden="1"/>
    </xf>
    <xf numFmtId="0" fontId="39" fillId="5" borderId="9" xfId="0" applyFont="1" applyFill="1" applyBorder="1" applyAlignment="1">
      <alignment horizontal="center" vertical="center"/>
    </xf>
    <xf numFmtId="0" fontId="39" fillId="5" borderId="9" xfId="0" applyFont="1" applyFill="1" applyBorder="1" applyAlignment="1">
      <alignment vertical="center"/>
    </xf>
    <xf numFmtId="0" fontId="38" fillId="0" borderId="9" xfId="0" applyFont="1" applyBorder="1" applyAlignment="1">
      <alignment horizontal="left"/>
    </xf>
    <xf numFmtId="0" fontId="39" fillId="5" borderId="9" xfId="0" applyFont="1" applyFill="1" applyBorder="1" applyAlignment="1">
      <alignment horizontal="left" vertical="center"/>
    </xf>
    <xf numFmtId="0" fontId="9" fillId="5" borderId="9" xfId="0" applyFont="1" applyFill="1" applyBorder="1" applyAlignment="1">
      <alignment horizontal="left" vertical="center"/>
    </xf>
    <xf numFmtId="0" fontId="9" fillId="0" borderId="9" xfId="0" applyFont="1" applyBorder="1" applyAlignment="1">
      <alignment horizontal="left" vertical="center"/>
    </xf>
    <xf numFmtId="49" fontId="37" fillId="0" borderId="9" xfId="0" applyNumberFormat="1" applyFont="1" applyBorder="1" applyAlignment="1">
      <alignment horizontal="center"/>
    </xf>
    <xf numFmtId="49" fontId="37" fillId="5" borderId="9" xfId="0" applyNumberFormat="1" applyFont="1" applyFill="1" applyBorder="1" applyAlignment="1">
      <alignment horizontal="center"/>
    </xf>
    <xf numFmtId="0" fontId="13" fillId="0" borderId="9" xfId="0" applyFont="1" applyBorder="1" applyAlignment="1">
      <alignment horizontal="left" vertical="center"/>
    </xf>
    <xf numFmtId="0" fontId="9" fillId="0" borderId="13" xfId="0" applyFont="1" applyBorder="1" applyAlignment="1">
      <alignment horizontal="left" vertical="center"/>
    </xf>
    <xf numFmtId="49" fontId="9" fillId="0" borderId="20" xfId="0" applyNumberFormat="1" applyFont="1" applyBorder="1" applyAlignment="1">
      <alignment horizontal="center" vertical="center"/>
    </xf>
    <xf numFmtId="4" fontId="9" fillId="2" borderId="20" xfId="0" applyNumberFormat="1" applyFont="1" applyFill="1" applyBorder="1" applyAlignment="1" applyProtection="1">
      <alignment vertical="center"/>
      <protection locked="0"/>
    </xf>
    <xf numFmtId="0" fontId="9" fillId="0" borderId="0" xfId="0" applyFont="1" applyAlignment="1">
      <alignment horizontal="center" vertical="center" wrapText="1"/>
    </xf>
    <xf numFmtId="49" fontId="9" fillId="5" borderId="9" xfId="0" applyNumberFormat="1" applyFont="1" applyFill="1" applyBorder="1" applyAlignment="1">
      <alignment horizontal="center" vertical="center"/>
    </xf>
    <xf numFmtId="0" fontId="9" fillId="0" borderId="9" xfId="63" applyBorder="1" applyAlignment="1">
      <alignment horizontal="left" vertical="center"/>
    </xf>
    <xf numFmtId="0" fontId="39" fillId="0" borderId="9" xfId="63" applyFont="1" applyBorder="1" applyAlignment="1">
      <alignment horizontal="left" vertical="center"/>
    </xf>
    <xf numFmtId="0" fontId="9" fillId="0" borderId="9" xfId="20" applyBorder="1" applyAlignment="1">
      <alignment horizontal="left" vertical="center"/>
    </xf>
    <xf numFmtId="0" fontId="37" fillId="0" borderId="9" xfId="0" applyFont="1" applyBorder="1" applyAlignment="1">
      <alignment horizontal="left" vertical="center"/>
    </xf>
    <xf numFmtId="0" fontId="37" fillId="5" borderId="9" xfId="0" applyFont="1" applyFill="1" applyBorder="1" applyAlignment="1">
      <alignment horizontal="left" vertical="center"/>
    </xf>
    <xf numFmtId="0" fontId="39" fillId="5" borderId="35" xfId="0" applyFont="1" applyFill="1" applyBorder="1" applyAlignment="1">
      <alignment horizontal="left" vertical="center"/>
    </xf>
    <xf numFmtId="0" fontId="37" fillId="0" borderId="35" xfId="0" applyFont="1" applyBorder="1" applyAlignment="1">
      <alignment horizontal="left" vertical="center"/>
    </xf>
    <xf numFmtId="0" fontId="37" fillId="5" borderId="35" xfId="0" applyFont="1" applyFill="1" applyBorder="1" applyAlignment="1">
      <alignment horizontal="left" vertical="center"/>
    </xf>
    <xf numFmtId="0" fontId="39" fillId="0" borderId="35" xfId="0" applyFont="1" applyBorder="1" applyAlignment="1">
      <alignment horizontal="left" vertical="center"/>
    </xf>
    <xf numFmtId="0" fontId="39" fillId="0" borderId="37" xfId="0" applyFont="1" applyBorder="1" applyAlignment="1">
      <alignment horizontal="left" vertical="center"/>
    </xf>
    <xf numFmtId="0" fontId="37" fillId="5" borderId="30" xfId="0" applyFont="1" applyFill="1" applyBorder="1" applyAlignment="1">
      <alignment horizontal="left" vertical="center"/>
    </xf>
    <xf numFmtId="0" fontId="39" fillId="5" borderId="36" xfId="0" applyFont="1" applyFill="1" applyBorder="1" applyAlignment="1">
      <alignment horizontal="left" vertical="center"/>
    </xf>
    <xf numFmtId="0" fontId="39" fillId="5" borderId="34" xfId="0" applyFont="1" applyFill="1" applyBorder="1" applyAlignment="1">
      <alignment horizontal="left" vertical="center"/>
    </xf>
    <xf numFmtId="0" fontId="39" fillId="5" borderId="40" xfId="0" applyFont="1" applyFill="1" applyBorder="1" applyAlignment="1">
      <alignment horizontal="left" vertical="center"/>
    </xf>
    <xf numFmtId="0" fontId="37" fillId="5" borderId="37" xfId="0" applyFont="1" applyFill="1" applyBorder="1" applyAlignment="1">
      <alignment horizontal="left" vertical="center"/>
    </xf>
    <xf numFmtId="0" fontId="39" fillId="5" borderId="11" xfId="0" applyFont="1" applyFill="1" applyBorder="1" applyAlignment="1">
      <alignment horizontal="left" vertical="center"/>
    </xf>
    <xf numFmtId="0" fontId="39" fillId="5" borderId="21" xfId="0" applyFont="1" applyFill="1" applyBorder="1" applyAlignment="1">
      <alignment horizontal="left" vertical="center"/>
    </xf>
    <xf numFmtId="0" fontId="37" fillId="5" borderId="29" xfId="0" applyFont="1" applyFill="1" applyBorder="1" applyAlignment="1">
      <alignment horizontal="left" vertical="center"/>
    </xf>
    <xf numFmtId="0" fontId="37" fillId="5" borderId="26" xfId="0" applyFont="1" applyFill="1" applyBorder="1" applyAlignment="1">
      <alignment horizontal="left" vertical="center"/>
    </xf>
    <xf numFmtId="0" fontId="37" fillId="0" borderId="29" xfId="0" applyFont="1" applyBorder="1" applyAlignment="1">
      <alignment horizontal="left" vertical="center"/>
    </xf>
    <xf numFmtId="0" fontId="37" fillId="0" borderId="36" xfId="0" quotePrefix="1" applyFont="1" applyBorder="1" applyAlignment="1">
      <alignment horizontal="left" vertical="center"/>
    </xf>
    <xf numFmtId="0" fontId="37" fillId="0" borderId="34" xfId="0" applyFont="1" applyBorder="1" applyAlignment="1">
      <alignment horizontal="left" vertical="center"/>
    </xf>
    <xf numFmtId="0" fontId="37" fillId="0" borderId="26" xfId="0" quotePrefix="1" applyFont="1" applyBorder="1" applyAlignment="1">
      <alignment horizontal="left" vertical="center"/>
    </xf>
    <xf numFmtId="0" fontId="37" fillId="5" borderId="26" xfId="0" quotePrefix="1" applyFont="1" applyFill="1" applyBorder="1" applyAlignment="1">
      <alignment horizontal="left" vertical="center"/>
    </xf>
    <xf numFmtId="0" fontId="39" fillId="5" borderId="32" xfId="0" applyFont="1" applyFill="1" applyBorder="1" applyAlignment="1">
      <alignment horizontal="left" vertical="center"/>
    </xf>
    <xf numFmtId="0" fontId="39" fillId="5" borderId="25" xfId="0" applyFont="1" applyFill="1" applyBorder="1" applyAlignment="1">
      <alignment horizontal="left" vertical="center"/>
    </xf>
    <xf numFmtId="0" fontId="39" fillId="5" borderId="26" xfId="0" applyFont="1" applyFill="1" applyBorder="1" applyAlignment="1">
      <alignment horizontal="left" vertical="center"/>
    </xf>
    <xf numFmtId="49" fontId="9" fillId="0" borderId="9" xfId="0" applyNumberFormat="1" applyFont="1" applyBorder="1" applyAlignment="1">
      <alignment horizontal="center"/>
    </xf>
    <xf numFmtId="0" fontId="9" fillId="0" borderId="9" xfId="0" applyFont="1" applyBorder="1" applyAlignment="1">
      <alignment horizontal="center"/>
    </xf>
    <xf numFmtId="179" fontId="9" fillId="5" borderId="9" xfId="2" applyNumberFormat="1" applyFont="1" applyFill="1" applyBorder="1" applyAlignment="1" applyProtection="1">
      <alignment vertical="center"/>
    </xf>
    <xf numFmtId="0" fontId="13" fillId="5" borderId="0" xfId="0" applyFont="1" applyFill="1" applyAlignment="1">
      <alignment vertical="center"/>
    </xf>
    <xf numFmtId="0" fontId="9" fillId="5" borderId="0" xfId="0" applyFont="1" applyFill="1" applyAlignment="1">
      <alignment vertical="center"/>
    </xf>
    <xf numFmtId="49" fontId="13" fillId="5" borderId="0" xfId="0" applyNumberFormat="1" applyFont="1" applyFill="1" applyAlignment="1">
      <alignment vertical="center"/>
    </xf>
    <xf numFmtId="0" fontId="13" fillId="5" borderId="0" xfId="7" applyFont="1" applyFill="1" applyAlignment="1">
      <alignment vertical="center"/>
    </xf>
    <xf numFmtId="0" fontId="9" fillId="5" borderId="0" xfId="7" applyFill="1" applyAlignment="1">
      <alignment vertical="center"/>
    </xf>
    <xf numFmtId="49" fontId="13" fillId="5" borderId="0" xfId="7" applyNumberFormat="1" applyFont="1" applyFill="1" applyAlignment="1">
      <alignment vertical="center" shrinkToFit="1"/>
    </xf>
    <xf numFmtId="0" fontId="13" fillId="5" borderId="0" xfId="7" applyFont="1" applyFill="1" applyAlignment="1">
      <alignment vertical="center" shrinkToFit="1"/>
    </xf>
    <xf numFmtId="49" fontId="9" fillId="5" borderId="0" xfId="7" quotePrefix="1" applyNumberFormat="1" applyFill="1" applyAlignment="1">
      <alignment horizontal="center" vertical="center"/>
    </xf>
    <xf numFmtId="49" fontId="9" fillId="5" borderId="0" xfId="7" applyNumberFormat="1" applyFill="1" applyAlignment="1">
      <alignment vertical="center"/>
    </xf>
    <xf numFmtId="165" fontId="13" fillId="5" borderId="0" xfId="7" applyNumberFormat="1" applyFont="1" applyFill="1" applyAlignment="1">
      <alignment horizontal="center" vertical="center"/>
    </xf>
    <xf numFmtId="9" fontId="9" fillId="5" borderId="0" xfId="1" applyFont="1" applyFill="1" applyBorder="1" applyAlignment="1" applyProtection="1">
      <alignment horizontal="center" vertical="center"/>
    </xf>
    <xf numFmtId="14" fontId="9" fillId="5" borderId="0" xfId="7" applyNumberFormat="1" applyFill="1" applyAlignment="1">
      <alignment horizontal="center" vertical="center"/>
    </xf>
    <xf numFmtId="172" fontId="9" fillId="5" borderId="0" xfId="7" applyNumberFormat="1" applyFill="1" applyAlignment="1">
      <alignment horizontal="center" vertical="center"/>
    </xf>
    <xf numFmtId="0" fontId="13" fillId="5" borderId="0" xfId="7" applyFont="1" applyFill="1" applyAlignment="1" applyProtection="1">
      <alignment horizontal="center" vertical="center"/>
      <protection locked="0"/>
    </xf>
    <xf numFmtId="10" fontId="9" fillId="5" borderId="0" xfId="1" applyNumberFormat="1" applyFont="1" applyFill="1" applyBorder="1" applyAlignment="1" applyProtection="1">
      <alignment horizontal="center" vertical="center"/>
      <protection locked="0"/>
    </xf>
    <xf numFmtId="10" fontId="9" fillId="5" borderId="0" xfId="1" applyNumberFormat="1" applyFont="1" applyFill="1" applyBorder="1" applyAlignment="1" applyProtection="1">
      <alignment horizontal="center" vertical="center"/>
    </xf>
    <xf numFmtId="49" fontId="13" fillId="5" borderId="0" xfId="0" applyNumberFormat="1" applyFont="1" applyFill="1" applyAlignment="1">
      <alignment horizontal="right" vertical="center"/>
    </xf>
    <xf numFmtId="9" fontId="9" fillId="5" borderId="0" xfId="1" applyFont="1" applyFill="1" applyAlignment="1" applyProtection="1">
      <alignment vertical="center"/>
    </xf>
    <xf numFmtId="0" fontId="9" fillId="5" borderId="0" xfId="0" applyFont="1" applyFill="1" applyAlignment="1">
      <alignment horizontal="center" vertical="center"/>
    </xf>
    <xf numFmtId="49" fontId="9" fillId="5" borderId="0" xfId="0" applyNumberFormat="1" applyFont="1" applyFill="1" applyAlignment="1">
      <alignment vertical="center"/>
    </xf>
    <xf numFmtId="2" fontId="9" fillId="6" borderId="9" xfId="0" applyNumberFormat="1" applyFont="1" applyFill="1" applyBorder="1" applyAlignment="1" applyProtection="1">
      <alignment vertical="center"/>
      <protection locked="0"/>
    </xf>
    <xf numFmtId="4" fontId="9" fillId="6" borderId="9" xfId="0" applyNumberFormat="1" applyFont="1" applyFill="1" applyBorder="1" applyAlignment="1" applyProtection="1">
      <alignment vertical="center"/>
      <protection locked="0"/>
    </xf>
    <xf numFmtId="0" fontId="37" fillId="0" borderId="9" xfId="0" applyFont="1" applyBorder="1" applyAlignment="1">
      <alignment horizontal="left"/>
    </xf>
    <xf numFmtId="0" fontId="37" fillId="0" borderId="9" xfId="0" applyFont="1" applyBorder="1" applyAlignment="1">
      <alignment horizontal="center"/>
    </xf>
    <xf numFmtId="0" fontId="39" fillId="0" borderId="9" xfId="0" applyFont="1" applyBorder="1" applyAlignment="1">
      <alignment horizontal="center"/>
    </xf>
    <xf numFmtId="0" fontId="39" fillId="0" borderId="9" xfId="0" applyFont="1" applyBorder="1"/>
    <xf numFmtId="0" fontId="37" fillId="0" borderId="9" xfId="0" applyFont="1" applyBorder="1"/>
    <xf numFmtId="0" fontId="39" fillId="5" borderId="9" xfId="0" applyFont="1" applyFill="1" applyBorder="1" applyAlignment="1">
      <alignment horizontal="center"/>
    </xf>
    <xf numFmtId="2" fontId="37" fillId="0" borderId="9" xfId="0" applyNumberFormat="1" applyFont="1" applyBorder="1"/>
    <xf numFmtId="0" fontId="37" fillId="5" borderId="9" xfId="0" quotePrefix="1" applyFont="1" applyFill="1" applyBorder="1" applyAlignment="1">
      <alignment horizontal="left" vertical="center"/>
    </xf>
    <xf numFmtId="0" fontId="39" fillId="5" borderId="9" xfId="0" quotePrefix="1" applyFont="1" applyFill="1" applyBorder="1" applyAlignment="1">
      <alignment horizontal="center" vertical="center"/>
    </xf>
    <xf numFmtId="0" fontId="39" fillId="5" borderId="9" xfId="0" quotePrefix="1" applyFont="1" applyFill="1" applyBorder="1" applyAlignment="1">
      <alignment horizontal="left" vertical="center"/>
    </xf>
    <xf numFmtId="0" fontId="39" fillId="0" borderId="9" xfId="0" applyFont="1" applyBorder="1" applyAlignment="1">
      <alignment horizontal="left"/>
    </xf>
    <xf numFmtId="0" fontId="39" fillId="0" borderId="9" xfId="0" quotePrefix="1" applyFont="1" applyBorder="1" applyAlignment="1">
      <alignment horizontal="left"/>
    </xf>
    <xf numFmtId="2" fontId="37" fillId="0" borderId="9" xfId="0" quotePrefix="1" applyNumberFormat="1" applyFont="1" applyBorder="1" applyAlignment="1">
      <alignment horizontal="left"/>
    </xf>
    <xf numFmtId="2" fontId="39" fillId="0" borderId="9" xfId="0" quotePrefix="1" applyNumberFormat="1" applyFont="1" applyBorder="1" applyAlignment="1">
      <alignment horizontal="left"/>
    </xf>
    <xf numFmtId="0" fontId="13" fillId="5" borderId="9" xfId="20" applyFont="1" applyFill="1" applyBorder="1" applyAlignment="1">
      <alignment vertical="center"/>
    </xf>
    <xf numFmtId="0" fontId="9" fillId="5" borderId="9" xfId="20" applyFill="1" applyBorder="1" applyAlignment="1">
      <alignment vertical="center"/>
    </xf>
    <xf numFmtId="0" fontId="9" fillId="5" borderId="9" xfId="20" applyFont="1" applyFill="1" applyBorder="1" applyAlignment="1">
      <alignment vertical="center"/>
    </xf>
    <xf numFmtId="0" fontId="13" fillId="0" borderId="9" xfId="0" applyFont="1" applyBorder="1"/>
    <xf numFmtId="49" fontId="37" fillId="5" borderId="9" xfId="0" applyNumberFormat="1" applyFont="1" applyFill="1" applyBorder="1" applyAlignment="1">
      <alignment horizontal="center" vertical="center"/>
    </xf>
    <xf numFmtId="165" fontId="9" fillId="0" borderId="9" xfId="7" applyNumberFormat="1" applyBorder="1" applyAlignment="1" applyProtection="1">
      <alignment vertical="center"/>
      <protection hidden="1"/>
    </xf>
    <xf numFmtId="9" fontId="15" fillId="5" borderId="9" xfId="16" applyFont="1" applyFill="1" applyBorder="1" applyAlignment="1" applyProtection="1">
      <alignment horizontal="center" vertical="center"/>
      <protection locked="0"/>
    </xf>
    <xf numFmtId="0" fontId="49" fillId="0" borderId="0" xfId="0" applyFont="1" applyAlignment="1">
      <alignment vertical="center"/>
    </xf>
    <xf numFmtId="0" fontId="15" fillId="5" borderId="0" xfId="0" applyFont="1" applyFill="1"/>
    <xf numFmtId="0" fontId="15" fillId="5" borderId="0" xfId="0" applyFont="1" applyFill="1" applyAlignment="1">
      <alignment vertical="center"/>
    </xf>
    <xf numFmtId="0" fontId="0" fillId="5" borderId="0" xfId="0" applyFill="1" applyAlignment="1">
      <alignment vertical="center"/>
    </xf>
    <xf numFmtId="0" fontId="11" fillId="5" borderId="0" xfId="0" applyFont="1" applyFill="1" applyAlignment="1">
      <alignment vertical="center"/>
    </xf>
    <xf numFmtId="0" fontId="15" fillId="5" borderId="0" xfId="7" applyFont="1" applyFill="1" applyAlignment="1">
      <alignment vertical="center"/>
    </xf>
    <xf numFmtId="0" fontId="15" fillId="5" borderId="0" xfId="7" applyFont="1" applyFill="1" applyAlignment="1">
      <alignment vertical="center" shrinkToFit="1"/>
    </xf>
    <xf numFmtId="0" fontId="15" fillId="5" borderId="0" xfId="7" applyFont="1" applyFill="1" applyAlignment="1">
      <alignment horizontal="left" vertical="center" shrinkToFit="1"/>
    </xf>
    <xf numFmtId="0" fontId="20" fillId="5" borderId="0" xfId="7" applyFont="1" applyFill="1" applyAlignment="1">
      <alignment vertical="center"/>
    </xf>
    <xf numFmtId="0" fontId="20" fillId="5" borderId="0" xfId="7" quotePrefix="1" applyFont="1" applyFill="1" applyAlignment="1">
      <alignment horizontal="center" vertical="center"/>
    </xf>
    <xf numFmtId="0" fontId="20" fillId="5" borderId="0" xfId="7" applyFont="1" applyFill="1" applyAlignment="1">
      <alignment horizontal="left" vertical="center"/>
    </xf>
    <xf numFmtId="165" fontId="15" fillId="5" borderId="0" xfId="7" applyNumberFormat="1" applyFont="1" applyFill="1" applyAlignment="1">
      <alignment horizontal="center" vertical="center"/>
    </xf>
    <xf numFmtId="9" fontId="20" fillId="5" borderId="0" xfId="1" applyFont="1" applyFill="1" applyBorder="1" applyAlignment="1" applyProtection="1">
      <alignment horizontal="center" vertical="center"/>
    </xf>
    <xf numFmtId="14" fontId="20" fillId="5" borderId="0" xfId="7" applyNumberFormat="1" applyFont="1" applyFill="1" applyAlignment="1">
      <alignment horizontal="center" vertical="center"/>
    </xf>
    <xf numFmtId="172" fontId="20" fillId="5" borderId="0" xfId="7" applyNumberFormat="1" applyFont="1" applyFill="1" applyAlignment="1">
      <alignment horizontal="center" vertical="center"/>
    </xf>
    <xf numFmtId="165" fontId="20" fillId="5" borderId="0" xfId="7" applyNumberFormat="1" applyFont="1" applyFill="1" applyAlignment="1">
      <alignment horizontal="center" vertical="center"/>
    </xf>
    <xf numFmtId="0" fontId="16" fillId="5" borderId="11" xfId="0" applyFont="1" applyFill="1" applyBorder="1" applyAlignment="1">
      <alignment horizontal="centerContinuous" vertical="center"/>
    </xf>
    <xf numFmtId="0" fontId="16" fillId="5" borderId="14" xfId="0" applyFont="1" applyFill="1" applyBorder="1" applyAlignment="1">
      <alignment horizontal="centerContinuous" vertical="center"/>
    </xf>
    <xf numFmtId="0" fontId="0" fillId="5" borderId="14" xfId="0" applyFill="1" applyBorder="1" applyAlignment="1">
      <alignment horizontal="centerContinuous" vertical="center"/>
    </xf>
    <xf numFmtId="0" fontId="16" fillId="5" borderId="16" xfId="0" applyFont="1" applyFill="1" applyBorder="1" applyAlignment="1">
      <alignment horizontal="centerContinuous" vertical="center"/>
    </xf>
    <xf numFmtId="0" fontId="13" fillId="5" borderId="14" xfId="0" applyFont="1" applyFill="1" applyBorder="1" applyAlignment="1">
      <alignment horizontal="center" vertical="center" wrapText="1"/>
    </xf>
    <xf numFmtId="0" fontId="13" fillId="5" borderId="14" xfId="0" applyFont="1" applyFill="1" applyBorder="1" applyAlignment="1">
      <alignment horizontal="center" vertical="center"/>
    </xf>
    <xf numFmtId="0" fontId="13" fillId="5" borderId="16" xfId="0" applyFont="1" applyFill="1" applyBorder="1" applyAlignment="1">
      <alignment horizontal="center" vertical="center" wrapText="1"/>
    </xf>
    <xf numFmtId="4" fontId="9" fillId="5" borderId="9" xfId="0" applyNumberFormat="1" applyFont="1" applyFill="1" applyBorder="1" applyAlignment="1">
      <alignment horizontal="center" vertical="center"/>
    </xf>
    <xf numFmtId="2" fontId="9" fillId="5" borderId="11" xfId="0" applyNumberFormat="1" applyFont="1" applyFill="1" applyBorder="1" applyAlignment="1">
      <alignment horizontal="right" vertical="center" indent="1"/>
    </xf>
    <xf numFmtId="179" fontId="14" fillId="5" borderId="9" xfId="49" applyNumberFormat="1" applyFont="1" applyFill="1" applyBorder="1" applyAlignment="1" applyProtection="1">
      <alignment vertical="center"/>
    </xf>
    <xf numFmtId="167" fontId="9" fillId="5" borderId="9" xfId="1" applyNumberFormat="1" applyFont="1" applyFill="1" applyBorder="1" applyAlignment="1" applyProtection="1">
      <alignment vertical="center"/>
    </xf>
    <xf numFmtId="0" fontId="14" fillId="5" borderId="18" xfId="0" applyFont="1" applyFill="1" applyBorder="1" applyAlignment="1">
      <alignment horizontal="center" vertical="center"/>
    </xf>
    <xf numFmtId="0" fontId="9" fillId="5" borderId="18" xfId="0" applyFont="1" applyFill="1" applyBorder="1" applyAlignment="1">
      <alignment vertical="center"/>
    </xf>
    <xf numFmtId="0" fontId="13" fillId="5" borderId="18" xfId="0" applyFont="1" applyFill="1" applyBorder="1" applyAlignment="1">
      <alignment horizontal="center" vertical="center"/>
    </xf>
    <xf numFmtId="165" fontId="13" fillId="5" borderId="19" xfId="0" applyNumberFormat="1" applyFont="1" applyFill="1" applyBorder="1" applyAlignment="1">
      <alignment vertical="center"/>
    </xf>
    <xf numFmtId="178" fontId="13" fillId="5" borderId="9" xfId="2" applyNumberFormat="1" applyFont="1" applyFill="1" applyBorder="1" applyAlignment="1">
      <alignment vertical="center"/>
    </xf>
    <xf numFmtId="167" fontId="13" fillId="5" borderId="9" xfId="1" applyNumberFormat="1" applyFont="1" applyFill="1" applyBorder="1" applyAlignment="1" applyProtection="1">
      <alignment vertical="center"/>
    </xf>
    <xf numFmtId="165" fontId="0" fillId="5" borderId="0" xfId="0" applyNumberFormat="1" applyFill="1" applyAlignment="1">
      <alignment vertical="center"/>
    </xf>
    <xf numFmtId="0" fontId="13" fillId="5" borderId="2" xfId="0" applyFont="1" applyFill="1" applyBorder="1" applyAlignment="1">
      <alignment horizontal="center" vertical="center"/>
    </xf>
    <xf numFmtId="0" fontId="13" fillId="5" borderId="3" xfId="0" applyFont="1" applyFill="1" applyBorder="1" applyAlignment="1">
      <alignment horizontal="left" vertical="center"/>
    </xf>
    <xf numFmtId="0" fontId="15" fillId="5" borderId="3" xfId="0" applyFont="1" applyFill="1" applyBorder="1" applyAlignment="1">
      <alignment horizontal="left" vertical="center"/>
    </xf>
    <xf numFmtId="0" fontId="13" fillId="5" borderId="3" xfId="0" applyFont="1" applyFill="1" applyBorder="1" applyAlignment="1">
      <alignment horizontal="right" vertical="center"/>
    </xf>
    <xf numFmtId="0" fontId="0" fillId="5" borderId="3" xfId="0" applyFill="1" applyBorder="1" applyAlignment="1">
      <alignment vertical="center"/>
    </xf>
    <xf numFmtId="0" fontId="13" fillId="5" borderId="3" xfId="0" applyFont="1" applyFill="1" applyBorder="1" applyAlignment="1">
      <alignment vertical="center"/>
    </xf>
    <xf numFmtId="165" fontId="13" fillId="5" borderId="4" xfId="0" applyNumberFormat="1" applyFont="1" applyFill="1" applyBorder="1" applyAlignment="1">
      <alignment vertical="center"/>
    </xf>
    <xf numFmtId="166" fontId="13" fillId="5" borderId="0" xfId="0" applyNumberFormat="1" applyFont="1" applyFill="1" applyAlignment="1">
      <alignment horizontal="right" vertical="center"/>
    </xf>
    <xf numFmtId="0" fontId="13" fillId="5" borderId="5" xfId="0" applyFont="1" applyFill="1" applyBorder="1" applyAlignment="1">
      <alignment horizontal="center" vertical="center"/>
    </xf>
    <xf numFmtId="0" fontId="13" fillId="5" borderId="0" xfId="0" applyFont="1" applyFill="1" applyAlignment="1">
      <alignment horizontal="left" vertical="center"/>
    </xf>
    <xf numFmtId="0" fontId="15" fillId="5" borderId="0" xfId="0" applyFont="1" applyFill="1" applyAlignment="1">
      <alignment horizontal="left" vertical="center"/>
    </xf>
    <xf numFmtId="0" fontId="13" fillId="5" borderId="0" xfId="0" applyFont="1" applyFill="1" applyAlignment="1">
      <alignment horizontal="right" vertical="center"/>
    </xf>
    <xf numFmtId="10" fontId="0" fillId="5" borderId="0" xfId="1" applyNumberFormat="1" applyFont="1" applyFill="1" applyBorder="1" applyAlignment="1" applyProtection="1">
      <alignment vertical="center"/>
    </xf>
    <xf numFmtId="165" fontId="13" fillId="5" borderId="1" xfId="0" applyNumberFormat="1" applyFont="1" applyFill="1" applyBorder="1" applyAlignment="1">
      <alignment vertical="center"/>
    </xf>
    <xf numFmtId="10" fontId="13" fillId="5" borderId="0" xfId="0" applyNumberFormat="1" applyFont="1" applyFill="1" applyAlignment="1">
      <alignment horizontal="left" vertical="center"/>
    </xf>
    <xf numFmtId="10" fontId="13" fillId="5" borderId="0" xfId="0" applyNumberFormat="1" applyFont="1" applyFill="1" applyAlignment="1">
      <alignment horizontal="right" vertical="center"/>
    </xf>
    <xf numFmtId="0" fontId="13" fillId="5" borderId="6" xfId="0" applyFont="1" applyFill="1" applyBorder="1" applyAlignment="1">
      <alignment horizontal="center" vertical="center"/>
    </xf>
    <xf numFmtId="10" fontId="13" fillId="5" borderId="7" xfId="0" applyNumberFormat="1" applyFont="1" applyFill="1" applyBorder="1" applyAlignment="1">
      <alignment horizontal="left" vertical="center"/>
    </xf>
    <xf numFmtId="10" fontId="13" fillId="5" borderId="7" xfId="0" applyNumberFormat="1" applyFont="1" applyFill="1" applyBorder="1" applyAlignment="1">
      <alignment horizontal="right" vertical="center"/>
    </xf>
    <xf numFmtId="10" fontId="0" fillId="5" borderId="7" xfId="1" applyNumberFormat="1" applyFont="1" applyFill="1" applyBorder="1" applyAlignment="1" applyProtection="1">
      <alignment vertical="center"/>
    </xf>
    <xf numFmtId="0" fontId="13" fillId="5" borderId="7" xfId="0" applyFont="1" applyFill="1" applyBorder="1" applyAlignment="1">
      <alignment vertical="center"/>
    </xf>
    <xf numFmtId="0" fontId="0" fillId="5" borderId="7" xfId="0" applyFill="1" applyBorder="1" applyAlignment="1">
      <alignment vertical="center"/>
    </xf>
    <xf numFmtId="165" fontId="13" fillId="5" borderId="8" xfId="0" applyNumberFormat="1" applyFont="1" applyFill="1" applyBorder="1" applyAlignment="1">
      <alignment vertical="center"/>
    </xf>
    <xf numFmtId="0" fontId="15" fillId="5" borderId="0" xfId="0" applyFont="1" applyFill="1" applyAlignment="1">
      <alignment horizontal="right" vertical="center"/>
    </xf>
    <xf numFmtId="165" fontId="13" fillId="5" borderId="0" xfId="0" applyNumberFormat="1" applyFont="1" applyFill="1" applyAlignment="1">
      <alignment vertical="center"/>
    </xf>
    <xf numFmtId="0" fontId="11" fillId="5" borderId="0" xfId="0" applyFont="1" applyFill="1" applyAlignment="1">
      <alignment horizontal="left" vertical="center"/>
    </xf>
    <xf numFmtId="0" fontId="0" fillId="5" borderId="0" xfId="0" applyFill="1" applyAlignment="1">
      <alignment horizontal="right" vertical="center"/>
    </xf>
    <xf numFmtId="0" fontId="0" fillId="0" borderId="0" xfId="0" applyBorder="1" applyAlignment="1">
      <alignment vertical="center"/>
    </xf>
    <xf numFmtId="0" fontId="10" fillId="0" borderId="0" xfId="7" applyFont="1" applyAlignment="1">
      <alignment horizontal="center" vertical="center" wrapText="1"/>
    </xf>
    <xf numFmtId="0" fontId="13" fillId="5" borderId="0" xfId="0" applyFont="1" applyFill="1" applyAlignment="1">
      <alignment horizontal="center" vertical="center"/>
    </xf>
    <xf numFmtId="0" fontId="13" fillId="0" borderId="9" xfId="0" applyFont="1" applyBorder="1" applyAlignment="1">
      <alignment horizontal="center" vertical="center"/>
    </xf>
    <xf numFmtId="0" fontId="13" fillId="0" borderId="23"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1" xfId="0" applyFont="1" applyBorder="1" applyAlignment="1">
      <alignment horizontal="center" vertical="center"/>
    </xf>
    <xf numFmtId="0" fontId="13" fillId="0" borderId="14" xfId="0" applyFont="1" applyBorder="1" applyAlignment="1">
      <alignment horizontal="center" vertical="center"/>
    </xf>
    <xf numFmtId="0" fontId="13" fillId="0" borderId="16" xfId="0" applyFont="1" applyBorder="1" applyAlignment="1">
      <alignment horizontal="center" vertical="center"/>
    </xf>
    <xf numFmtId="0" fontId="13" fillId="0" borderId="9" xfId="0" applyFont="1" applyBorder="1" applyAlignment="1">
      <alignment horizontal="center" vertical="center" wrapText="1"/>
    </xf>
    <xf numFmtId="49" fontId="13" fillId="0" borderId="9" xfId="0" applyNumberFormat="1" applyFont="1" applyBorder="1" applyAlignment="1">
      <alignment horizontal="center" vertical="center" wrapText="1"/>
    </xf>
    <xf numFmtId="0" fontId="9" fillId="5" borderId="11"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13" fillId="5" borderId="11" xfId="0" applyFont="1" applyFill="1" applyBorder="1" applyAlignment="1">
      <alignment horizontal="left" vertical="center" wrapText="1"/>
    </xf>
    <xf numFmtId="0" fontId="13" fillId="5" borderId="16" xfId="0" applyFont="1" applyFill="1" applyBorder="1" applyAlignment="1">
      <alignment horizontal="left" vertical="center" wrapText="1"/>
    </xf>
    <xf numFmtId="0" fontId="15" fillId="5" borderId="0" xfId="7" applyFont="1" applyFill="1" applyAlignment="1">
      <alignment horizontal="left" vertical="center" shrinkToFit="1"/>
    </xf>
    <xf numFmtId="0" fontId="0" fillId="5" borderId="0" xfId="0" applyFill="1" applyAlignment="1">
      <alignment horizontal="left" vertical="center" shrinkToFit="1"/>
    </xf>
    <xf numFmtId="0" fontId="18" fillId="5" borderId="23" xfId="0" applyFont="1" applyFill="1" applyBorder="1" applyAlignment="1">
      <alignment horizontal="center" vertical="center" wrapText="1"/>
    </xf>
    <xf numFmtId="0" fontId="18" fillId="5" borderId="20" xfId="0" applyFont="1" applyFill="1" applyBorder="1" applyAlignment="1">
      <alignment horizontal="center" vertical="center" wrapText="1"/>
    </xf>
    <xf numFmtId="0" fontId="18" fillId="5" borderId="21"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8" fillId="5" borderId="13"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5" fillId="5" borderId="0" xfId="0" applyFont="1" applyFill="1" applyAlignment="1">
      <alignment horizontal="left" vertical="center" wrapText="1"/>
    </xf>
    <xf numFmtId="0" fontId="18" fillId="5" borderId="9"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23" xfId="0" applyFont="1" applyBorder="1" applyAlignment="1">
      <alignment horizontal="center" vertical="center"/>
    </xf>
    <xf numFmtId="0" fontId="9" fillId="0" borderId="20" xfId="0" applyFont="1" applyBorder="1" applyAlignment="1">
      <alignment horizontal="center" vertical="center"/>
    </xf>
    <xf numFmtId="2" fontId="9" fillId="0" borderId="23" xfId="0" applyNumberFormat="1" applyFont="1" applyBorder="1" applyAlignment="1">
      <alignment horizontal="center" vertical="center"/>
    </xf>
    <xf numFmtId="2" fontId="9" fillId="0" borderId="20" xfId="0" applyNumberFormat="1" applyFont="1" applyBorder="1" applyAlignment="1">
      <alignment horizontal="center" vertical="center"/>
    </xf>
    <xf numFmtId="178" fontId="9" fillId="0" borderId="23"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11" xfId="7" applyBorder="1" applyAlignment="1" applyProtection="1">
      <alignment horizontal="left" vertical="center" wrapText="1"/>
      <protection hidden="1"/>
    </xf>
    <xf numFmtId="0" fontId="9" fillId="0" borderId="16" xfId="7" applyBorder="1" applyAlignment="1" applyProtection="1">
      <alignment horizontal="left" vertical="center" wrapText="1"/>
      <protection hidden="1"/>
    </xf>
    <xf numFmtId="0" fontId="18" fillId="0" borderId="23" xfId="7" applyFont="1" applyBorder="1" applyAlignment="1" applyProtection="1">
      <alignment horizontal="center" vertical="center" wrapText="1"/>
      <protection hidden="1"/>
    </xf>
    <xf numFmtId="0" fontId="18" fillId="0" borderId="20" xfId="7" applyFont="1" applyBorder="1" applyAlignment="1" applyProtection="1">
      <alignment horizontal="center" vertical="center" wrapText="1"/>
      <protection hidden="1"/>
    </xf>
    <xf numFmtId="0" fontId="13" fillId="0" borderId="11" xfId="7" applyFont="1" applyBorder="1" applyAlignment="1" applyProtection="1">
      <alignment horizontal="center" vertical="center"/>
      <protection hidden="1"/>
    </xf>
    <xf numFmtId="0" fontId="13" fillId="0" borderId="14" xfId="7" applyFont="1" applyBorder="1" applyAlignment="1" applyProtection="1">
      <alignment horizontal="center" vertical="center"/>
      <protection hidden="1"/>
    </xf>
    <xf numFmtId="0" fontId="16" fillId="0" borderId="11" xfId="0" applyFont="1" applyBorder="1" applyAlignment="1" applyProtection="1">
      <alignment horizontal="center" vertical="center"/>
      <protection hidden="1"/>
    </xf>
    <xf numFmtId="0" fontId="16" fillId="0" borderId="14" xfId="0" applyFont="1" applyBorder="1" applyAlignment="1" applyProtection="1">
      <alignment horizontal="center" vertical="center"/>
      <protection hidden="1"/>
    </xf>
    <xf numFmtId="0" fontId="16" fillId="0" borderId="16" xfId="0" applyFont="1" applyBorder="1" applyAlignment="1" applyProtection="1">
      <alignment horizontal="center" vertical="center"/>
      <protection hidden="1"/>
    </xf>
    <xf numFmtId="0" fontId="13" fillId="0" borderId="9" xfId="0" applyFont="1" applyBorder="1" applyAlignment="1" applyProtection="1">
      <alignment horizontal="center" vertical="center" wrapText="1"/>
      <protection hidden="1"/>
    </xf>
    <xf numFmtId="0" fontId="13" fillId="0" borderId="9" xfId="7" applyFont="1" applyBorder="1" applyAlignment="1" applyProtection="1">
      <alignment horizontal="center" vertical="center"/>
      <protection hidden="1"/>
    </xf>
    <xf numFmtId="0" fontId="13" fillId="0" borderId="9" xfId="7" applyFont="1" applyBorder="1" applyAlignment="1" applyProtection="1">
      <alignment horizontal="center" vertical="center" wrapText="1"/>
      <protection hidden="1"/>
    </xf>
    <xf numFmtId="0" fontId="15" fillId="0" borderId="21" xfId="0" applyFont="1" applyBorder="1" applyAlignment="1" applyProtection="1">
      <alignment horizontal="center" vertical="center"/>
      <protection hidden="1"/>
    </xf>
    <xf numFmtId="0" fontId="15" fillId="0" borderId="18" xfId="0" applyFont="1" applyBorder="1" applyAlignment="1" applyProtection="1">
      <alignment horizontal="center" vertical="center"/>
      <protection hidden="1"/>
    </xf>
    <xf numFmtId="0" fontId="15" fillId="0" borderId="19" xfId="0" applyFont="1" applyBorder="1" applyAlignment="1" applyProtection="1">
      <alignment horizontal="center" vertical="center"/>
      <protection hidden="1"/>
    </xf>
    <xf numFmtId="0" fontId="9" fillId="0" borderId="13" xfId="0" applyFont="1" applyBorder="1" applyAlignment="1" applyProtection="1">
      <alignment horizontal="center" vertical="center"/>
      <protection hidden="1"/>
    </xf>
    <xf numFmtId="0" fontId="9" fillId="0" borderId="17" xfId="0" applyFont="1"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13" fillId="0" borderId="11" xfId="0" applyFont="1" applyBorder="1" applyAlignment="1" applyProtection="1">
      <alignment horizontal="right" vertical="center" indent="2"/>
      <protection hidden="1"/>
    </xf>
    <xf numFmtId="0" fontId="13" fillId="0" borderId="16" xfId="0" applyFont="1" applyBorder="1" applyAlignment="1" applyProtection="1">
      <alignment horizontal="right" vertical="center" indent="2"/>
      <protection hidden="1"/>
    </xf>
    <xf numFmtId="0" fontId="9" fillId="0" borderId="11" xfId="0" applyFont="1" applyBorder="1" applyAlignment="1" applyProtection="1">
      <alignment horizontal="left" vertical="center"/>
      <protection hidden="1"/>
    </xf>
    <xf numFmtId="0" fontId="9" fillId="0" borderId="16" xfId="0" applyFont="1" applyBorder="1" applyAlignment="1" applyProtection="1">
      <alignment horizontal="left" vertical="center"/>
      <protection hidden="1"/>
    </xf>
    <xf numFmtId="0" fontId="13" fillId="0" borderId="11" xfId="0" applyFont="1" applyBorder="1" applyAlignment="1" applyProtection="1">
      <alignment horizontal="left" vertical="center"/>
      <protection hidden="1"/>
    </xf>
    <xf numFmtId="0" fontId="13" fillId="0" borderId="16" xfId="0" applyFont="1" applyBorder="1" applyAlignment="1" applyProtection="1">
      <alignment horizontal="left" vertical="center"/>
      <protection hidden="1"/>
    </xf>
    <xf numFmtId="0" fontId="9" fillId="0" borderId="11" xfId="0" applyFont="1" applyBorder="1" applyAlignment="1" applyProtection="1">
      <alignment horizontal="left" vertical="center"/>
      <protection locked="0"/>
    </xf>
    <xf numFmtId="0" fontId="9" fillId="0" borderId="16" xfId="0" applyFont="1" applyBorder="1" applyAlignment="1" applyProtection="1">
      <alignment horizontal="left" vertical="center"/>
      <protection locked="0"/>
    </xf>
    <xf numFmtId="0" fontId="14" fillId="2" borderId="29" xfId="0" applyFont="1" applyFill="1" applyBorder="1" applyAlignment="1">
      <alignment horizontal="center" vertical="center"/>
    </xf>
    <xf numFmtId="0" fontId="14" fillId="2" borderId="33" xfId="0" applyFont="1" applyFill="1" applyBorder="1" applyAlignment="1">
      <alignment horizontal="center" vertical="center"/>
    </xf>
    <xf numFmtId="0" fontId="14" fillId="2" borderId="38" xfId="0" applyFont="1" applyFill="1" applyBorder="1" applyAlignment="1">
      <alignment horizontal="center" vertical="center"/>
    </xf>
    <xf numFmtId="0" fontId="3" fillId="0" borderId="0" xfId="81" applyAlignment="1">
      <alignment horizontal="justify" vertical="top" wrapText="1"/>
    </xf>
    <xf numFmtId="0" fontId="3" fillId="0" borderId="0" xfId="81" applyAlignment="1">
      <alignment horizontal="justify" vertical="top"/>
    </xf>
  </cellXfs>
  <cellStyles count="164">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2" xfId="21"/>
    <cellStyle name="Millares 2 2" xfId="22"/>
    <cellStyle name="Millares 2 2 2" xfId="44"/>
    <cellStyle name="Millares 2 3" xfId="45"/>
    <cellStyle name="Millares 2 4" xfId="46"/>
    <cellStyle name="Millares 2 5" xfId="89"/>
    <cellStyle name="Millares 2 5 2" xfId="141"/>
    <cellStyle name="Millares 2 6" xfId="117"/>
    <cellStyle name="Millares 3" xfId="23"/>
    <cellStyle name="Millares 3 2" xfId="47"/>
    <cellStyle name="Millares 3 2 2" xfId="96"/>
    <cellStyle name="Millares 3 2 2 2" xfId="148"/>
    <cellStyle name="Millares 3 2 3" xfId="121"/>
    <cellStyle name="Millares 3 3" xfId="90"/>
    <cellStyle name="Millares 3 3 2" xfId="142"/>
    <cellStyle name="Millares 4" xfId="24"/>
    <cellStyle name="Millares 4 2" xfId="91"/>
    <cellStyle name="Millares 4 2 2" xfId="143"/>
    <cellStyle name="Millares 5" xfId="25"/>
    <cellStyle name="Millares 5 2" xfId="92"/>
    <cellStyle name="Millares 5 2 2" xfId="144"/>
    <cellStyle name="Millares 6" xfId="29"/>
    <cellStyle name="Moneda" xfId="2" builtinId="4"/>
    <cellStyle name="Moneda 2" xfId="28"/>
    <cellStyle name="Moneda 2 2" xfId="48"/>
    <cellStyle name="Moneda 2 3" xfId="95"/>
    <cellStyle name="Moneda 2 3 2" xfId="147"/>
    <cellStyle name="Moneda 2 4" xfId="120"/>
    <cellStyle name="Moneda 3" xfId="49"/>
    <cellStyle name="Moneda 3 2" xfId="50"/>
    <cellStyle name="Moneda 3 2 2" xfId="97"/>
    <cellStyle name="Moneda 3 2 2 2" xfId="149"/>
    <cellStyle name="Moneda 3 2 3" xfId="122"/>
    <cellStyle name="Moneda 4" xfId="51"/>
    <cellStyle name="Moneda 5" xfId="52"/>
    <cellStyle name="Moneda 6" xfId="53"/>
    <cellStyle name="Moneda 6 2" xfId="98"/>
    <cellStyle name="Moneda 6 2 2" xfId="150"/>
    <cellStyle name="Moneda 6 3" xfId="123"/>
    <cellStyle name="Moneda0" xfId="54"/>
    <cellStyle name="Moneda0 2" xfId="99"/>
    <cellStyle name="Moneda0 2 2" xfId="151"/>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2 2 2 2" xfId="110"/>
    <cellStyle name="Normal 2 2 2 2 2 2" xfId="162"/>
    <cellStyle name="Normal 2 2 2 2 3" xfId="134"/>
    <cellStyle name="Normal 2 2 2 3" xfId="88"/>
    <cellStyle name="Normal 2 2 2 3 2" xfId="140"/>
    <cellStyle name="Normal 2 2 2 4" xfId="116"/>
    <cellStyle name="Normal 2 3" xfId="57"/>
    <cellStyle name="Normal 2 4" xfId="58"/>
    <cellStyle name="Normal 2 4 2" xfId="100"/>
    <cellStyle name="Normal 2 4 2 2" xfId="152"/>
    <cellStyle name="Normal 2 4 3" xfId="124"/>
    <cellStyle name="Normal 2 5" xfId="85"/>
    <cellStyle name="Normal 2 5 2" xfId="137"/>
    <cellStyle name="Normal 2 6" xfId="113"/>
    <cellStyle name="Normal 3" xfId="7"/>
    <cellStyle name="Normal 3 2" xfId="59"/>
    <cellStyle name="Normal 3 2 2" xfId="101"/>
    <cellStyle name="Normal 3 2 2 2" xfId="153"/>
    <cellStyle name="Normal 3 2 3" xfId="125"/>
    <cellStyle name="Normal 3 3" xfId="60"/>
    <cellStyle name="Normal 3 4" xfId="61"/>
    <cellStyle name="Normal 3 5" xfId="62"/>
    <cellStyle name="Normal 4" xfId="26"/>
    <cellStyle name="Normal 4 2" xfId="63"/>
    <cellStyle name="Normal 4 3" xfId="64"/>
    <cellStyle name="Normal 4 4" xfId="93"/>
    <cellStyle name="Normal 4 4 2" xfId="145"/>
    <cellStyle name="Normal 4 5" xfId="118"/>
    <cellStyle name="Normal 5" xfId="65"/>
    <cellStyle name="Normal 5 2" xfId="66"/>
    <cellStyle name="Normal 6" xfId="27"/>
    <cellStyle name="Normal 6 2" xfId="67"/>
    <cellStyle name="Normal 6 2 2" xfId="102"/>
    <cellStyle name="Normal 6 2 2 2" xfId="154"/>
    <cellStyle name="Normal 6 2 3" xfId="126"/>
    <cellStyle name="Normal 6 3" xfId="82"/>
    <cellStyle name="Normal 6 3 2" xfId="111"/>
    <cellStyle name="Normal 6 3 2 2" xfId="163"/>
    <cellStyle name="Normal 6 3 3" xfId="135"/>
    <cellStyle name="Normal 6 4" xfId="94"/>
    <cellStyle name="Normal 6 4 2" xfId="146"/>
    <cellStyle name="Normal 6 5" xfId="119"/>
    <cellStyle name="Normal 7" xfId="68"/>
    <cellStyle name="Normal 7 2" xfId="103"/>
    <cellStyle name="Normal 7 2 2" xfId="155"/>
    <cellStyle name="Normal 7 3" xfId="127"/>
    <cellStyle name="Normal 8" xfId="69"/>
    <cellStyle name="Normal 9" xfId="70"/>
    <cellStyle name="Normal 9 2" xfId="104"/>
    <cellStyle name="Normal 9 2 2" xfId="156"/>
    <cellStyle name="Normal 9 3" xfId="128"/>
    <cellStyle name="Normal_Analisis de precios AGOSTO 2004" xfId="6"/>
    <cellStyle name="Normal_LICITACION ESCUELA CAUCETE" xfId="5"/>
    <cellStyle name="Porcentaje" xfId="1" builtinId="5"/>
    <cellStyle name="Porcentaje 2" xfId="4"/>
    <cellStyle name="Porcentaje 2 2" xfId="71"/>
    <cellStyle name="Porcentaje 2 3" xfId="86"/>
    <cellStyle name="Porcentaje 2 3 2" xfId="138"/>
    <cellStyle name="Porcentaje 2 4" xfId="114"/>
    <cellStyle name="Porcentaje 3" xfId="16"/>
    <cellStyle name="Porcentaje 3 2" xfId="72"/>
    <cellStyle name="Porcentaje 3 2 2" xfId="105"/>
    <cellStyle name="Porcentaje 3 2 2 2" xfId="157"/>
    <cellStyle name="Porcentaje 3 2 3" xfId="129"/>
    <cellStyle name="Porcentaje 3 3" xfId="87"/>
    <cellStyle name="Porcentaje 3 3 2" xfId="139"/>
    <cellStyle name="Porcentaje 3 4" xfId="115"/>
    <cellStyle name="Porcentaje 4" xfId="73"/>
    <cellStyle name="Porcentaje 4 2" xfId="74"/>
    <cellStyle name="Porcentaje 4 3" xfId="75"/>
    <cellStyle name="Porcentaje 4 3 2" xfId="107"/>
    <cellStyle name="Porcentaje 4 3 2 2" xfId="159"/>
    <cellStyle name="Porcentaje 4 3 3" xfId="131"/>
    <cellStyle name="Porcentaje 4 4" xfId="106"/>
    <cellStyle name="Porcentaje 4 4 2" xfId="158"/>
    <cellStyle name="Porcentaje 4 5" xfId="130"/>
    <cellStyle name="Porcentaje 5" xfId="76"/>
    <cellStyle name="Porcentaje 5 2" xfId="77"/>
    <cellStyle name="Porcentaje 5 2 2" xfId="109"/>
    <cellStyle name="Porcentaje 5 2 2 2" xfId="161"/>
    <cellStyle name="Porcentaje 5 2 3" xfId="133"/>
    <cellStyle name="Porcentaje 5 3" xfId="108"/>
    <cellStyle name="Porcentaje 5 3 2" xfId="160"/>
    <cellStyle name="Porcentaje 5 4" xfId="132"/>
    <cellStyle name="Porcentaje 6" xfId="84"/>
    <cellStyle name="Porcentaje 6 2" xfId="136"/>
    <cellStyle name="Porcentaje 7" xfId="112"/>
    <cellStyle name="Punto" xfId="17"/>
    <cellStyle name="Punto 2" xfId="78"/>
    <cellStyle name="Punto0" xfId="18"/>
    <cellStyle name="Punto0 2" xfId="79"/>
    <cellStyle name="Total 2" xfId="80"/>
  </cellStyles>
  <dxfs count="603">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PTyCI!$E$188:$K$188</c:f>
              <c:numCache>
                <c:formatCode>0.00%</c:formatCode>
                <c:ptCount val="7"/>
                <c:pt idx="0" formatCode="General">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layout/>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15:layout/>
                </c:ext>
              </c:extLst>
            </c:dLbl>
            <c:dLbl>
              <c:idx val="5"/>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15:layout/>
                </c:ext>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PTyCI!$E$189:$K$189</c:f>
              <c:numCache>
                <c:formatCode>0.00%</c:formatCode>
                <c:ptCount val="7"/>
                <c:pt idx="0" formatCode="General">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520774320"/>
        <c:axId val="520766160"/>
      </c:lineChart>
      <c:catAx>
        <c:axId val="520774320"/>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520766160"/>
        <c:crossesAt val="0"/>
        <c:auto val="1"/>
        <c:lblAlgn val="ctr"/>
        <c:lblOffset val="100"/>
        <c:noMultiLvlLbl val="0"/>
      </c:catAx>
      <c:valAx>
        <c:axId val="520766160"/>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520774320"/>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7508287037037036"/>
          <c:h val="0.73851531703751261"/>
        </c:manualLayout>
      </c:layout>
      <c:lineChart>
        <c:grouping val="standard"/>
        <c:varyColors val="0"/>
        <c:ser>
          <c:idx val="0"/>
          <c:order val="0"/>
          <c:tx>
            <c:v>Inversión Mensual</c:v>
          </c:tx>
          <c:marker>
            <c:symbol val="none"/>
          </c:marker>
          <c:dLbls>
            <c:numFmt formatCode="&quot;$&quot;\ #,##0.00" sourceLinked="0"/>
            <c:spPr>
              <a:noFill/>
              <a:ln>
                <a:noFill/>
              </a:ln>
              <a:effectLst/>
            </c:spPr>
            <c:txPr>
              <a:bodyPr rot="-5400000" vert="horz" anchor="ctr" anchorCtr="0"/>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PTyCI!$E$191:$K$191</c:f>
              <c:numCache>
                <c:formatCode>_-"$"* #,##0.00_-;\-"$"* #,##0.00_-;_-"$"* "-"??_-;_-@_-</c:formatCode>
                <c:ptCount val="7"/>
                <c:pt idx="0">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1-4436-4470-8CE5-65C56222A8E1}"/>
            </c:ext>
          </c:extLst>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PTyCI!$E$192:$K$192</c:f>
              <c:numCache>
                <c:formatCode>_-"$"* #,##0.00_-;\-"$"* #,##0.00_-;_-"$"* "-"??_-;_-@_-</c:formatCode>
                <c:ptCount val="7"/>
                <c:pt idx="0">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2-4436-4470-8CE5-65C56222A8E1}"/>
            </c:ext>
          </c:extLst>
        </c:ser>
        <c:dLbls>
          <c:showLegendKey val="0"/>
          <c:showVal val="0"/>
          <c:showCatName val="0"/>
          <c:showSerName val="0"/>
          <c:showPercent val="0"/>
          <c:showBubbleSize val="0"/>
        </c:dLbls>
        <c:smooth val="0"/>
        <c:axId val="520767248"/>
        <c:axId val="520771056"/>
      </c:lineChart>
      <c:catAx>
        <c:axId val="520767248"/>
        <c:scaling>
          <c:orientation val="minMax"/>
        </c:scaling>
        <c:delete val="0"/>
        <c:axPos val="b"/>
        <c:title>
          <c:tx>
            <c:rich>
              <a:bodyPr/>
              <a:lstStyle/>
              <a:p>
                <a:pPr>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520771056"/>
        <c:crosses val="autoZero"/>
        <c:auto val="1"/>
        <c:lblAlgn val="ctr"/>
        <c:lblOffset val="100"/>
        <c:noMultiLvlLbl val="0"/>
      </c:catAx>
      <c:valAx>
        <c:axId val="520771056"/>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520767248"/>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02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 xmlns:a16="http://schemas.microsoft.com/office/drawing/2014/main"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 xmlns:a16="http://schemas.microsoft.com/office/drawing/2014/main"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2</xdr:row>
      <xdr:rowOff>1</xdr:rowOff>
    </xdr:from>
    <xdr:to>
      <xdr:col>11</xdr:col>
      <xdr:colOff>346365</xdr:colOff>
      <xdr:row>38</xdr:row>
      <xdr:rowOff>34638</xdr:rowOff>
    </xdr:to>
    <xdr:graphicFrame macro="">
      <xdr:nvGraphicFramePr>
        <xdr:cNvPr id="2" name="1 Gráfico" title="PLAN DE TRABAJO - AVANCE PORCENTUAL OBRA">
          <a:extLst>
            <a:ext uri="{FF2B5EF4-FFF2-40B4-BE49-F238E27FC236}">
              <a16:creationId xmlns=""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 val="Instrucciones"/>
      <sheetName val="Avance Obra"/>
      <sheetName val="Curva Inversiones"/>
      <sheetName val="Items - Códigos"/>
      <sheetName val="Números a Letras"/>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cell r="B1">
            <v>0</v>
          </cell>
          <cell r="C1">
            <v>0</v>
          </cell>
          <cell r="D1">
            <v>0</v>
          </cell>
          <cell r="E1">
            <v>0</v>
          </cell>
          <cell r="F1">
            <v>0</v>
          </cell>
          <cell r="G1">
            <v>0</v>
          </cell>
        </row>
        <row r="2">
          <cell r="A2" t="str">
            <v>COMITENTE:</v>
          </cell>
          <cell r="B2" t="str">
            <v>INSTITUTO PROVINCIAL DE LA VIVIENDA</v>
          </cell>
          <cell r="C2">
            <v>0</v>
          </cell>
          <cell r="D2">
            <v>0</v>
          </cell>
          <cell r="E2">
            <v>0</v>
          </cell>
          <cell r="F2">
            <v>0</v>
          </cell>
          <cell r="G2">
            <v>0</v>
          </cell>
        </row>
        <row r="3">
          <cell r="A3" t="str">
            <v>CONTRATISTA:</v>
          </cell>
          <cell r="B3">
            <v>0</v>
          </cell>
          <cell r="C3">
            <v>0</v>
          </cell>
          <cell r="D3">
            <v>0</v>
          </cell>
          <cell r="E3">
            <v>0</v>
          </cell>
          <cell r="F3">
            <v>0</v>
          </cell>
          <cell r="G3">
            <v>0</v>
          </cell>
        </row>
        <row r="4">
          <cell r="A4" t="str">
            <v>OBRA:</v>
          </cell>
          <cell r="B4">
            <v>0</v>
          </cell>
          <cell r="C4">
            <v>0</v>
          </cell>
          <cell r="D4">
            <v>0</v>
          </cell>
          <cell r="E4">
            <v>0</v>
          </cell>
          <cell r="F4" t="str">
            <v>PRECIOS A:</v>
          </cell>
          <cell r="G4">
            <v>0</v>
          </cell>
        </row>
        <row r="5">
          <cell r="A5" t="str">
            <v>UBICACIÓN:</v>
          </cell>
          <cell r="B5">
            <v>0</v>
          </cell>
          <cell r="C5">
            <v>0</v>
          </cell>
          <cell r="E5">
            <v>0</v>
          </cell>
          <cell r="G5">
            <v>0</v>
          </cell>
        </row>
        <row r="6">
          <cell r="A6" t="str">
            <v>RUBRO:</v>
          </cell>
          <cell r="B6">
            <v>1</v>
          </cell>
          <cell r="C6">
            <v>0</v>
          </cell>
          <cell r="E6">
            <v>0</v>
          </cell>
          <cell r="G6">
            <v>0</v>
          </cell>
        </row>
        <row r="7">
          <cell r="A7" t="str">
            <v>ITEM:</v>
          </cell>
          <cell r="B7" t="str">
            <v/>
          </cell>
          <cell r="C7" t="str">
            <v/>
          </cell>
          <cell r="E7">
            <v>0</v>
          </cell>
          <cell r="F7" t="str">
            <v>UNIDAD:</v>
          </cell>
          <cell r="G7" t="str">
            <v/>
          </cell>
        </row>
        <row r="8">
          <cell r="A8">
            <v>0</v>
          </cell>
          <cell r="B8">
            <v>0</v>
          </cell>
          <cell r="E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t="str">
            <v>A - MATERIALES</v>
          </cell>
          <cell r="B11">
            <v>0</v>
          </cell>
          <cell r="C11" t="str">
            <v>A - MATERIALES</v>
          </cell>
          <cell r="D11">
            <v>0</v>
          </cell>
          <cell r="E11">
            <v>0</v>
          </cell>
          <cell r="F11">
            <v>0</v>
          </cell>
          <cell r="G11">
            <v>0</v>
          </cell>
        </row>
        <row r="12">
          <cell r="A12" t="str">
            <v/>
          </cell>
          <cell r="B12" t="str">
            <v/>
          </cell>
          <cell r="C12">
            <v>0</v>
          </cell>
          <cell r="D12" t="str">
            <v/>
          </cell>
          <cell r="E12">
            <v>0</v>
          </cell>
          <cell r="F12">
            <v>0</v>
          </cell>
          <cell r="G12">
            <v>0</v>
          </cell>
        </row>
        <row r="13">
          <cell r="A13" t="str">
            <v/>
          </cell>
          <cell r="B13" t="str">
            <v/>
          </cell>
          <cell r="C13">
            <v>0</v>
          </cell>
          <cell r="D13" t="str">
            <v/>
          </cell>
          <cell r="E13">
            <v>0</v>
          </cell>
          <cell r="F13">
            <v>0</v>
          </cell>
          <cell r="G13">
            <v>0</v>
          </cell>
        </row>
        <row r="14">
          <cell r="A14" t="str">
            <v/>
          </cell>
          <cell r="B14" t="str">
            <v/>
          </cell>
          <cell r="C14">
            <v>0</v>
          </cell>
          <cell r="D14" t="str">
            <v/>
          </cell>
          <cell r="E14">
            <v>0</v>
          </cell>
          <cell r="F14">
            <v>0</v>
          </cell>
          <cell r="G14">
            <v>0</v>
          </cell>
        </row>
        <row r="15">
          <cell r="A15" t="str">
            <v/>
          </cell>
          <cell r="B15" t="str">
            <v/>
          </cell>
          <cell r="C15">
            <v>0</v>
          </cell>
          <cell r="D15" t="str">
            <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t="str">
            <v/>
          </cell>
          <cell r="B26" t="str">
            <v/>
          </cell>
          <cell r="D26" t="str">
            <v/>
          </cell>
          <cell r="E26">
            <v>0</v>
          </cell>
          <cell r="F26">
            <v>0</v>
          </cell>
          <cell r="G26">
            <v>0</v>
          </cell>
        </row>
        <row r="27">
          <cell r="A27" t="str">
            <v/>
          </cell>
          <cell r="B27" t="str">
            <v/>
          </cell>
          <cell r="C27" t="str">
            <v>B - MANO DE OBRA</v>
          </cell>
          <cell r="D27" t="str">
            <v/>
          </cell>
          <cell r="E27">
            <v>0</v>
          </cell>
          <cell r="F27">
            <v>0</v>
          </cell>
          <cell r="G27">
            <v>0</v>
          </cell>
        </row>
        <row r="28">
          <cell r="A28" t="str">
            <v/>
          </cell>
          <cell r="B28" t="str">
            <v/>
          </cell>
          <cell r="C28">
            <v>0</v>
          </cell>
          <cell r="D28" t="str">
            <v/>
          </cell>
          <cell r="E28">
            <v>0</v>
          </cell>
          <cell r="F28">
            <v>0</v>
          </cell>
          <cell r="G28">
            <v>0</v>
          </cell>
        </row>
        <row r="29">
          <cell r="A29" t="str">
            <v/>
          </cell>
          <cell r="B29" t="str">
            <v/>
          </cell>
          <cell r="C29">
            <v>0</v>
          </cell>
          <cell r="D29" t="str">
            <v/>
          </cell>
          <cell r="E29">
            <v>0</v>
          </cell>
          <cell r="F29">
            <v>0</v>
          </cell>
          <cell r="G29">
            <v>0</v>
          </cell>
        </row>
        <row r="30">
          <cell r="A30" t="str">
            <v/>
          </cell>
          <cell r="B30" t="str">
            <v/>
          </cell>
          <cell r="C30">
            <v>0</v>
          </cell>
          <cell r="D30" t="str">
            <v/>
          </cell>
          <cell r="E30">
            <v>0</v>
          </cell>
          <cell r="F30">
            <v>0</v>
          </cell>
          <cell r="G30">
            <v>0</v>
          </cell>
        </row>
        <row r="31">
          <cell r="A31" t="str">
            <v/>
          </cell>
          <cell r="B31" t="str">
            <v/>
          </cell>
          <cell r="C31">
            <v>0</v>
          </cell>
          <cell r="D31" t="str">
            <v/>
          </cell>
          <cell r="E31">
            <v>0</v>
          </cell>
          <cell r="F31">
            <v>0</v>
          </cell>
          <cell r="G31">
            <v>0</v>
          </cell>
        </row>
        <row r="32">
          <cell r="A32" t="str">
            <v/>
          </cell>
          <cell r="B32" t="str">
            <v/>
          </cell>
          <cell r="C32">
            <v>0</v>
          </cell>
          <cell r="D32" t="str">
            <v/>
          </cell>
          <cell r="E32">
            <v>0</v>
          </cell>
          <cell r="F32" t="str">
            <v>Total A</v>
          </cell>
          <cell r="G32">
            <v>0</v>
          </cell>
        </row>
        <row r="33">
          <cell r="A33" t="str">
            <v>B - MANO DE OBRA</v>
          </cell>
          <cell r="B33" t="str">
            <v/>
          </cell>
          <cell r="C33">
            <v>0</v>
          </cell>
          <cell r="D33" t="str">
            <v/>
          </cell>
          <cell r="E33">
            <v>0</v>
          </cell>
          <cell r="F33">
            <v>0</v>
          </cell>
          <cell r="G33">
            <v>0</v>
          </cell>
        </row>
        <row r="34">
          <cell r="A34" t="str">
            <v/>
          </cell>
          <cell r="B34" t="str">
            <v/>
          </cell>
          <cell r="C34">
            <v>0</v>
          </cell>
          <cell r="D34" t="str">
            <v/>
          </cell>
          <cell r="E34">
            <v>0</v>
          </cell>
          <cell r="F34">
            <v>0</v>
          </cell>
          <cell r="G34">
            <v>0</v>
          </cell>
        </row>
        <row r="35">
          <cell r="A35" t="str">
            <v/>
          </cell>
          <cell r="B35" t="str">
            <v/>
          </cell>
          <cell r="C35">
            <v>0</v>
          </cell>
          <cell r="D35" t="str">
            <v/>
          </cell>
          <cell r="E35">
            <v>0</v>
          </cell>
          <cell r="F35">
            <v>0</v>
          </cell>
          <cell r="G35">
            <v>0</v>
          </cell>
        </row>
        <row r="36">
          <cell r="A36" t="str">
            <v/>
          </cell>
          <cell r="B36" t="str">
            <v/>
          </cell>
          <cell r="D36" t="str">
            <v/>
          </cell>
          <cell r="E36">
            <v>0</v>
          </cell>
          <cell r="F36">
            <v>0</v>
          </cell>
          <cell r="G36">
            <v>0</v>
          </cell>
        </row>
        <row r="37">
          <cell r="A37" t="str">
            <v/>
          </cell>
          <cell r="B37" t="str">
            <v/>
          </cell>
          <cell r="C37" t="str">
            <v>C - EQUIPOS</v>
          </cell>
          <cell r="D37" t="str">
            <v/>
          </cell>
          <cell r="E37">
            <v>0</v>
          </cell>
          <cell r="F37">
            <v>0</v>
          </cell>
          <cell r="G37">
            <v>0</v>
          </cell>
        </row>
        <row r="38">
          <cell r="A38" t="str">
            <v/>
          </cell>
          <cell r="B38" t="str">
            <v/>
          </cell>
          <cell r="C38">
            <v>0</v>
          </cell>
          <cell r="D38" t="str">
            <v/>
          </cell>
          <cell r="E38">
            <v>0</v>
          </cell>
          <cell r="F38">
            <v>0</v>
          </cell>
          <cell r="G38">
            <v>0</v>
          </cell>
        </row>
        <row r="39">
          <cell r="A39" t="str">
            <v/>
          </cell>
          <cell r="B39" t="str">
            <v/>
          </cell>
          <cell r="C39">
            <v>0</v>
          </cell>
          <cell r="D39" t="str">
            <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t="str">
            <v>Total B</v>
          </cell>
          <cell r="G42">
            <v>0</v>
          </cell>
        </row>
        <row r="43">
          <cell r="A43" t="str">
            <v>C - EQUIPOS</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t="str">
            <v/>
          </cell>
          <cell r="B47" t="str">
            <v/>
          </cell>
          <cell r="D47" t="str">
            <v/>
          </cell>
          <cell r="E47">
            <v>0</v>
          </cell>
          <cell r="F47">
            <v>0</v>
          </cell>
          <cell r="G47">
            <v>0</v>
          </cell>
        </row>
        <row r="48">
          <cell r="A48" t="str">
            <v/>
          </cell>
          <cell r="B48" t="str">
            <v/>
          </cell>
          <cell r="D48" t="str">
            <v/>
          </cell>
          <cell r="E48">
            <v>0</v>
          </cell>
          <cell r="F48">
            <v>0</v>
          </cell>
          <cell r="G48">
            <v>0</v>
          </cell>
        </row>
        <row r="49">
          <cell r="A49" t="str">
            <v/>
          </cell>
          <cell r="B49" t="str">
            <v/>
          </cell>
          <cell r="C49">
            <v>0</v>
          </cell>
          <cell r="D49" t="str">
            <v/>
          </cell>
          <cell r="E49">
            <v>0</v>
          </cell>
          <cell r="F49">
            <v>0</v>
          </cell>
          <cell r="G49">
            <v>0</v>
          </cell>
        </row>
        <row r="50">
          <cell r="A50" t="str">
            <v/>
          </cell>
          <cell r="B50" t="str">
            <v/>
          </cell>
          <cell r="D50" t="str">
            <v/>
          </cell>
          <cell r="F50">
            <v>0</v>
          </cell>
          <cell r="G50">
            <v>0</v>
          </cell>
        </row>
        <row r="51">
          <cell r="A51" t="str">
            <v/>
          </cell>
          <cell r="B51" t="str">
            <v/>
          </cell>
          <cell r="C51">
            <v>0</v>
          </cell>
          <cell r="D51" t="str">
            <v/>
          </cell>
          <cell r="E51">
            <v>0</v>
          </cell>
          <cell r="F51">
            <v>0</v>
          </cell>
          <cell r="G51">
            <v>0</v>
          </cell>
        </row>
        <row r="52">
          <cell r="A52" t="str">
            <v/>
          </cell>
          <cell r="B52" t="str">
            <v/>
          </cell>
          <cell r="C52">
            <v>0</v>
          </cell>
          <cell r="D52" t="str">
            <v/>
          </cell>
          <cell r="E52">
            <v>0</v>
          </cell>
          <cell r="F52">
            <v>0</v>
          </cell>
          <cell r="G52">
            <v>0</v>
          </cell>
        </row>
        <row r="53">
          <cell r="A53" t="str">
            <v/>
          </cell>
          <cell r="B53" t="str">
            <v/>
          </cell>
          <cell r="C53">
            <v>0</v>
          </cell>
          <cell r="D53" t="str">
            <v/>
          </cell>
          <cell r="E53">
            <v>0</v>
          </cell>
          <cell r="F53">
            <v>0</v>
          </cell>
          <cell r="G53">
            <v>0</v>
          </cell>
        </row>
        <row r="54">
          <cell r="A54" t="str">
            <v>OBRA:</v>
          </cell>
          <cell r="B54" t="str">
            <v>CONSTRUCCIÓN CONSULTORIOS EXTERNOS - HOSPITAL DR. GUILLERMO RAWSON</v>
          </cell>
          <cell r="C54">
            <v>0</v>
          </cell>
          <cell r="D54">
            <v>0</v>
          </cell>
          <cell r="E54">
            <v>0</v>
          </cell>
          <cell r="F54" t="str">
            <v>Total C</v>
          </cell>
          <cell r="G54">
            <v>0</v>
          </cell>
        </row>
        <row r="55">
          <cell r="A55" t="str">
            <v>UBICACIÓN:</v>
          </cell>
          <cell r="B55" t="str">
            <v>Departamento Capital - Provincia de SAN JUAN</v>
          </cell>
          <cell r="C55">
            <v>0</v>
          </cell>
          <cell r="E55">
            <v>0</v>
          </cell>
          <cell r="G55">
            <v>0</v>
          </cell>
        </row>
        <row r="56">
          <cell r="A56" t="str">
            <v/>
          </cell>
          <cell r="B56" t="str">
            <v/>
          </cell>
          <cell r="C56" t="str">
            <v>TRABAJOS PRELIMINARES</v>
          </cell>
          <cell r="D56" t="str">
            <v>COSTO NETO</v>
          </cell>
          <cell r="E56">
            <v>0</v>
          </cell>
          <cell r="F56" t="str">
            <v>Total D=A+B+C</v>
          </cell>
          <cell r="G56">
            <v>0</v>
          </cell>
        </row>
        <row r="57">
          <cell r="A57" t="str">
            <v>ITEM:</v>
          </cell>
          <cell r="B57" t="str">
            <v>1.1.2</v>
          </cell>
          <cell r="C57" t="str">
            <v>Erradicación de arbustos y/o árboles</v>
          </cell>
          <cell r="E57">
            <v>0</v>
          </cell>
          <cell r="F57" t="str">
            <v>UNIDAD:</v>
          </cell>
          <cell r="G57" t="str">
            <v>gl</v>
          </cell>
        </row>
        <row r="58">
          <cell r="A58" t="str">
            <v>ANALISIS DE PRECIOS</v>
          </cell>
          <cell r="B58">
            <v>0</v>
          </cell>
          <cell r="E58">
            <v>0</v>
          </cell>
          <cell r="G58">
            <v>0</v>
          </cell>
        </row>
        <row r="59">
          <cell r="A59" t="str">
            <v>COMITENTE:</v>
          </cell>
          <cell r="B59" t="str">
            <v>INSTITUTO PROVINCIAL DE LA VIVIENDA</v>
          </cell>
          <cell r="C59" t="str">
            <v>DESIGNACION</v>
          </cell>
          <cell r="D59" t="str">
            <v>U</v>
          </cell>
          <cell r="E59" t="str">
            <v>Cantidad</v>
          </cell>
          <cell r="F59" t="str">
            <v>$ Unitarios</v>
          </cell>
          <cell r="G59" t="str">
            <v>$ Parcial</v>
          </cell>
        </row>
        <row r="60">
          <cell r="A60" t="str">
            <v>CONTRATISTA:</v>
          </cell>
          <cell r="B60">
            <v>0</v>
          </cell>
          <cell r="C60">
            <v>0</v>
          </cell>
          <cell r="D60">
            <v>0</v>
          </cell>
          <cell r="E60">
            <v>0</v>
          </cell>
          <cell r="F60">
            <v>0</v>
          </cell>
          <cell r="G60">
            <v>0</v>
          </cell>
        </row>
        <row r="61">
          <cell r="A61" t="str">
            <v>OBRA:</v>
          </cell>
          <cell r="B61">
            <v>0</v>
          </cell>
          <cell r="C61" t="str">
            <v>A - MATERIALES</v>
          </cell>
          <cell r="D61">
            <v>0</v>
          </cell>
          <cell r="E61">
            <v>0</v>
          </cell>
          <cell r="F61" t="str">
            <v>PRECIOS A:</v>
          </cell>
          <cell r="G61">
            <v>0</v>
          </cell>
        </row>
        <row r="62">
          <cell r="A62" t="str">
            <v>UBICACIÓN:</v>
          </cell>
          <cell r="B62">
            <v>0</v>
          </cell>
          <cell r="C62">
            <v>0</v>
          </cell>
          <cell r="D62" t="str">
            <v/>
          </cell>
          <cell r="E62">
            <v>0</v>
          </cell>
          <cell r="F62">
            <v>0</v>
          </cell>
          <cell r="G62">
            <v>0</v>
          </cell>
        </row>
        <row r="63">
          <cell r="A63" t="str">
            <v>RUBRO:</v>
          </cell>
          <cell r="B63" t="str">
            <v/>
          </cell>
          <cell r="C63">
            <v>0</v>
          </cell>
          <cell r="D63" t="str">
            <v/>
          </cell>
          <cell r="E63">
            <v>0</v>
          </cell>
          <cell r="F63">
            <v>0</v>
          </cell>
          <cell r="G63">
            <v>0</v>
          </cell>
        </row>
        <row r="64">
          <cell r="A64" t="str">
            <v>ITEM:</v>
          </cell>
          <cell r="B64" t="str">
            <v/>
          </cell>
          <cell r="C64" t="str">
            <v/>
          </cell>
          <cell r="D64" t="str">
            <v/>
          </cell>
          <cell r="E64">
            <v>0</v>
          </cell>
          <cell r="F64" t="str">
            <v>UNIDAD:</v>
          </cell>
          <cell r="G64" t="str">
            <v/>
          </cell>
        </row>
        <row r="65">
          <cell r="A65" t="str">
            <v/>
          </cell>
          <cell r="B65" t="str">
            <v/>
          </cell>
          <cell r="C65">
            <v>0</v>
          </cell>
          <cell r="D65" t="str">
            <v/>
          </cell>
          <cell r="E65">
            <v>0</v>
          </cell>
          <cell r="F65">
            <v>0</v>
          </cell>
          <cell r="G65">
            <v>0</v>
          </cell>
        </row>
        <row r="66">
          <cell r="A66" t="str">
            <v>DATOS REDETERMINACION</v>
          </cell>
          <cell r="B66" t="str">
            <v/>
          </cell>
          <cell r="C66" t="str">
            <v>DESIGNACION</v>
          </cell>
          <cell r="D66" t="str">
            <v>U</v>
          </cell>
          <cell r="E66" t="str">
            <v>Cantidad</v>
          </cell>
          <cell r="F66" t="str">
            <v>$ Unitarios</v>
          </cell>
          <cell r="G66" t="str">
            <v>$ Parcial</v>
          </cell>
        </row>
        <row r="67">
          <cell r="A67" t="str">
            <v>CÓDIGO</v>
          </cell>
          <cell r="B67" t="str">
            <v>DESCRIPCIÓN</v>
          </cell>
          <cell r="C67">
            <v>0</v>
          </cell>
          <cell r="D67" t="str">
            <v/>
          </cell>
          <cell r="E67">
            <v>0</v>
          </cell>
          <cell r="F67">
            <v>0</v>
          </cell>
          <cell r="G67">
            <v>0</v>
          </cell>
        </row>
        <row r="68">
          <cell r="A68" t="str">
            <v>A - MATERIALES</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t="str">
            <v/>
          </cell>
          <cell r="B76" t="str">
            <v/>
          </cell>
          <cell r="D76" t="str">
            <v/>
          </cell>
          <cell r="E76">
            <v>0</v>
          </cell>
          <cell r="F76">
            <v>0</v>
          </cell>
          <cell r="G76">
            <v>0</v>
          </cell>
        </row>
        <row r="77">
          <cell r="A77" t="str">
            <v/>
          </cell>
          <cell r="B77" t="str">
            <v/>
          </cell>
          <cell r="C77" t="str">
            <v>B - MANO DE OBRA</v>
          </cell>
          <cell r="D77" t="str">
            <v/>
          </cell>
          <cell r="E77">
            <v>0</v>
          </cell>
          <cell r="F77">
            <v>0</v>
          </cell>
          <cell r="G77">
            <v>0</v>
          </cell>
        </row>
        <row r="78">
          <cell r="A78" t="str">
            <v/>
          </cell>
          <cell r="B78" t="str">
            <v/>
          </cell>
          <cell r="C78">
            <v>0</v>
          </cell>
          <cell r="D78" t="str">
            <v/>
          </cell>
          <cell r="E78">
            <v>0</v>
          </cell>
          <cell r="F78">
            <v>0</v>
          </cell>
          <cell r="G78">
            <v>0</v>
          </cell>
        </row>
        <row r="79">
          <cell r="A79" t="str">
            <v/>
          </cell>
          <cell r="B79" t="str">
            <v/>
          </cell>
          <cell r="C79">
            <v>0</v>
          </cell>
          <cell r="D79" t="str">
            <v/>
          </cell>
          <cell r="E79">
            <v>0</v>
          </cell>
          <cell r="F79">
            <v>0</v>
          </cell>
          <cell r="G79">
            <v>0</v>
          </cell>
        </row>
        <row r="80">
          <cell r="A80" t="str">
            <v/>
          </cell>
          <cell r="B80" t="str">
            <v/>
          </cell>
          <cell r="C80">
            <v>0</v>
          </cell>
          <cell r="D80" t="str">
            <v/>
          </cell>
          <cell r="E80">
            <v>0</v>
          </cell>
          <cell r="F80">
            <v>0</v>
          </cell>
          <cell r="G80">
            <v>0</v>
          </cell>
        </row>
        <row r="81">
          <cell r="A81" t="str">
            <v/>
          </cell>
          <cell r="B81" t="str">
            <v/>
          </cell>
          <cell r="C81">
            <v>0</v>
          </cell>
          <cell r="D81" t="str">
            <v/>
          </cell>
          <cell r="E81">
            <v>0</v>
          </cell>
          <cell r="F81">
            <v>0</v>
          </cell>
          <cell r="G81">
            <v>0</v>
          </cell>
        </row>
        <row r="82">
          <cell r="A82" t="str">
            <v/>
          </cell>
          <cell r="B82" t="str">
            <v/>
          </cell>
          <cell r="C82">
            <v>0</v>
          </cell>
          <cell r="D82" t="str">
            <v/>
          </cell>
          <cell r="E82">
            <v>0</v>
          </cell>
          <cell r="F82">
            <v>0</v>
          </cell>
          <cell r="G82">
            <v>0</v>
          </cell>
        </row>
        <row r="83">
          <cell r="A83" t="str">
            <v/>
          </cell>
          <cell r="B83" t="str">
            <v/>
          </cell>
          <cell r="C83">
            <v>0</v>
          </cell>
          <cell r="D83" t="str">
            <v/>
          </cell>
          <cell r="E83">
            <v>0</v>
          </cell>
          <cell r="F83">
            <v>0</v>
          </cell>
          <cell r="G83">
            <v>0</v>
          </cell>
        </row>
        <row r="84">
          <cell r="A84" t="str">
            <v/>
          </cell>
          <cell r="B84" t="str">
            <v/>
          </cell>
          <cell r="C84">
            <v>0</v>
          </cell>
          <cell r="D84" t="str">
            <v/>
          </cell>
          <cell r="E84">
            <v>0</v>
          </cell>
          <cell r="F84">
            <v>0</v>
          </cell>
          <cell r="G84">
            <v>0</v>
          </cell>
        </row>
        <row r="85">
          <cell r="A85" t="str">
            <v/>
          </cell>
          <cell r="B85" t="str">
            <v/>
          </cell>
          <cell r="C85">
            <v>0</v>
          </cell>
          <cell r="D85" t="str">
            <v/>
          </cell>
          <cell r="E85">
            <v>0</v>
          </cell>
          <cell r="F85">
            <v>0</v>
          </cell>
          <cell r="G85">
            <v>0</v>
          </cell>
        </row>
        <row r="86">
          <cell r="A86" t="str">
            <v/>
          </cell>
          <cell r="B86" t="str">
            <v/>
          </cell>
          <cell r="D86" t="str">
            <v/>
          </cell>
          <cell r="E86">
            <v>0</v>
          </cell>
          <cell r="F86">
            <v>0</v>
          </cell>
          <cell r="G86">
            <v>0</v>
          </cell>
        </row>
        <row r="87">
          <cell r="A87" t="str">
            <v/>
          </cell>
          <cell r="B87" t="str">
            <v/>
          </cell>
          <cell r="C87" t="str">
            <v>C - EQUIPOS</v>
          </cell>
          <cell r="D87" t="str">
            <v/>
          </cell>
          <cell r="E87">
            <v>0</v>
          </cell>
          <cell r="F87">
            <v>0</v>
          </cell>
          <cell r="G87">
            <v>0</v>
          </cell>
        </row>
        <row r="88">
          <cell r="A88" t="str">
            <v/>
          </cell>
          <cell r="B88" t="str">
            <v/>
          </cell>
          <cell r="C88">
            <v>0</v>
          </cell>
          <cell r="D88" t="str">
            <v/>
          </cell>
          <cell r="E88">
            <v>0</v>
          </cell>
          <cell r="F88">
            <v>0</v>
          </cell>
          <cell r="G88">
            <v>0</v>
          </cell>
        </row>
        <row r="89">
          <cell r="A89" t="str">
            <v/>
          </cell>
          <cell r="B89" t="str">
            <v/>
          </cell>
          <cell r="C89">
            <v>0</v>
          </cell>
          <cell r="D89" t="str">
            <v/>
          </cell>
          <cell r="E89">
            <v>0</v>
          </cell>
          <cell r="F89" t="str">
            <v>Total A</v>
          </cell>
          <cell r="G89">
            <v>0</v>
          </cell>
        </row>
        <row r="90">
          <cell r="A90" t="str">
            <v>B - MANO DE OBRA</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t="str">
            <v/>
          </cell>
          <cell r="B97" t="str">
            <v/>
          </cell>
          <cell r="D97" t="str">
            <v/>
          </cell>
          <cell r="E97">
            <v>0</v>
          </cell>
          <cell r="F97">
            <v>0</v>
          </cell>
          <cell r="G97">
            <v>0</v>
          </cell>
        </row>
        <row r="98">
          <cell r="A98" t="str">
            <v/>
          </cell>
          <cell r="B98" t="str">
            <v/>
          </cell>
          <cell r="D98" t="str">
            <v/>
          </cell>
          <cell r="E98">
            <v>0</v>
          </cell>
          <cell r="F98">
            <v>0</v>
          </cell>
          <cell r="G98">
            <v>0</v>
          </cell>
        </row>
        <row r="99">
          <cell r="A99" t="str">
            <v>1.1.2</v>
          </cell>
          <cell r="B99" t="str">
            <v>Erradicación de arbustos y/o árboles</v>
          </cell>
          <cell r="C99">
            <v>0</v>
          </cell>
          <cell r="D99" t="str">
            <v>Costo  Neto</v>
          </cell>
          <cell r="E99">
            <v>0</v>
          </cell>
          <cell r="F99" t="str">
            <v>Total B</v>
          </cell>
          <cell r="G99">
            <v>0</v>
          </cell>
        </row>
        <row r="100">
          <cell r="A100" t="str">
            <v>C - EQUIPOS</v>
          </cell>
        </row>
        <row r="101">
          <cell r="A101" t="str">
            <v/>
          </cell>
          <cell r="B101" t="str">
            <v/>
          </cell>
          <cell r="C101">
            <v>0</v>
          </cell>
          <cell r="D101" t="str">
            <v/>
          </cell>
          <cell r="E101">
            <v>0</v>
          </cell>
          <cell r="F101">
            <v>0</v>
          </cell>
          <cell r="G101">
            <v>0</v>
          </cell>
        </row>
        <row r="102">
          <cell r="A102" t="str">
            <v/>
          </cell>
          <cell r="B102" t="str">
            <v/>
          </cell>
          <cell r="C102">
            <v>0</v>
          </cell>
          <cell r="D102" t="str">
            <v/>
          </cell>
          <cell r="E102">
            <v>0</v>
          </cell>
          <cell r="F102">
            <v>0</v>
          </cell>
          <cell r="G102">
            <v>0</v>
          </cell>
        </row>
        <row r="103">
          <cell r="A103" t="str">
            <v/>
          </cell>
          <cell r="B103" t="str">
            <v/>
          </cell>
          <cell r="C103">
            <v>0</v>
          </cell>
          <cell r="D103" t="str">
            <v/>
          </cell>
          <cell r="E103">
            <v>0</v>
          </cell>
          <cell r="F103">
            <v>0</v>
          </cell>
          <cell r="G103">
            <v>0</v>
          </cell>
        </row>
        <row r="104">
          <cell r="A104" t="str">
            <v/>
          </cell>
          <cell r="B104" t="str">
            <v/>
          </cell>
          <cell r="C104">
            <v>0</v>
          </cell>
          <cell r="D104" t="str">
            <v/>
          </cell>
          <cell r="E104">
            <v>0</v>
          </cell>
          <cell r="F104">
            <v>0</v>
          </cell>
          <cell r="G104">
            <v>0</v>
          </cell>
        </row>
        <row r="105">
          <cell r="A105" t="str">
            <v/>
          </cell>
          <cell r="B105" t="str">
            <v/>
          </cell>
          <cell r="C105">
            <v>0</v>
          </cell>
          <cell r="D105" t="str">
            <v/>
          </cell>
          <cell r="E105">
            <v>0</v>
          </cell>
          <cell r="F105">
            <v>0</v>
          </cell>
          <cell r="G105">
            <v>0</v>
          </cell>
        </row>
        <row r="106">
          <cell r="A106" t="str">
            <v/>
          </cell>
          <cell r="B106" t="str">
            <v/>
          </cell>
          <cell r="C106" t="str">
            <v>TRABAJOS PRELIMINARES</v>
          </cell>
          <cell r="D106" t="str">
            <v/>
          </cell>
          <cell r="E106">
            <v>0</v>
          </cell>
          <cell r="F106">
            <v>0</v>
          </cell>
          <cell r="G106">
            <v>0</v>
          </cell>
        </row>
        <row r="107">
          <cell r="A107" t="str">
            <v/>
          </cell>
          <cell r="B107" t="str">
            <v/>
          </cell>
          <cell r="C107" t="str">
            <v>Demolición</v>
          </cell>
          <cell r="D107" t="str">
            <v/>
          </cell>
          <cell r="E107">
            <v>0</v>
          </cell>
          <cell r="F107">
            <v>0</v>
          </cell>
          <cell r="G107">
            <v>0</v>
          </cell>
        </row>
        <row r="108">
          <cell r="A108" t="str">
            <v/>
          </cell>
          <cell r="B108" t="str">
            <v/>
          </cell>
          <cell r="D108" t="str">
            <v/>
          </cell>
          <cell r="E108">
            <v>0</v>
          </cell>
          <cell r="F108">
            <v>0</v>
          </cell>
          <cell r="G108">
            <v>0</v>
          </cell>
        </row>
        <row r="109">
          <cell r="A109" t="str">
            <v/>
          </cell>
          <cell r="B109" t="str">
            <v/>
          </cell>
          <cell r="C109" t="str">
            <v>DESIGNACION</v>
          </cell>
          <cell r="D109" t="str">
            <v/>
          </cell>
          <cell r="E109" t="str">
            <v>Cantidad</v>
          </cell>
          <cell r="F109">
            <v>0</v>
          </cell>
          <cell r="G109">
            <v>0</v>
          </cell>
        </row>
        <row r="110">
          <cell r="A110" t="str">
            <v/>
          </cell>
          <cell r="B110" t="str">
            <v/>
          </cell>
          <cell r="C110">
            <v>0</v>
          </cell>
          <cell r="D110" t="str">
            <v/>
          </cell>
          <cell r="E110">
            <v>0</v>
          </cell>
          <cell r="F110">
            <v>0</v>
          </cell>
          <cell r="G110">
            <v>0</v>
          </cell>
        </row>
        <row r="111">
          <cell r="A111">
            <v>0</v>
          </cell>
          <cell r="B111">
            <v>0</v>
          </cell>
          <cell r="C111" t="str">
            <v>A - MATERIALES</v>
          </cell>
          <cell r="D111">
            <v>0</v>
          </cell>
          <cell r="E111">
            <v>0</v>
          </cell>
          <cell r="F111" t="str">
            <v>Total C</v>
          </cell>
          <cell r="G111">
            <v>0</v>
          </cell>
        </row>
        <row r="112">
          <cell r="A112" t="str">
            <v/>
          </cell>
          <cell r="B112" t="str">
            <v/>
          </cell>
          <cell r="C112" t="str">
            <v>Adhesivo para pisos y revestimientos cerámicos</v>
          </cell>
          <cell r="D112" t="str">
            <v/>
          </cell>
          <cell r="E112">
            <v>2</v>
          </cell>
          <cell r="F112">
            <v>0</v>
          </cell>
          <cell r="G112">
            <v>0</v>
          </cell>
        </row>
        <row r="113">
          <cell r="A113" t="str">
            <v/>
          </cell>
          <cell r="B113" t="str">
            <v/>
          </cell>
          <cell r="C113">
            <v>0</v>
          </cell>
          <cell r="D113" t="str">
            <v>COSTO NETO</v>
          </cell>
          <cell r="E113">
            <v>0</v>
          </cell>
          <cell r="F113" t="str">
            <v>Total D=A+B+C</v>
          </cell>
          <cell r="G113">
            <v>0</v>
          </cell>
        </row>
        <row r="114">
          <cell r="A114" t="str">
            <v/>
          </cell>
          <cell r="B114" t="str">
            <v/>
          </cell>
          <cell r="C114" t="str">
            <v xml:space="preserve">Alambres de acero </v>
          </cell>
          <cell r="D114" t="str">
            <v/>
          </cell>
          <cell r="E114">
            <v>10</v>
          </cell>
          <cell r="F114">
            <v>0</v>
          </cell>
          <cell r="G114">
            <v>0</v>
          </cell>
        </row>
        <row r="115">
          <cell r="A115" t="str">
            <v>ANALISIS DE PRECIOS</v>
          </cell>
          <cell r="B115" t="str">
            <v/>
          </cell>
          <cell r="C115" t="str">
            <v xml:space="preserve">Alumbrado de seguridad ( postado + luminarias ) </v>
          </cell>
          <cell r="D115" t="str">
            <v/>
          </cell>
          <cell r="E115">
            <v>2</v>
          </cell>
          <cell r="F115">
            <v>0</v>
          </cell>
          <cell r="G115">
            <v>0</v>
          </cell>
        </row>
        <row r="116">
          <cell r="A116" t="str">
            <v>COMITENTE:</v>
          </cell>
          <cell r="B116" t="str">
            <v>INSTITUTO PROVINCIAL DE LA VIVIENDA</v>
          </cell>
          <cell r="C116">
            <v>0</v>
          </cell>
          <cell r="D116" t="str">
            <v/>
          </cell>
          <cell r="E116">
            <v>0</v>
          </cell>
          <cell r="F116">
            <v>0</v>
          </cell>
          <cell r="G116">
            <v>0</v>
          </cell>
        </row>
        <row r="117">
          <cell r="A117" t="str">
            <v>CONTRATISTA:</v>
          </cell>
          <cell r="B117">
            <v>0</v>
          </cell>
          <cell r="C117">
            <v>0</v>
          </cell>
          <cell r="D117" t="str">
            <v/>
          </cell>
          <cell r="E117">
            <v>0</v>
          </cell>
          <cell r="F117">
            <v>0</v>
          </cell>
          <cell r="G117">
            <v>0</v>
          </cell>
        </row>
        <row r="118">
          <cell r="A118" t="str">
            <v>OBRA:</v>
          </cell>
          <cell r="B118">
            <v>0</v>
          </cell>
          <cell r="C118">
            <v>0</v>
          </cell>
          <cell r="D118" t="str">
            <v/>
          </cell>
          <cell r="E118">
            <v>0</v>
          </cell>
          <cell r="F118" t="str">
            <v>PRECIOS A:</v>
          </cell>
          <cell r="G118">
            <v>0</v>
          </cell>
        </row>
        <row r="119">
          <cell r="A119" t="str">
            <v>UBICACIÓN:</v>
          </cell>
          <cell r="B119">
            <v>0</v>
          </cell>
          <cell r="C119">
            <v>0</v>
          </cell>
          <cell r="D119" t="str">
            <v/>
          </cell>
          <cell r="E119">
            <v>0</v>
          </cell>
          <cell r="F119">
            <v>0</v>
          </cell>
          <cell r="G119">
            <v>0</v>
          </cell>
        </row>
        <row r="120">
          <cell r="A120" t="str">
            <v>RUBRO:</v>
          </cell>
          <cell r="B120" t="str">
            <v/>
          </cell>
          <cell r="C120">
            <v>0</v>
          </cell>
          <cell r="D120" t="str">
            <v/>
          </cell>
          <cell r="E120">
            <v>0</v>
          </cell>
          <cell r="F120">
            <v>0</v>
          </cell>
          <cell r="G120">
            <v>0</v>
          </cell>
        </row>
        <row r="121">
          <cell r="A121" t="str">
            <v>ITEM:</v>
          </cell>
          <cell r="B121" t="str">
            <v/>
          </cell>
          <cell r="C121" t="str">
            <v/>
          </cell>
          <cell r="D121" t="str">
            <v/>
          </cell>
          <cell r="E121">
            <v>0</v>
          </cell>
          <cell r="F121" t="str">
            <v>UNIDAD:</v>
          </cell>
          <cell r="G121" t="str">
            <v/>
          </cell>
        </row>
        <row r="122">
          <cell r="A122" t="str">
            <v/>
          </cell>
          <cell r="B122" t="str">
            <v/>
          </cell>
          <cell r="C122">
            <v>0</v>
          </cell>
          <cell r="D122" t="str">
            <v/>
          </cell>
          <cell r="E122">
            <v>0</v>
          </cell>
          <cell r="F122">
            <v>0</v>
          </cell>
          <cell r="G122">
            <v>0</v>
          </cell>
        </row>
        <row r="123">
          <cell r="A123" t="str">
            <v>DATOS REDETERMINACION</v>
          </cell>
          <cell r="B123" t="str">
            <v/>
          </cell>
          <cell r="C123" t="str">
            <v>DESIGNACION</v>
          </cell>
          <cell r="D123" t="str">
            <v>U</v>
          </cell>
          <cell r="E123" t="str">
            <v>Cantidad</v>
          </cell>
          <cell r="F123" t="str">
            <v>$ Unitarios</v>
          </cell>
          <cell r="G123" t="str">
            <v>$ Parcial</v>
          </cell>
        </row>
        <row r="124">
          <cell r="A124" t="str">
            <v>CÓDIGO</v>
          </cell>
          <cell r="B124" t="str">
            <v>DESCRIPCIÓN</v>
          </cell>
          <cell r="C124">
            <v>0</v>
          </cell>
          <cell r="D124" t="str">
            <v/>
          </cell>
          <cell r="E124">
            <v>0</v>
          </cell>
          <cell r="F124">
            <v>0</v>
          </cell>
          <cell r="G124">
            <v>0</v>
          </cell>
        </row>
        <row r="125">
          <cell r="A125" t="str">
            <v>A - MATERIALES</v>
          </cell>
          <cell r="B125" t="str">
            <v/>
          </cell>
          <cell r="C125">
            <v>0</v>
          </cell>
          <cell r="D125" t="str">
            <v/>
          </cell>
          <cell r="E125">
            <v>0</v>
          </cell>
          <cell r="F125">
            <v>0</v>
          </cell>
          <cell r="G125">
            <v>0</v>
          </cell>
        </row>
        <row r="126">
          <cell r="A126" t="str">
            <v/>
          </cell>
          <cell r="B126" t="str">
            <v/>
          </cell>
          <cell r="D126" t="str">
            <v/>
          </cell>
          <cell r="E126">
            <v>0</v>
          </cell>
          <cell r="F126">
            <v>0</v>
          </cell>
          <cell r="G126">
            <v>0</v>
          </cell>
        </row>
        <row r="127">
          <cell r="A127" t="str">
            <v/>
          </cell>
          <cell r="B127" t="str">
            <v/>
          </cell>
          <cell r="C127" t="str">
            <v>B - MANO DE OBRA</v>
          </cell>
          <cell r="D127" t="str">
            <v/>
          </cell>
          <cell r="E127">
            <v>0</v>
          </cell>
          <cell r="F127">
            <v>0</v>
          </cell>
          <cell r="G127">
            <v>0</v>
          </cell>
        </row>
        <row r="128">
          <cell r="A128" t="str">
            <v/>
          </cell>
          <cell r="B128" t="str">
            <v/>
          </cell>
          <cell r="C128" t="str">
            <v>Oficial</v>
          </cell>
          <cell r="D128" t="str">
            <v/>
          </cell>
          <cell r="E128">
            <v>10</v>
          </cell>
          <cell r="F128">
            <v>0</v>
          </cell>
          <cell r="G128">
            <v>0</v>
          </cell>
        </row>
        <row r="129">
          <cell r="A129" t="str">
            <v/>
          </cell>
          <cell r="B129" t="str">
            <v/>
          </cell>
          <cell r="C129" t="str">
            <v>Ayudante</v>
          </cell>
          <cell r="D129" t="str">
            <v/>
          </cell>
          <cell r="E129">
            <v>10</v>
          </cell>
          <cell r="F129">
            <v>0</v>
          </cell>
          <cell r="G129">
            <v>0</v>
          </cell>
        </row>
        <row r="130">
          <cell r="A130" t="str">
            <v/>
          </cell>
          <cell r="B130" t="str">
            <v/>
          </cell>
          <cell r="C130">
            <v>0</v>
          </cell>
          <cell r="D130" t="str">
            <v/>
          </cell>
          <cell r="E130">
            <v>0</v>
          </cell>
          <cell r="F130">
            <v>0</v>
          </cell>
          <cell r="G130">
            <v>0</v>
          </cell>
        </row>
        <row r="131">
          <cell r="A131" t="str">
            <v/>
          </cell>
          <cell r="B131" t="str">
            <v/>
          </cell>
          <cell r="C131">
            <v>0</v>
          </cell>
          <cell r="D131" t="str">
            <v/>
          </cell>
          <cell r="E131">
            <v>0</v>
          </cell>
          <cell r="F131">
            <v>0</v>
          </cell>
          <cell r="G131">
            <v>0</v>
          </cell>
        </row>
        <row r="132">
          <cell r="A132" t="str">
            <v/>
          </cell>
          <cell r="B132" t="str">
            <v/>
          </cell>
          <cell r="C132">
            <v>0</v>
          </cell>
          <cell r="D132" t="str">
            <v/>
          </cell>
          <cell r="E132">
            <v>0</v>
          </cell>
          <cell r="F132">
            <v>0</v>
          </cell>
          <cell r="G132">
            <v>0</v>
          </cell>
        </row>
        <row r="133">
          <cell r="A133" t="str">
            <v/>
          </cell>
          <cell r="B133" t="str">
            <v/>
          </cell>
          <cell r="C133">
            <v>0</v>
          </cell>
          <cell r="D133" t="str">
            <v/>
          </cell>
          <cell r="E133">
            <v>0</v>
          </cell>
          <cell r="F133">
            <v>0</v>
          </cell>
          <cell r="G133">
            <v>0</v>
          </cell>
        </row>
        <row r="134">
          <cell r="A134" t="str">
            <v/>
          </cell>
          <cell r="B134" t="str">
            <v/>
          </cell>
          <cell r="C134">
            <v>0</v>
          </cell>
          <cell r="D134" t="str">
            <v/>
          </cell>
          <cell r="E134">
            <v>0</v>
          </cell>
          <cell r="F134">
            <v>0</v>
          </cell>
          <cell r="G134">
            <v>0</v>
          </cell>
        </row>
        <row r="135">
          <cell r="A135" t="str">
            <v/>
          </cell>
          <cell r="B135" t="str">
            <v/>
          </cell>
          <cell r="C135">
            <v>0</v>
          </cell>
          <cell r="D135" t="str">
            <v/>
          </cell>
          <cell r="E135">
            <v>0</v>
          </cell>
          <cell r="F135">
            <v>0</v>
          </cell>
          <cell r="G135">
            <v>0</v>
          </cell>
        </row>
        <row r="136">
          <cell r="A136" t="str">
            <v/>
          </cell>
          <cell r="B136" t="str">
            <v/>
          </cell>
          <cell r="D136" t="str">
            <v/>
          </cell>
          <cell r="E136">
            <v>0</v>
          </cell>
          <cell r="F136">
            <v>0</v>
          </cell>
          <cell r="G136">
            <v>0</v>
          </cell>
        </row>
        <row r="137">
          <cell r="A137" t="str">
            <v/>
          </cell>
          <cell r="B137" t="str">
            <v/>
          </cell>
          <cell r="C137" t="str">
            <v>C - EQUIPOS</v>
          </cell>
          <cell r="D137" t="str">
            <v/>
          </cell>
          <cell r="E137">
            <v>0</v>
          </cell>
          <cell r="F137">
            <v>0</v>
          </cell>
          <cell r="G137">
            <v>0</v>
          </cell>
        </row>
        <row r="138">
          <cell r="A138" t="str">
            <v/>
          </cell>
          <cell r="B138" t="str">
            <v/>
          </cell>
          <cell r="C138">
            <v>0</v>
          </cell>
          <cell r="D138" t="str">
            <v/>
          </cell>
          <cell r="E138">
            <v>0</v>
          </cell>
          <cell r="F138">
            <v>0</v>
          </cell>
          <cell r="G138">
            <v>0</v>
          </cell>
        </row>
        <row r="139">
          <cell r="A139" t="str">
            <v/>
          </cell>
          <cell r="B139" t="str">
            <v/>
          </cell>
          <cell r="C139">
            <v>0</v>
          </cell>
          <cell r="D139" t="str">
            <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t="str">
            <v>Total A</v>
          </cell>
          <cell r="G146">
            <v>0</v>
          </cell>
        </row>
        <row r="147">
          <cell r="A147" t="str">
            <v>B - MANO DE OBRA</v>
          </cell>
          <cell r="E147">
            <v>0</v>
          </cell>
          <cell r="F147" t="str">
            <v>Total C</v>
          </cell>
          <cell r="G147">
            <v>0</v>
          </cell>
        </row>
        <row r="148">
          <cell r="A148" t="str">
            <v/>
          </cell>
          <cell r="B148" t="str">
            <v/>
          </cell>
          <cell r="D148" t="str">
            <v/>
          </cell>
          <cell r="E148">
            <v>0</v>
          </cell>
          <cell r="F148">
            <v>0</v>
          </cell>
          <cell r="G148">
            <v>0</v>
          </cell>
        </row>
        <row r="149">
          <cell r="A149" t="str">
            <v/>
          </cell>
          <cell r="B149" t="str">
            <v/>
          </cell>
          <cell r="C149">
            <v>0</v>
          </cell>
          <cell r="D149" t="str">
            <v/>
          </cell>
          <cell r="E149">
            <v>0</v>
          </cell>
          <cell r="F149">
            <v>0</v>
          </cell>
          <cell r="G149">
            <v>0</v>
          </cell>
        </row>
        <row r="150">
          <cell r="A150" t="str">
            <v/>
          </cell>
          <cell r="B150" t="str">
            <v/>
          </cell>
          <cell r="D150" t="str">
            <v/>
          </cell>
          <cell r="F150">
            <v>0</v>
          </cell>
          <cell r="G150">
            <v>0</v>
          </cell>
        </row>
        <row r="151">
          <cell r="A151" t="str">
            <v/>
          </cell>
          <cell r="B151" t="str">
            <v/>
          </cell>
          <cell r="C151">
            <v>0</v>
          </cell>
          <cell r="D151" t="str">
            <v/>
          </cell>
          <cell r="E151">
            <v>0</v>
          </cell>
          <cell r="F151">
            <v>0</v>
          </cell>
          <cell r="G151">
            <v>0</v>
          </cell>
        </row>
        <row r="152">
          <cell r="A152" t="str">
            <v/>
          </cell>
          <cell r="B152" t="str">
            <v/>
          </cell>
          <cell r="C152">
            <v>0</v>
          </cell>
          <cell r="D152" t="str">
            <v/>
          </cell>
          <cell r="E152">
            <v>0</v>
          </cell>
          <cell r="F152">
            <v>0</v>
          </cell>
          <cell r="G152">
            <v>0</v>
          </cell>
        </row>
        <row r="153">
          <cell r="A153" t="str">
            <v/>
          </cell>
          <cell r="B153" t="str">
            <v/>
          </cell>
          <cell r="C153">
            <v>0</v>
          </cell>
          <cell r="D153" t="str">
            <v/>
          </cell>
          <cell r="E153">
            <v>0</v>
          </cell>
          <cell r="F153">
            <v>0</v>
          </cell>
          <cell r="G153">
            <v>0</v>
          </cell>
        </row>
        <row r="154">
          <cell r="A154" t="str">
            <v/>
          </cell>
          <cell r="B154" t="str">
            <v/>
          </cell>
          <cell r="C154">
            <v>0</v>
          </cell>
          <cell r="D154" t="str">
            <v/>
          </cell>
          <cell r="E154">
            <v>0</v>
          </cell>
          <cell r="F154">
            <v>0</v>
          </cell>
          <cell r="G154">
            <v>0</v>
          </cell>
        </row>
        <row r="155">
          <cell r="A155" t="str">
            <v/>
          </cell>
          <cell r="B155" t="str">
            <v/>
          </cell>
          <cell r="C155">
            <v>0</v>
          </cell>
          <cell r="D155" t="str">
            <v/>
          </cell>
          <cell r="E155">
            <v>0</v>
          </cell>
          <cell r="F155">
            <v>0</v>
          </cell>
          <cell r="G155">
            <v>0</v>
          </cell>
        </row>
        <row r="156">
          <cell r="A156" t="str">
            <v>RUBRO:</v>
          </cell>
          <cell r="B156">
            <v>1</v>
          </cell>
          <cell r="C156" t="str">
            <v>TRABAJOS PRELIMINARES</v>
          </cell>
          <cell r="E156">
            <v>0</v>
          </cell>
          <cell r="F156" t="str">
            <v>Total B</v>
          </cell>
          <cell r="G156">
            <v>0</v>
          </cell>
        </row>
        <row r="157">
          <cell r="A157" t="str">
            <v>C - EQUIPOS</v>
          </cell>
          <cell r="B157" t="str">
            <v>1.1.4</v>
          </cell>
          <cell r="C157" t="str">
            <v>Cegado de pozos absorbentes o negros, cámaras, zanjas o excavaciones</v>
          </cell>
          <cell r="E157">
            <v>0</v>
          </cell>
          <cell r="F157" t="str">
            <v>UNIDAD:</v>
          </cell>
          <cell r="G157" t="str">
            <v>gl</v>
          </cell>
        </row>
        <row r="158">
          <cell r="A158" t="str">
            <v/>
          </cell>
          <cell r="B158" t="str">
            <v/>
          </cell>
          <cell r="D158" t="str">
            <v/>
          </cell>
          <cell r="E158">
            <v>0</v>
          </cell>
          <cell r="F158">
            <v>0</v>
          </cell>
          <cell r="G158">
            <v>0</v>
          </cell>
        </row>
        <row r="159">
          <cell r="A159" t="str">
            <v/>
          </cell>
          <cell r="B159" t="str">
            <v/>
          </cell>
          <cell r="C159" t="str">
            <v>DESIGNACION</v>
          </cell>
          <cell r="D159" t="str">
            <v/>
          </cell>
          <cell r="E159" t="str">
            <v>Cantidad</v>
          </cell>
          <cell r="F159">
            <v>0</v>
          </cell>
          <cell r="G159">
            <v>0</v>
          </cell>
        </row>
        <row r="160">
          <cell r="A160" t="str">
            <v/>
          </cell>
          <cell r="B160" t="str">
            <v/>
          </cell>
          <cell r="C160">
            <v>0</v>
          </cell>
          <cell r="D160" t="str">
            <v/>
          </cell>
          <cell r="E160">
            <v>0</v>
          </cell>
          <cell r="F160">
            <v>0</v>
          </cell>
          <cell r="G160">
            <v>0</v>
          </cell>
        </row>
        <row r="161">
          <cell r="A161" t="str">
            <v/>
          </cell>
          <cell r="B161" t="str">
            <v/>
          </cell>
          <cell r="C161" t="str">
            <v>A - MATERIALES</v>
          </cell>
          <cell r="D161" t="str">
            <v/>
          </cell>
          <cell r="E161">
            <v>0</v>
          </cell>
          <cell r="F161">
            <v>0</v>
          </cell>
          <cell r="G161">
            <v>0</v>
          </cell>
        </row>
        <row r="162">
          <cell r="A162" t="str">
            <v/>
          </cell>
          <cell r="B162" t="str">
            <v/>
          </cell>
          <cell r="C162">
            <v>0</v>
          </cell>
          <cell r="D162" t="str">
            <v/>
          </cell>
          <cell r="E162">
            <v>0</v>
          </cell>
          <cell r="F162">
            <v>0</v>
          </cell>
          <cell r="G162">
            <v>0</v>
          </cell>
        </row>
        <row r="163">
          <cell r="A163" t="str">
            <v/>
          </cell>
          <cell r="B163" t="str">
            <v/>
          </cell>
          <cell r="C163">
            <v>0</v>
          </cell>
          <cell r="D163" t="str">
            <v/>
          </cell>
          <cell r="E163">
            <v>0</v>
          </cell>
          <cell r="F163">
            <v>0</v>
          </cell>
          <cell r="G163">
            <v>0</v>
          </cell>
        </row>
        <row r="164">
          <cell r="A164" t="str">
            <v/>
          </cell>
          <cell r="B164" t="str">
            <v/>
          </cell>
          <cell r="C164">
            <v>0</v>
          </cell>
          <cell r="D164" t="str">
            <v/>
          </cell>
          <cell r="E164">
            <v>0</v>
          </cell>
          <cell r="F164">
            <v>0</v>
          </cell>
          <cell r="G164">
            <v>0</v>
          </cell>
        </row>
        <row r="165">
          <cell r="A165" t="str">
            <v/>
          </cell>
          <cell r="B165" t="str">
            <v/>
          </cell>
          <cell r="C165">
            <v>0</v>
          </cell>
          <cell r="D165" t="str">
            <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t="str">
            <v>Total C</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COSTO NETO</v>
          </cell>
          <cell r="E170">
            <v>0</v>
          </cell>
          <cell r="F170" t="str">
            <v>Total D=A+B+C</v>
          </cell>
          <cell r="G170">
            <v>0</v>
          </cell>
        </row>
        <row r="171">
          <cell r="A171" t="str">
            <v/>
          </cell>
          <cell r="B171" t="str">
            <v/>
          </cell>
          <cell r="C171">
            <v>0</v>
          </cell>
          <cell r="D171" t="str">
            <v/>
          </cell>
          <cell r="E171">
            <v>0</v>
          </cell>
          <cell r="F171">
            <v>0</v>
          </cell>
          <cell r="G171">
            <v>0</v>
          </cell>
        </row>
        <row r="172">
          <cell r="A172" t="str">
            <v>ANALISIS DE PRECIOS</v>
          </cell>
          <cell r="B172" t="str">
            <v/>
          </cell>
          <cell r="C172">
            <v>0</v>
          </cell>
          <cell r="D172" t="str">
            <v/>
          </cell>
          <cell r="E172">
            <v>0</v>
          </cell>
          <cell r="F172">
            <v>0</v>
          </cell>
          <cell r="G172">
            <v>0</v>
          </cell>
        </row>
        <row r="173">
          <cell r="A173" t="str">
            <v>COMITENTE:</v>
          </cell>
          <cell r="B173" t="str">
            <v>INSTITUTO PROVINCIAL DE LA VIVIENDA</v>
          </cell>
          <cell r="C173">
            <v>0</v>
          </cell>
          <cell r="D173" t="str">
            <v/>
          </cell>
          <cell r="E173">
            <v>0</v>
          </cell>
          <cell r="F173">
            <v>0</v>
          </cell>
          <cell r="G173">
            <v>0</v>
          </cell>
        </row>
        <row r="174">
          <cell r="A174" t="str">
            <v>CONTRATISTA:</v>
          </cell>
          <cell r="B174">
            <v>0</v>
          </cell>
          <cell r="C174">
            <v>0</v>
          </cell>
          <cell r="D174" t="str">
            <v/>
          </cell>
          <cell r="E174">
            <v>0</v>
          </cell>
          <cell r="F174">
            <v>0</v>
          </cell>
          <cell r="G174">
            <v>0</v>
          </cell>
        </row>
        <row r="175">
          <cell r="A175" t="str">
            <v>OBRA:</v>
          </cell>
          <cell r="B175">
            <v>0</v>
          </cell>
          <cell r="C175">
            <v>0</v>
          </cell>
          <cell r="D175" t="str">
            <v/>
          </cell>
          <cell r="E175">
            <v>0</v>
          </cell>
          <cell r="F175" t="str">
            <v>PRECIOS A:</v>
          </cell>
          <cell r="G175">
            <v>0</v>
          </cell>
        </row>
        <row r="176">
          <cell r="A176" t="str">
            <v>UBICACIÓN:</v>
          </cell>
          <cell r="B176">
            <v>0</v>
          </cell>
          <cell r="E176">
            <v>0</v>
          </cell>
          <cell r="F176" t="str">
            <v>Total A</v>
          </cell>
          <cell r="G176">
            <v>0</v>
          </cell>
        </row>
        <row r="177">
          <cell r="A177" t="str">
            <v>RUBRO:</v>
          </cell>
          <cell r="C177">
            <v>0</v>
          </cell>
          <cell r="E177">
            <v>0</v>
          </cell>
          <cell r="G177">
            <v>0</v>
          </cell>
        </row>
        <row r="178">
          <cell r="A178" t="str">
            <v>ITEM:</v>
          </cell>
          <cell r="B178" t="str">
            <v/>
          </cell>
          <cell r="C178" t="str">
            <v/>
          </cell>
          <cell r="D178" t="str">
            <v/>
          </cell>
          <cell r="E178">
            <v>10</v>
          </cell>
          <cell r="F178" t="str">
            <v>UNIDAD:</v>
          </cell>
          <cell r="G178" t="str">
            <v/>
          </cell>
        </row>
        <row r="179">
          <cell r="A179" t="str">
            <v/>
          </cell>
          <cell r="B179" t="str">
            <v/>
          </cell>
          <cell r="C179" t="str">
            <v>OFICIAL</v>
          </cell>
          <cell r="D179" t="str">
            <v/>
          </cell>
          <cell r="E179">
            <v>5</v>
          </cell>
          <cell r="F179">
            <v>0</v>
          </cell>
          <cell r="G179">
            <v>0</v>
          </cell>
        </row>
        <row r="180">
          <cell r="A180" t="str">
            <v>DATOS REDETERMINACION</v>
          </cell>
          <cell r="B180" t="str">
            <v/>
          </cell>
          <cell r="C180" t="str">
            <v>DESIGNACION</v>
          </cell>
          <cell r="D180" t="str">
            <v>U</v>
          </cell>
          <cell r="E180" t="str">
            <v>Cantidad</v>
          </cell>
          <cell r="F180" t="str">
            <v>$ Unitarios</v>
          </cell>
          <cell r="G180" t="str">
            <v>$ Parcial</v>
          </cell>
        </row>
        <row r="181">
          <cell r="A181" t="str">
            <v>CÓDIGO</v>
          </cell>
          <cell r="B181" t="str">
            <v>DESCRIPCIÓN</v>
          </cell>
          <cell r="C181">
            <v>0</v>
          </cell>
          <cell r="D181" t="str">
            <v/>
          </cell>
          <cell r="E181">
            <v>0</v>
          </cell>
          <cell r="F181">
            <v>0</v>
          </cell>
          <cell r="G181">
            <v>0</v>
          </cell>
        </row>
        <row r="182">
          <cell r="A182" t="str">
            <v>A - MATERIALES</v>
          </cell>
          <cell r="B182" t="str">
            <v/>
          </cell>
          <cell r="C182">
            <v>0</v>
          </cell>
          <cell r="D182" t="str">
            <v/>
          </cell>
          <cell r="E182">
            <v>0</v>
          </cell>
          <cell r="F182">
            <v>0</v>
          </cell>
          <cell r="G182">
            <v>0</v>
          </cell>
        </row>
        <row r="183">
          <cell r="A183" t="str">
            <v/>
          </cell>
          <cell r="B183" t="str">
            <v/>
          </cell>
          <cell r="C183">
            <v>0</v>
          </cell>
          <cell r="D183" t="str">
            <v/>
          </cell>
          <cell r="E183">
            <v>0</v>
          </cell>
          <cell r="F183">
            <v>0</v>
          </cell>
          <cell r="G183">
            <v>0</v>
          </cell>
        </row>
        <row r="184">
          <cell r="A184" t="str">
            <v/>
          </cell>
          <cell r="B184" t="str">
            <v/>
          </cell>
          <cell r="C184">
            <v>0</v>
          </cell>
          <cell r="D184" t="str">
            <v/>
          </cell>
          <cell r="E184">
            <v>0</v>
          </cell>
          <cell r="F184">
            <v>0</v>
          </cell>
          <cell r="G184">
            <v>0</v>
          </cell>
        </row>
        <row r="185">
          <cell r="A185" t="str">
            <v/>
          </cell>
          <cell r="B185" t="str">
            <v/>
          </cell>
          <cell r="C185">
            <v>0</v>
          </cell>
          <cell r="D185" t="str">
            <v/>
          </cell>
          <cell r="E185">
            <v>0</v>
          </cell>
          <cell r="F185">
            <v>0</v>
          </cell>
          <cell r="G185">
            <v>0</v>
          </cell>
        </row>
        <row r="186">
          <cell r="A186" t="str">
            <v/>
          </cell>
          <cell r="B186" t="str">
            <v/>
          </cell>
          <cell r="D186" t="str">
            <v/>
          </cell>
          <cell r="E186">
            <v>0</v>
          </cell>
          <cell r="F186">
            <v>0</v>
          </cell>
          <cell r="G186">
            <v>0</v>
          </cell>
        </row>
        <row r="187">
          <cell r="A187" t="str">
            <v/>
          </cell>
          <cell r="B187" t="str">
            <v/>
          </cell>
          <cell r="C187" t="str">
            <v>C - EQUIPOS</v>
          </cell>
          <cell r="D187" t="str">
            <v/>
          </cell>
          <cell r="E187">
            <v>0</v>
          </cell>
          <cell r="F187">
            <v>0</v>
          </cell>
          <cell r="G187">
            <v>0</v>
          </cell>
        </row>
        <row r="188">
          <cell r="A188" t="str">
            <v/>
          </cell>
          <cell r="B188" t="str">
            <v/>
          </cell>
          <cell r="C188" t="str">
            <v xml:space="preserve">Equipo compactador mecanico </v>
          </cell>
          <cell r="D188" t="str">
            <v/>
          </cell>
          <cell r="E188">
            <v>5</v>
          </cell>
          <cell r="F188">
            <v>0</v>
          </cell>
          <cell r="G188">
            <v>0</v>
          </cell>
        </row>
        <row r="189">
          <cell r="A189" t="str">
            <v/>
          </cell>
          <cell r="B189" t="str">
            <v/>
          </cell>
          <cell r="C189">
            <v>0</v>
          </cell>
          <cell r="D189" t="str">
            <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t="str">
            <v/>
          </cell>
          <cell r="B197" t="str">
            <v/>
          </cell>
          <cell r="D197" t="str">
            <v/>
          </cell>
          <cell r="E197">
            <v>0</v>
          </cell>
          <cell r="F197">
            <v>0</v>
          </cell>
          <cell r="G197">
            <v>0</v>
          </cell>
        </row>
        <row r="198">
          <cell r="A198" t="str">
            <v/>
          </cell>
          <cell r="B198" t="str">
            <v/>
          </cell>
          <cell r="D198" t="str">
            <v/>
          </cell>
          <cell r="E198">
            <v>0</v>
          </cell>
          <cell r="F198">
            <v>0</v>
          </cell>
          <cell r="G198">
            <v>0</v>
          </cell>
        </row>
        <row r="199">
          <cell r="A199" t="str">
            <v/>
          </cell>
          <cell r="B199" t="str">
            <v/>
          </cell>
          <cell r="C199">
            <v>0</v>
          </cell>
          <cell r="D199" t="str">
            <v/>
          </cell>
          <cell r="E199">
            <v>0</v>
          </cell>
          <cell r="F199">
            <v>0</v>
          </cell>
          <cell r="G199">
            <v>0</v>
          </cell>
        </row>
        <row r="200">
          <cell r="A200" t="str">
            <v/>
          </cell>
          <cell r="B200" t="str">
            <v/>
          </cell>
          <cell r="D200" t="str">
            <v/>
          </cell>
          <cell r="F200">
            <v>0</v>
          </cell>
          <cell r="G200">
            <v>0</v>
          </cell>
        </row>
        <row r="201">
          <cell r="A201" t="str">
            <v/>
          </cell>
          <cell r="B201" t="str">
            <v/>
          </cell>
          <cell r="C201">
            <v>0</v>
          </cell>
          <cell r="D201" t="str">
            <v/>
          </cell>
          <cell r="E201">
            <v>0</v>
          </cell>
          <cell r="F201">
            <v>0</v>
          </cell>
          <cell r="G201">
            <v>0</v>
          </cell>
        </row>
        <row r="202">
          <cell r="A202" t="str">
            <v/>
          </cell>
          <cell r="B202" t="str">
            <v/>
          </cell>
          <cell r="C202">
            <v>0</v>
          </cell>
          <cell r="D202" t="str">
            <v/>
          </cell>
          <cell r="E202">
            <v>0</v>
          </cell>
          <cell r="F202">
            <v>0</v>
          </cell>
          <cell r="G202">
            <v>0</v>
          </cell>
        </row>
        <row r="203">
          <cell r="A203" t="str">
            <v>CONTRATISTA:</v>
          </cell>
          <cell r="B203">
            <v>0</v>
          </cell>
          <cell r="C203">
            <v>0</v>
          </cell>
          <cell r="D203">
            <v>0</v>
          </cell>
          <cell r="E203">
            <v>0</v>
          </cell>
          <cell r="F203" t="str">
            <v>Total A</v>
          </cell>
          <cell r="G203">
            <v>0</v>
          </cell>
        </row>
        <row r="204">
          <cell r="A204" t="str">
            <v>B - MANO DE OBRA</v>
          </cell>
          <cell r="B204" t="str">
            <v>CONSTRUCCIÓN CONSULTORIOS EXTERNOS - HOSPITAL DR. GUILLERMO RAWSON</v>
          </cell>
          <cell r="C204">
            <v>0</v>
          </cell>
          <cell r="D204">
            <v>0</v>
          </cell>
          <cell r="E204">
            <v>0</v>
          </cell>
          <cell r="F204" t="str">
            <v>PRECIOS A:</v>
          </cell>
          <cell r="G204">
            <v>0</v>
          </cell>
        </row>
        <row r="205">
          <cell r="A205" t="str">
            <v/>
          </cell>
          <cell r="B205" t="str">
            <v/>
          </cell>
          <cell r="C205">
            <v>0</v>
          </cell>
          <cell r="D205" t="str">
            <v/>
          </cell>
          <cell r="E205">
            <v>0</v>
          </cell>
          <cell r="F205">
            <v>0</v>
          </cell>
          <cell r="G205">
            <v>0</v>
          </cell>
        </row>
        <row r="206">
          <cell r="A206" t="str">
            <v/>
          </cell>
          <cell r="B206" t="str">
            <v/>
          </cell>
          <cell r="C206" t="str">
            <v>TRABAJOS PRELIMINARES</v>
          </cell>
          <cell r="D206" t="str">
            <v/>
          </cell>
          <cell r="E206">
            <v>0</v>
          </cell>
          <cell r="F206">
            <v>0</v>
          </cell>
          <cell r="G206">
            <v>0</v>
          </cell>
        </row>
        <row r="207">
          <cell r="A207" t="str">
            <v/>
          </cell>
          <cell r="B207" t="str">
            <v/>
          </cell>
          <cell r="C207" t="str">
            <v>Provisión y colocación del cartel de obra</v>
          </cell>
          <cell r="D207" t="str">
            <v/>
          </cell>
          <cell r="E207">
            <v>0</v>
          </cell>
          <cell r="F207">
            <v>0</v>
          </cell>
          <cell r="G207">
            <v>0</v>
          </cell>
        </row>
        <row r="208">
          <cell r="A208" t="str">
            <v/>
          </cell>
          <cell r="B208" t="str">
            <v/>
          </cell>
          <cell r="D208" t="str">
            <v/>
          </cell>
          <cell r="E208">
            <v>0</v>
          </cell>
          <cell r="F208">
            <v>0</v>
          </cell>
          <cell r="G208">
            <v>0</v>
          </cell>
        </row>
        <row r="209">
          <cell r="A209" t="str">
            <v/>
          </cell>
          <cell r="B209" t="str">
            <v/>
          </cell>
          <cell r="C209" t="str">
            <v>DESIGNACION</v>
          </cell>
          <cell r="D209" t="str">
            <v/>
          </cell>
          <cell r="E209" t="str">
            <v>Cantidad</v>
          </cell>
          <cell r="F209">
            <v>0</v>
          </cell>
          <cell r="G209">
            <v>0</v>
          </cell>
        </row>
        <row r="210">
          <cell r="A210" t="str">
            <v/>
          </cell>
          <cell r="B210" t="str">
            <v/>
          </cell>
          <cell r="C210">
            <v>0</v>
          </cell>
          <cell r="D210" t="str">
            <v/>
          </cell>
          <cell r="E210">
            <v>0</v>
          </cell>
          <cell r="F210">
            <v>0</v>
          </cell>
          <cell r="G210">
            <v>0</v>
          </cell>
        </row>
        <row r="211">
          <cell r="A211" t="str">
            <v/>
          </cell>
          <cell r="B211" t="str">
            <v/>
          </cell>
          <cell r="C211" t="str">
            <v>A - MATERIALES</v>
          </cell>
          <cell r="D211" t="str">
            <v/>
          </cell>
          <cell r="E211">
            <v>0</v>
          </cell>
          <cell r="F211">
            <v>0</v>
          </cell>
          <cell r="G211">
            <v>0</v>
          </cell>
        </row>
        <row r="212">
          <cell r="A212" t="str">
            <v/>
          </cell>
          <cell r="B212" t="str">
            <v/>
          </cell>
          <cell r="C212">
            <v>0</v>
          </cell>
          <cell r="D212" t="str">
            <v/>
          </cell>
          <cell r="E212">
            <v>0</v>
          </cell>
          <cell r="F212">
            <v>0</v>
          </cell>
          <cell r="G212">
            <v>0</v>
          </cell>
        </row>
        <row r="213">
          <cell r="A213" t="str">
            <v/>
          </cell>
          <cell r="B213" t="str">
            <v/>
          </cell>
          <cell r="C213">
            <v>0</v>
          </cell>
          <cell r="D213" t="str">
            <v/>
          </cell>
          <cell r="E213">
            <v>0</v>
          </cell>
          <cell r="F213" t="str">
            <v>Total B</v>
          </cell>
          <cell r="G213">
            <v>0</v>
          </cell>
        </row>
        <row r="214">
          <cell r="A214" t="str">
            <v>C - EQUIPOS</v>
          </cell>
          <cell r="B214" t="str">
            <v/>
          </cell>
          <cell r="C214">
            <v>0</v>
          </cell>
          <cell r="D214" t="str">
            <v/>
          </cell>
          <cell r="E214">
            <v>0</v>
          </cell>
          <cell r="F214">
            <v>0</v>
          </cell>
          <cell r="G214">
            <v>0</v>
          </cell>
        </row>
        <row r="215">
          <cell r="A215" t="str">
            <v/>
          </cell>
          <cell r="B215" t="str">
            <v/>
          </cell>
          <cell r="C215">
            <v>0</v>
          </cell>
          <cell r="D215" t="str">
            <v/>
          </cell>
          <cell r="E215">
            <v>0</v>
          </cell>
          <cell r="F215">
            <v>0</v>
          </cell>
          <cell r="G215">
            <v>0</v>
          </cell>
        </row>
        <row r="216">
          <cell r="A216" t="str">
            <v/>
          </cell>
          <cell r="B216" t="str">
            <v/>
          </cell>
          <cell r="C216">
            <v>0</v>
          </cell>
          <cell r="D216" t="str">
            <v/>
          </cell>
          <cell r="E216">
            <v>0</v>
          </cell>
          <cell r="F216">
            <v>0</v>
          </cell>
          <cell r="G216">
            <v>0</v>
          </cell>
        </row>
        <row r="217">
          <cell r="A217" t="str">
            <v/>
          </cell>
          <cell r="B217" t="str">
            <v/>
          </cell>
          <cell r="C217">
            <v>0</v>
          </cell>
          <cell r="D217" t="str">
            <v/>
          </cell>
          <cell r="E217">
            <v>0</v>
          </cell>
          <cell r="F217">
            <v>0</v>
          </cell>
          <cell r="G217">
            <v>0</v>
          </cell>
        </row>
        <row r="218">
          <cell r="A218" t="str">
            <v/>
          </cell>
          <cell r="B218" t="str">
            <v/>
          </cell>
          <cell r="C218">
            <v>0</v>
          </cell>
          <cell r="D218" t="str">
            <v/>
          </cell>
          <cell r="E218">
            <v>0</v>
          </cell>
          <cell r="F218">
            <v>0</v>
          </cell>
          <cell r="G218">
            <v>0</v>
          </cell>
        </row>
        <row r="219">
          <cell r="A219" t="str">
            <v/>
          </cell>
          <cell r="B219" t="str">
            <v/>
          </cell>
          <cell r="C219">
            <v>0</v>
          </cell>
          <cell r="D219" t="str">
            <v/>
          </cell>
          <cell r="E219">
            <v>0</v>
          </cell>
          <cell r="F219">
            <v>0</v>
          </cell>
          <cell r="G219">
            <v>0</v>
          </cell>
        </row>
        <row r="220">
          <cell r="A220" t="str">
            <v/>
          </cell>
          <cell r="B220" t="str">
            <v/>
          </cell>
          <cell r="C220">
            <v>0</v>
          </cell>
          <cell r="D220" t="str">
            <v/>
          </cell>
          <cell r="E220">
            <v>0</v>
          </cell>
          <cell r="F220">
            <v>0</v>
          </cell>
          <cell r="G220">
            <v>0</v>
          </cell>
        </row>
        <row r="221">
          <cell r="A221" t="str">
            <v/>
          </cell>
          <cell r="B221" t="str">
            <v/>
          </cell>
          <cell r="C221">
            <v>0</v>
          </cell>
          <cell r="D221" t="str">
            <v/>
          </cell>
          <cell r="E221">
            <v>0</v>
          </cell>
          <cell r="F221">
            <v>0</v>
          </cell>
          <cell r="G221">
            <v>0</v>
          </cell>
        </row>
        <row r="222">
          <cell r="A222" t="str">
            <v/>
          </cell>
          <cell r="B222" t="str">
            <v/>
          </cell>
          <cell r="C222">
            <v>0</v>
          </cell>
          <cell r="D222" t="str">
            <v/>
          </cell>
          <cell r="E222">
            <v>0</v>
          </cell>
          <cell r="F222">
            <v>0</v>
          </cell>
          <cell r="G222">
            <v>0</v>
          </cell>
        </row>
        <row r="223">
          <cell r="A223" t="str">
            <v/>
          </cell>
          <cell r="B223" t="str">
            <v/>
          </cell>
          <cell r="C223">
            <v>0</v>
          </cell>
          <cell r="D223" t="str">
            <v/>
          </cell>
          <cell r="E223">
            <v>0</v>
          </cell>
          <cell r="F223">
            <v>0</v>
          </cell>
          <cell r="G223">
            <v>0</v>
          </cell>
        </row>
        <row r="224">
          <cell r="A224" t="str">
            <v/>
          </cell>
          <cell r="B224" t="str">
            <v/>
          </cell>
          <cell r="C224">
            <v>0</v>
          </cell>
          <cell r="D224" t="str">
            <v/>
          </cell>
          <cell r="E224">
            <v>0</v>
          </cell>
          <cell r="F224">
            <v>0</v>
          </cell>
          <cell r="G224">
            <v>0</v>
          </cell>
        </row>
        <row r="225">
          <cell r="A225" t="str">
            <v/>
          </cell>
          <cell r="B225" t="str">
            <v/>
          </cell>
          <cell r="C225">
            <v>0</v>
          </cell>
          <cell r="D225" t="str">
            <v/>
          </cell>
          <cell r="E225">
            <v>0</v>
          </cell>
          <cell r="F225" t="str">
            <v>Total C</v>
          </cell>
          <cell r="G225">
            <v>0</v>
          </cell>
        </row>
        <row r="226">
          <cell r="A226">
            <v>0</v>
          </cell>
          <cell r="E226">
            <v>0</v>
          </cell>
          <cell r="F226" t="str">
            <v>Total A</v>
          </cell>
          <cell r="G226">
            <v>0</v>
          </cell>
        </row>
        <row r="227">
          <cell r="A227" t="str">
            <v/>
          </cell>
          <cell r="B227" t="str">
            <v/>
          </cell>
          <cell r="C227" t="str">
            <v>B - MANO DE OBRA</v>
          </cell>
          <cell r="D227" t="str">
            <v>COSTO NETO</v>
          </cell>
          <cell r="E227">
            <v>0</v>
          </cell>
          <cell r="F227" t="str">
            <v>Total D=A+B+C</v>
          </cell>
          <cell r="G227">
            <v>0</v>
          </cell>
        </row>
        <row r="228">
          <cell r="A228" t="str">
            <v/>
          </cell>
          <cell r="B228" t="str">
            <v/>
          </cell>
          <cell r="C228">
            <v>0</v>
          </cell>
          <cell r="D228" t="str">
            <v/>
          </cell>
          <cell r="E228">
            <v>0</v>
          </cell>
          <cell r="F228">
            <v>0</v>
          </cell>
          <cell r="G228">
            <v>0</v>
          </cell>
        </row>
        <row r="229">
          <cell r="A229" t="str">
            <v>ANALISIS DE PRECIOS</v>
          </cell>
          <cell r="B229" t="str">
            <v/>
          </cell>
          <cell r="C229">
            <v>0</v>
          </cell>
          <cell r="D229" t="str">
            <v/>
          </cell>
          <cell r="E229">
            <v>0</v>
          </cell>
          <cell r="F229">
            <v>0</v>
          </cell>
          <cell r="G229">
            <v>0</v>
          </cell>
        </row>
        <row r="230">
          <cell r="A230" t="str">
            <v>COMITENTE:</v>
          </cell>
          <cell r="B230" t="str">
            <v>INSTITUTO PROVINCIAL DE LA VIVIENDA</v>
          </cell>
          <cell r="C230">
            <v>0</v>
          </cell>
          <cell r="D230" t="str">
            <v/>
          </cell>
          <cell r="E230">
            <v>0</v>
          </cell>
          <cell r="F230">
            <v>0</v>
          </cell>
          <cell r="G230">
            <v>0</v>
          </cell>
        </row>
        <row r="231">
          <cell r="A231" t="str">
            <v>CONTRATISTA:</v>
          </cell>
          <cell r="B231">
            <v>0</v>
          </cell>
          <cell r="C231">
            <v>0</v>
          </cell>
          <cell r="D231" t="str">
            <v/>
          </cell>
          <cell r="E231">
            <v>0</v>
          </cell>
          <cell r="F231">
            <v>0</v>
          </cell>
          <cell r="G231">
            <v>0</v>
          </cell>
        </row>
        <row r="232">
          <cell r="A232" t="str">
            <v>OBRA:</v>
          </cell>
          <cell r="B232">
            <v>0</v>
          </cell>
          <cell r="C232">
            <v>0</v>
          </cell>
          <cell r="D232" t="str">
            <v/>
          </cell>
          <cell r="E232">
            <v>0</v>
          </cell>
          <cell r="F232" t="str">
            <v>PRECIOS A:</v>
          </cell>
          <cell r="G232">
            <v>0</v>
          </cell>
        </row>
        <row r="233">
          <cell r="A233" t="str">
            <v>UBICACIÓN:</v>
          </cell>
          <cell r="B233">
            <v>0</v>
          </cell>
          <cell r="C233">
            <v>0</v>
          </cell>
          <cell r="D233" t="str">
            <v/>
          </cell>
          <cell r="E233">
            <v>0</v>
          </cell>
          <cell r="F233">
            <v>0</v>
          </cell>
          <cell r="G233">
            <v>0</v>
          </cell>
        </row>
        <row r="234">
          <cell r="A234" t="str">
            <v>RUBRO:</v>
          </cell>
          <cell r="B234" t="str">
            <v/>
          </cell>
          <cell r="C234">
            <v>0</v>
          </cell>
          <cell r="D234" t="str">
            <v/>
          </cell>
          <cell r="E234">
            <v>0</v>
          </cell>
          <cell r="F234">
            <v>0</v>
          </cell>
          <cell r="G234">
            <v>0</v>
          </cell>
        </row>
        <row r="235">
          <cell r="A235" t="str">
            <v>ITEM:</v>
          </cell>
          <cell r="B235" t="str">
            <v/>
          </cell>
          <cell r="C235" t="str">
            <v/>
          </cell>
          <cell r="D235" t="str">
            <v/>
          </cell>
          <cell r="E235">
            <v>0</v>
          </cell>
          <cell r="F235" t="str">
            <v>UNIDAD:</v>
          </cell>
          <cell r="G235" t="str">
            <v/>
          </cell>
        </row>
        <row r="236">
          <cell r="A236">
            <v>0</v>
          </cell>
          <cell r="E236">
            <v>0</v>
          </cell>
          <cell r="F236" t="str">
            <v>Total B</v>
          </cell>
          <cell r="G236">
            <v>0</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cell r="C238">
            <v>0</v>
          </cell>
          <cell r="D238" t="str">
            <v/>
          </cell>
          <cell r="E238">
            <v>0</v>
          </cell>
          <cell r="F238">
            <v>0</v>
          </cell>
          <cell r="G238">
            <v>0</v>
          </cell>
        </row>
        <row r="239">
          <cell r="A239" t="str">
            <v>A - MATERIALES</v>
          </cell>
          <cell r="B239" t="str">
            <v/>
          </cell>
          <cell r="C239">
            <v>0</v>
          </cell>
          <cell r="D239" t="str">
            <v/>
          </cell>
          <cell r="E239">
            <v>0</v>
          </cell>
          <cell r="F239">
            <v>0</v>
          </cell>
          <cell r="G239">
            <v>0</v>
          </cell>
        </row>
        <row r="240">
          <cell r="A240" t="str">
            <v/>
          </cell>
          <cell r="B240" t="str">
            <v/>
          </cell>
          <cell r="C240">
            <v>0</v>
          </cell>
          <cell r="D240" t="str">
            <v/>
          </cell>
          <cell r="E240">
            <v>0</v>
          </cell>
          <cell r="F240">
            <v>0</v>
          </cell>
          <cell r="G240">
            <v>0</v>
          </cell>
        </row>
        <row r="241">
          <cell r="A241" t="str">
            <v/>
          </cell>
          <cell r="B241" t="str">
            <v/>
          </cell>
          <cell r="C241">
            <v>0</v>
          </cell>
          <cell r="D241" t="str">
            <v/>
          </cell>
          <cell r="E241">
            <v>0</v>
          </cell>
          <cell r="F241">
            <v>0</v>
          </cell>
          <cell r="G241">
            <v>0</v>
          </cell>
        </row>
        <row r="242">
          <cell r="A242" t="str">
            <v/>
          </cell>
          <cell r="B242" t="str">
            <v/>
          </cell>
          <cell r="C242">
            <v>0</v>
          </cell>
          <cell r="D242" t="str">
            <v/>
          </cell>
          <cell r="E242">
            <v>0</v>
          </cell>
          <cell r="F242">
            <v>0</v>
          </cell>
          <cell r="G242">
            <v>0</v>
          </cell>
        </row>
        <row r="243">
          <cell r="A243" t="str">
            <v/>
          </cell>
          <cell r="B243" t="str">
            <v/>
          </cell>
          <cell r="C243">
            <v>0</v>
          </cell>
          <cell r="D243" t="str">
            <v/>
          </cell>
          <cell r="E243">
            <v>0</v>
          </cell>
          <cell r="F243">
            <v>0</v>
          </cell>
          <cell r="G243">
            <v>0</v>
          </cell>
        </row>
        <row r="244">
          <cell r="A244" t="str">
            <v/>
          </cell>
          <cell r="B244" t="str">
            <v/>
          </cell>
          <cell r="C244">
            <v>0</v>
          </cell>
          <cell r="D244" t="str">
            <v/>
          </cell>
          <cell r="E244">
            <v>0</v>
          </cell>
          <cell r="F244">
            <v>0</v>
          </cell>
          <cell r="G244">
            <v>0</v>
          </cell>
        </row>
        <row r="245">
          <cell r="A245" t="str">
            <v/>
          </cell>
          <cell r="B245" t="str">
            <v/>
          </cell>
          <cell r="C245">
            <v>0</v>
          </cell>
          <cell r="D245" t="str">
            <v/>
          </cell>
          <cell r="E245">
            <v>0</v>
          </cell>
          <cell r="F245">
            <v>0</v>
          </cell>
          <cell r="G245">
            <v>0</v>
          </cell>
        </row>
        <row r="246">
          <cell r="A246" t="str">
            <v/>
          </cell>
          <cell r="B246" t="str">
            <v/>
          </cell>
          <cell r="C246">
            <v>0</v>
          </cell>
          <cell r="D246" t="str">
            <v/>
          </cell>
          <cell r="E246">
            <v>0</v>
          </cell>
          <cell r="F246">
            <v>0</v>
          </cell>
          <cell r="G246">
            <v>0</v>
          </cell>
        </row>
        <row r="247">
          <cell r="A247" t="str">
            <v/>
          </cell>
          <cell r="B247" t="str">
            <v/>
          </cell>
          <cell r="D247" t="str">
            <v/>
          </cell>
          <cell r="E247">
            <v>0</v>
          </cell>
          <cell r="F247">
            <v>0</v>
          </cell>
          <cell r="G247">
            <v>0</v>
          </cell>
        </row>
        <row r="248">
          <cell r="A248" t="str">
            <v/>
          </cell>
          <cell r="B248" t="str">
            <v/>
          </cell>
          <cell r="D248" t="str">
            <v/>
          </cell>
          <cell r="E248">
            <v>0</v>
          </cell>
          <cell r="F248">
            <v>0</v>
          </cell>
          <cell r="G248">
            <v>0</v>
          </cell>
        </row>
        <row r="249">
          <cell r="A249" t="str">
            <v/>
          </cell>
          <cell r="B249" t="str">
            <v/>
          </cell>
          <cell r="C249">
            <v>0</v>
          </cell>
          <cell r="D249" t="str">
            <v/>
          </cell>
          <cell r="E249">
            <v>0</v>
          </cell>
          <cell r="F249">
            <v>0</v>
          </cell>
          <cell r="G249">
            <v>0</v>
          </cell>
        </row>
        <row r="250">
          <cell r="A250" t="str">
            <v/>
          </cell>
          <cell r="B250" t="str">
            <v/>
          </cell>
          <cell r="D250" t="str">
            <v/>
          </cell>
          <cell r="F250">
            <v>0</v>
          </cell>
          <cell r="G250">
            <v>0</v>
          </cell>
        </row>
        <row r="251">
          <cell r="A251" t="str">
            <v/>
          </cell>
          <cell r="B251" t="str">
            <v/>
          </cell>
          <cell r="C251">
            <v>0</v>
          </cell>
          <cell r="D251" t="str">
            <v/>
          </cell>
          <cell r="E251">
            <v>0</v>
          </cell>
          <cell r="F251">
            <v>0</v>
          </cell>
          <cell r="G251">
            <v>0</v>
          </cell>
        </row>
        <row r="252">
          <cell r="A252" t="str">
            <v/>
          </cell>
          <cell r="B252" t="str">
            <v/>
          </cell>
          <cell r="C252">
            <v>0</v>
          </cell>
          <cell r="D252" t="str">
            <v/>
          </cell>
          <cell r="E252">
            <v>0</v>
          </cell>
          <cell r="F252">
            <v>0</v>
          </cell>
          <cell r="G252">
            <v>0</v>
          </cell>
        </row>
        <row r="253">
          <cell r="A253" t="str">
            <v/>
          </cell>
          <cell r="B253" t="str">
            <v/>
          </cell>
          <cell r="C253">
            <v>0</v>
          </cell>
          <cell r="D253" t="str">
            <v/>
          </cell>
          <cell r="E253">
            <v>0</v>
          </cell>
          <cell r="F253">
            <v>0</v>
          </cell>
          <cell r="G253">
            <v>0</v>
          </cell>
        </row>
        <row r="254">
          <cell r="A254" t="str">
            <v/>
          </cell>
          <cell r="B254" t="str">
            <v/>
          </cell>
          <cell r="C254">
            <v>0</v>
          </cell>
          <cell r="D254" t="str">
            <v/>
          </cell>
          <cell r="E254">
            <v>0</v>
          </cell>
          <cell r="F254">
            <v>0</v>
          </cell>
          <cell r="G254">
            <v>0</v>
          </cell>
        </row>
        <row r="255">
          <cell r="A255" t="str">
            <v/>
          </cell>
          <cell r="B255" t="str">
            <v/>
          </cell>
          <cell r="C255">
            <v>0</v>
          </cell>
          <cell r="D255" t="str">
            <v/>
          </cell>
          <cell r="E255">
            <v>0</v>
          </cell>
          <cell r="F255">
            <v>0</v>
          </cell>
          <cell r="G255">
            <v>0</v>
          </cell>
        </row>
        <row r="256">
          <cell r="A256" t="str">
            <v/>
          </cell>
          <cell r="B256" t="str">
            <v/>
          </cell>
          <cell r="C256" t="str">
            <v>TRABAJOS PRELIMINARES</v>
          </cell>
          <cell r="D256" t="str">
            <v/>
          </cell>
          <cell r="E256">
            <v>0</v>
          </cell>
          <cell r="F256">
            <v>0</v>
          </cell>
          <cell r="G256">
            <v>0</v>
          </cell>
        </row>
        <row r="257">
          <cell r="A257" t="str">
            <v/>
          </cell>
          <cell r="B257" t="str">
            <v/>
          </cell>
          <cell r="C257" t="str">
            <v>Replanteo</v>
          </cell>
          <cell r="D257" t="str">
            <v/>
          </cell>
          <cell r="E257">
            <v>0</v>
          </cell>
          <cell r="F257">
            <v>0</v>
          </cell>
          <cell r="G257">
            <v>0</v>
          </cell>
        </row>
        <row r="258">
          <cell r="A258" t="str">
            <v/>
          </cell>
          <cell r="B258" t="str">
            <v/>
          </cell>
          <cell r="D258" t="str">
            <v/>
          </cell>
          <cell r="E258">
            <v>0</v>
          </cell>
          <cell r="F258">
            <v>0</v>
          </cell>
          <cell r="G258">
            <v>0</v>
          </cell>
        </row>
        <row r="259">
          <cell r="A259" t="str">
            <v/>
          </cell>
          <cell r="B259" t="str">
            <v/>
          </cell>
          <cell r="C259" t="str">
            <v>DESIGNACION</v>
          </cell>
          <cell r="D259" t="str">
            <v/>
          </cell>
          <cell r="E259" t="str">
            <v>Cantidad</v>
          </cell>
          <cell r="F259">
            <v>0</v>
          </cell>
          <cell r="G259">
            <v>0</v>
          </cell>
        </row>
        <row r="260">
          <cell r="A260" t="str">
            <v>CÓDIGO</v>
          </cell>
          <cell r="B260" t="str">
            <v>DESCRIPCIÓN</v>
          </cell>
          <cell r="C260">
            <v>0</v>
          </cell>
          <cell r="D260">
            <v>0</v>
          </cell>
          <cell r="E260">
            <v>0</v>
          </cell>
          <cell r="F260" t="str">
            <v>Total A</v>
          </cell>
          <cell r="G260">
            <v>0</v>
          </cell>
        </row>
        <row r="261">
          <cell r="A261" t="str">
            <v>B - MANO DE OBRA</v>
          </cell>
          <cell r="B261">
            <v>0</v>
          </cell>
          <cell r="C261" t="str">
            <v>A - MATERIALES</v>
          </cell>
          <cell r="D261">
            <v>0</v>
          </cell>
          <cell r="E261">
            <v>0</v>
          </cell>
          <cell r="F261">
            <v>0</v>
          </cell>
          <cell r="G261">
            <v>0</v>
          </cell>
        </row>
        <row r="262">
          <cell r="A262" t="str">
            <v/>
          </cell>
          <cell r="B262" t="str">
            <v/>
          </cell>
          <cell r="C262">
            <v>0</v>
          </cell>
          <cell r="D262" t="str">
            <v/>
          </cell>
          <cell r="E262">
            <v>0</v>
          </cell>
          <cell r="F262">
            <v>0</v>
          </cell>
          <cell r="G262">
            <v>0</v>
          </cell>
        </row>
        <row r="263">
          <cell r="A263" t="str">
            <v/>
          </cell>
          <cell r="B263" t="str">
            <v/>
          </cell>
          <cell r="C263">
            <v>0</v>
          </cell>
          <cell r="D263" t="str">
            <v/>
          </cell>
          <cell r="E263">
            <v>0</v>
          </cell>
          <cell r="F263">
            <v>0</v>
          </cell>
          <cell r="G263">
            <v>0</v>
          </cell>
        </row>
        <row r="264">
          <cell r="A264" t="str">
            <v/>
          </cell>
          <cell r="B264" t="str">
            <v/>
          </cell>
          <cell r="C264">
            <v>0</v>
          </cell>
          <cell r="D264" t="str">
            <v/>
          </cell>
          <cell r="E264">
            <v>0</v>
          </cell>
          <cell r="F264">
            <v>0</v>
          </cell>
          <cell r="G264">
            <v>0</v>
          </cell>
        </row>
        <row r="265">
          <cell r="A265" t="str">
            <v/>
          </cell>
          <cell r="B265" t="str">
            <v/>
          </cell>
          <cell r="C265">
            <v>0</v>
          </cell>
          <cell r="D265" t="str">
            <v/>
          </cell>
          <cell r="E265">
            <v>0</v>
          </cell>
          <cell r="F265">
            <v>0</v>
          </cell>
          <cell r="G265">
            <v>0</v>
          </cell>
        </row>
        <row r="266">
          <cell r="A266" t="str">
            <v/>
          </cell>
          <cell r="B266" t="str">
            <v/>
          </cell>
          <cell r="C266">
            <v>0</v>
          </cell>
          <cell r="D266" t="str">
            <v/>
          </cell>
          <cell r="E266">
            <v>0</v>
          </cell>
          <cell r="F266">
            <v>0</v>
          </cell>
          <cell r="G266">
            <v>0</v>
          </cell>
        </row>
        <row r="267">
          <cell r="A267" t="str">
            <v/>
          </cell>
          <cell r="B267" t="str">
            <v/>
          </cell>
          <cell r="C267">
            <v>0</v>
          </cell>
          <cell r="D267" t="str">
            <v/>
          </cell>
          <cell r="E267">
            <v>0</v>
          </cell>
          <cell r="F267">
            <v>0</v>
          </cell>
          <cell r="G267">
            <v>0</v>
          </cell>
        </row>
        <row r="268">
          <cell r="A268" t="str">
            <v/>
          </cell>
          <cell r="B268" t="str">
            <v/>
          </cell>
          <cell r="C268">
            <v>0</v>
          </cell>
          <cell r="D268" t="str">
            <v/>
          </cell>
          <cell r="E268">
            <v>0</v>
          </cell>
          <cell r="F268">
            <v>0</v>
          </cell>
          <cell r="G268">
            <v>0</v>
          </cell>
        </row>
        <row r="269">
          <cell r="A269" t="str">
            <v/>
          </cell>
          <cell r="B269" t="str">
            <v/>
          </cell>
          <cell r="C269">
            <v>0</v>
          </cell>
          <cell r="D269" t="str">
            <v/>
          </cell>
          <cell r="E269">
            <v>0</v>
          </cell>
          <cell r="F269">
            <v>0</v>
          </cell>
          <cell r="G269">
            <v>0</v>
          </cell>
        </row>
        <row r="270">
          <cell r="A270" t="str">
            <v/>
          </cell>
          <cell r="B270" t="str">
            <v/>
          </cell>
          <cell r="C270">
            <v>0</v>
          </cell>
          <cell r="D270" t="str">
            <v/>
          </cell>
          <cell r="E270">
            <v>0</v>
          </cell>
          <cell r="F270" t="str">
            <v>Total B</v>
          </cell>
          <cell r="G270">
            <v>0</v>
          </cell>
        </row>
        <row r="271">
          <cell r="A271" t="str">
            <v>C - EQUIPOS</v>
          </cell>
          <cell r="B271" t="str">
            <v/>
          </cell>
          <cell r="C271">
            <v>0</v>
          </cell>
          <cell r="D271" t="str">
            <v/>
          </cell>
          <cell r="E271">
            <v>0</v>
          </cell>
          <cell r="F271">
            <v>0</v>
          </cell>
          <cell r="G271">
            <v>0</v>
          </cell>
        </row>
        <row r="272">
          <cell r="A272" t="str">
            <v/>
          </cell>
          <cell r="B272" t="str">
            <v/>
          </cell>
          <cell r="C272">
            <v>0</v>
          </cell>
          <cell r="D272" t="str">
            <v/>
          </cell>
          <cell r="E272">
            <v>0</v>
          </cell>
          <cell r="F272">
            <v>0</v>
          </cell>
          <cell r="G272">
            <v>0</v>
          </cell>
        </row>
        <row r="273">
          <cell r="A273" t="str">
            <v/>
          </cell>
          <cell r="B273" t="str">
            <v/>
          </cell>
          <cell r="C273">
            <v>0</v>
          </cell>
          <cell r="D273" t="str">
            <v/>
          </cell>
          <cell r="E273">
            <v>0</v>
          </cell>
          <cell r="F273">
            <v>0</v>
          </cell>
          <cell r="G273">
            <v>0</v>
          </cell>
        </row>
        <row r="274">
          <cell r="A274" t="str">
            <v/>
          </cell>
          <cell r="B274" t="str">
            <v/>
          </cell>
          <cell r="C274">
            <v>0</v>
          </cell>
          <cell r="D274" t="str">
            <v/>
          </cell>
          <cell r="E274">
            <v>0</v>
          </cell>
          <cell r="F274">
            <v>0</v>
          </cell>
          <cell r="G274">
            <v>0</v>
          </cell>
        </row>
        <row r="275">
          <cell r="A275" t="str">
            <v/>
          </cell>
          <cell r="B275" t="str">
            <v/>
          </cell>
          <cell r="C275">
            <v>0</v>
          </cell>
          <cell r="D275" t="str">
            <v/>
          </cell>
          <cell r="E275">
            <v>0</v>
          </cell>
          <cell r="F275">
            <v>0</v>
          </cell>
          <cell r="G275">
            <v>0</v>
          </cell>
        </row>
        <row r="276">
          <cell r="A276" t="str">
            <v/>
          </cell>
          <cell r="B276" t="str">
            <v/>
          </cell>
          <cell r="D276" t="str">
            <v/>
          </cell>
          <cell r="E276">
            <v>0</v>
          </cell>
          <cell r="F276">
            <v>0</v>
          </cell>
          <cell r="G276">
            <v>0</v>
          </cell>
        </row>
        <row r="277">
          <cell r="A277" t="str">
            <v/>
          </cell>
          <cell r="B277" t="str">
            <v/>
          </cell>
          <cell r="C277" t="str">
            <v>B - MANO DE OBRA</v>
          </cell>
          <cell r="D277" t="str">
            <v/>
          </cell>
          <cell r="E277">
            <v>0</v>
          </cell>
          <cell r="F277">
            <v>0</v>
          </cell>
          <cell r="G277">
            <v>0</v>
          </cell>
        </row>
        <row r="278">
          <cell r="A278" t="str">
            <v/>
          </cell>
          <cell r="B278" t="str">
            <v/>
          </cell>
          <cell r="C278">
            <v>0</v>
          </cell>
          <cell r="D278" t="str">
            <v/>
          </cell>
          <cell r="E278">
            <v>0</v>
          </cell>
          <cell r="F278">
            <v>0</v>
          </cell>
          <cell r="G278">
            <v>0</v>
          </cell>
        </row>
        <row r="279">
          <cell r="A279" t="str">
            <v/>
          </cell>
          <cell r="B279" t="str">
            <v/>
          </cell>
          <cell r="C279">
            <v>0</v>
          </cell>
          <cell r="D279" t="str">
            <v/>
          </cell>
          <cell r="E279">
            <v>0</v>
          </cell>
          <cell r="F279">
            <v>0</v>
          </cell>
          <cell r="G279">
            <v>0</v>
          </cell>
        </row>
        <row r="280">
          <cell r="A280" t="str">
            <v/>
          </cell>
          <cell r="B280" t="str">
            <v/>
          </cell>
          <cell r="C280">
            <v>0</v>
          </cell>
          <cell r="D280" t="str">
            <v/>
          </cell>
          <cell r="E280">
            <v>0</v>
          </cell>
          <cell r="F280">
            <v>0</v>
          </cell>
          <cell r="G280">
            <v>0</v>
          </cell>
        </row>
        <row r="281">
          <cell r="A281" t="str">
            <v/>
          </cell>
          <cell r="B281" t="str">
            <v/>
          </cell>
          <cell r="C281">
            <v>0</v>
          </cell>
          <cell r="D281" t="str">
            <v/>
          </cell>
          <cell r="E281">
            <v>0</v>
          </cell>
          <cell r="F281">
            <v>0</v>
          </cell>
          <cell r="G281">
            <v>0</v>
          </cell>
        </row>
        <row r="282">
          <cell r="A282" t="str">
            <v/>
          </cell>
          <cell r="B282" t="str">
            <v/>
          </cell>
          <cell r="C282">
            <v>0</v>
          </cell>
          <cell r="D282" t="str">
            <v/>
          </cell>
          <cell r="E282">
            <v>0</v>
          </cell>
          <cell r="F282" t="str">
            <v>Total C</v>
          </cell>
          <cell r="G282">
            <v>0</v>
          </cell>
        </row>
        <row r="283">
          <cell r="A283" t="str">
            <v/>
          </cell>
          <cell r="B283" t="str">
            <v/>
          </cell>
          <cell r="C283">
            <v>0</v>
          </cell>
          <cell r="D283" t="str">
            <v/>
          </cell>
          <cell r="E283">
            <v>0</v>
          </cell>
          <cell r="F283">
            <v>0</v>
          </cell>
          <cell r="G283">
            <v>0</v>
          </cell>
        </row>
        <row r="284">
          <cell r="A284" t="str">
            <v/>
          </cell>
          <cell r="B284" t="str">
            <v/>
          </cell>
          <cell r="C284">
            <v>0</v>
          </cell>
          <cell r="D284" t="str">
            <v>COSTO NETO</v>
          </cell>
          <cell r="E284">
            <v>0</v>
          </cell>
          <cell r="F284" t="str">
            <v>Total D=A+B+C</v>
          </cell>
          <cell r="G284">
            <v>0</v>
          </cell>
        </row>
        <row r="285">
          <cell r="A285" t="str">
            <v/>
          </cell>
          <cell r="B285" t="str">
            <v/>
          </cell>
          <cell r="C285">
            <v>0</v>
          </cell>
          <cell r="D285" t="str">
            <v/>
          </cell>
          <cell r="E285">
            <v>0</v>
          </cell>
          <cell r="F285">
            <v>0</v>
          </cell>
          <cell r="G285">
            <v>0</v>
          </cell>
        </row>
        <row r="286">
          <cell r="A286" t="str">
            <v>ANALISIS DE PRECIOS</v>
          </cell>
          <cell r="E286">
            <v>0</v>
          </cell>
          <cell r="F286" t="str">
            <v>Total B</v>
          </cell>
          <cell r="G286">
            <v>0</v>
          </cell>
        </row>
        <row r="287">
          <cell r="A287" t="str">
            <v>COMITENTE:</v>
          </cell>
          <cell r="B287" t="str">
            <v>INSTITUTO PROVINCIAL DE LA VIVIENDA</v>
          </cell>
          <cell r="C287" t="str">
            <v>C - EQUIPOS</v>
          </cell>
          <cell r="E287">
            <v>0</v>
          </cell>
          <cell r="G287">
            <v>0</v>
          </cell>
        </row>
        <row r="288">
          <cell r="A288" t="str">
            <v>CONTRATISTA:</v>
          </cell>
          <cell r="B288">
            <v>0</v>
          </cell>
          <cell r="C288">
            <v>0</v>
          </cell>
          <cell r="D288" t="str">
            <v/>
          </cell>
          <cell r="E288">
            <v>0</v>
          </cell>
          <cell r="F288">
            <v>0</v>
          </cell>
          <cell r="G288">
            <v>0</v>
          </cell>
        </row>
        <row r="289">
          <cell r="A289" t="str">
            <v>OBRA:</v>
          </cell>
          <cell r="B289">
            <v>0</v>
          </cell>
          <cell r="C289">
            <v>0</v>
          </cell>
          <cell r="D289" t="str">
            <v/>
          </cell>
          <cell r="E289">
            <v>0</v>
          </cell>
          <cell r="F289" t="str">
            <v>PRECIOS A:</v>
          </cell>
          <cell r="G289">
            <v>0</v>
          </cell>
        </row>
        <row r="290">
          <cell r="A290" t="str">
            <v>UBICACIÓN:</v>
          </cell>
          <cell r="B290">
            <v>0</v>
          </cell>
          <cell r="C290">
            <v>0</v>
          </cell>
          <cell r="D290" t="str">
            <v/>
          </cell>
          <cell r="E290">
            <v>0</v>
          </cell>
          <cell r="F290">
            <v>0</v>
          </cell>
          <cell r="G290">
            <v>0</v>
          </cell>
        </row>
        <row r="291">
          <cell r="A291" t="str">
            <v>RUBRO:</v>
          </cell>
          <cell r="B291" t="str">
            <v/>
          </cell>
          <cell r="C291">
            <v>0</v>
          </cell>
          <cell r="D291" t="str">
            <v/>
          </cell>
          <cell r="E291">
            <v>0</v>
          </cell>
          <cell r="F291">
            <v>0</v>
          </cell>
          <cell r="G291">
            <v>0</v>
          </cell>
        </row>
        <row r="292">
          <cell r="A292" t="str">
            <v>ITEM:</v>
          </cell>
          <cell r="B292" t="str">
            <v/>
          </cell>
          <cell r="C292" t="str">
            <v/>
          </cell>
          <cell r="D292" t="str">
            <v/>
          </cell>
          <cell r="E292">
            <v>0</v>
          </cell>
          <cell r="F292" t="str">
            <v>UNIDAD:</v>
          </cell>
          <cell r="G292" t="str">
            <v/>
          </cell>
        </row>
        <row r="293">
          <cell r="A293" t="str">
            <v/>
          </cell>
          <cell r="B293" t="str">
            <v/>
          </cell>
          <cell r="C293">
            <v>0</v>
          </cell>
          <cell r="D293" t="str">
            <v/>
          </cell>
          <cell r="E293">
            <v>0</v>
          </cell>
          <cell r="F293">
            <v>0</v>
          </cell>
          <cell r="G293">
            <v>0</v>
          </cell>
        </row>
        <row r="294">
          <cell r="A294" t="str">
            <v>DATOS REDETERMINACION</v>
          </cell>
          <cell r="B294" t="str">
            <v/>
          </cell>
          <cell r="C294" t="str">
            <v>DESIGNACION</v>
          </cell>
          <cell r="D294" t="str">
            <v>U</v>
          </cell>
          <cell r="E294" t="str">
            <v>Cantidad</v>
          </cell>
          <cell r="F294" t="str">
            <v>$ Unitarios</v>
          </cell>
          <cell r="G294" t="str">
            <v>$ Parcial</v>
          </cell>
        </row>
        <row r="295">
          <cell r="A295" t="str">
            <v>CÓDIGO</v>
          </cell>
          <cell r="B295" t="str">
            <v>DESCRIPCIÓN</v>
          </cell>
          <cell r="C295">
            <v>0</v>
          </cell>
          <cell r="D295" t="str">
            <v/>
          </cell>
          <cell r="E295">
            <v>0</v>
          </cell>
          <cell r="F295">
            <v>0</v>
          </cell>
          <cell r="G295">
            <v>0</v>
          </cell>
        </row>
        <row r="296">
          <cell r="A296" t="str">
            <v>A - MATERIALES</v>
          </cell>
          <cell r="B296" t="str">
            <v/>
          </cell>
          <cell r="C296">
            <v>0</v>
          </cell>
          <cell r="D296" t="str">
            <v/>
          </cell>
          <cell r="E296">
            <v>0</v>
          </cell>
          <cell r="F296">
            <v>0</v>
          </cell>
          <cell r="G296">
            <v>0</v>
          </cell>
        </row>
        <row r="297">
          <cell r="A297" t="str">
            <v/>
          </cell>
          <cell r="B297" t="str">
            <v/>
          </cell>
          <cell r="D297" t="str">
            <v/>
          </cell>
          <cell r="E297">
            <v>0</v>
          </cell>
          <cell r="F297">
            <v>0</v>
          </cell>
          <cell r="G297">
            <v>0</v>
          </cell>
        </row>
        <row r="298">
          <cell r="A298" t="str">
            <v/>
          </cell>
          <cell r="B298" t="str">
            <v/>
          </cell>
          <cell r="D298" t="str">
            <v/>
          </cell>
          <cell r="E298">
            <v>0</v>
          </cell>
          <cell r="F298">
            <v>0</v>
          </cell>
          <cell r="G298">
            <v>0</v>
          </cell>
        </row>
        <row r="299">
          <cell r="A299" t="str">
            <v/>
          </cell>
          <cell r="B299" t="str">
            <v/>
          </cell>
          <cell r="C299">
            <v>0</v>
          </cell>
          <cell r="D299" t="str">
            <v/>
          </cell>
          <cell r="E299">
            <v>0</v>
          </cell>
          <cell r="F299">
            <v>0</v>
          </cell>
          <cell r="G299">
            <v>0</v>
          </cell>
        </row>
        <row r="300">
          <cell r="A300" t="str">
            <v/>
          </cell>
          <cell r="B300" t="str">
            <v/>
          </cell>
          <cell r="D300" t="str">
            <v/>
          </cell>
          <cell r="F300">
            <v>0</v>
          </cell>
          <cell r="G300">
            <v>0</v>
          </cell>
        </row>
        <row r="301">
          <cell r="A301" t="str">
            <v/>
          </cell>
          <cell r="B301" t="str">
            <v/>
          </cell>
          <cell r="C301">
            <v>0</v>
          </cell>
          <cell r="D301" t="str">
            <v/>
          </cell>
          <cell r="E301">
            <v>0</v>
          </cell>
          <cell r="F301">
            <v>0</v>
          </cell>
          <cell r="G301">
            <v>0</v>
          </cell>
        </row>
        <row r="302">
          <cell r="A302" t="str">
            <v/>
          </cell>
          <cell r="B302" t="str">
            <v/>
          </cell>
          <cell r="C302">
            <v>0</v>
          </cell>
          <cell r="D302" t="str">
            <v/>
          </cell>
          <cell r="E302">
            <v>0</v>
          </cell>
          <cell r="F302">
            <v>0</v>
          </cell>
          <cell r="G302">
            <v>0</v>
          </cell>
        </row>
        <row r="303">
          <cell r="A303" t="str">
            <v/>
          </cell>
          <cell r="B303" t="str">
            <v/>
          </cell>
          <cell r="C303">
            <v>0</v>
          </cell>
          <cell r="D303" t="str">
            <v/>
          </cell>
          <cell r="E303">
            <v>0</v>
          </cell>
          <cell r="F303">
            <v>0</v>
          </cell>
          <cell r="G303">
            <v>0</v>
          </cell>
        </row>
        <row r="304">
          <cell r="A304" t="str">
            <v/>
          </cell>
          <cell r="B304" t="str">
            <v/>
          </cell>
          <cell r="C304">
            <v>0</v>
          </cell>
          <cell r="D304" t="str">
            <v/>
          </cell>
          <cell r="E304">
            <v>0</v>
          </cell>
          <cell r="F304">
            <v>0</v>
          </cell>
          <cell r="G304">
            <v>0</v>
          </cell>
        </row>
        <row r="305">
          <cell r="A305" t="str">
            <v/>
          </cell>
          <cell r="B305" t="str">
            <v/>
          </cell>
          <cell r="C305">
            <v>0</v>
          </cell>
          <cell r="D305" t="str">
            <v/>
          </cell>
          <cell r="E305">
            <v>0</v>
          </cell>
          <cell r="F305">
            <v>0</v>
          </cell>
          <cell r="G305">
            <v>0</v>
          </cell>
        </row>
        <row r="306">
          <cell r="A306" t="str">
            <v/>
          </cell>
          <cell r="B306" t="str">
            <v/>
          </cell>
          <cell r="C306" t="str">
            <v>TRABAJOS PRELIMINARES</v>
          </cell>
          <cell r="D306" t="str">
            <v/>
          </cell>
          <cell r="E306">
            <v>0</v>
          </cell>
          <cell r="F306">
            <v>0</v>
          </cell>
          <cell r="G306">
            <v>0</v>
          </cell>
        </row>
        <row r="307">
          <cell r="A307" t="str">
            <v/>
          </cell>
          <cell r="B307" t="str">
            <v/>
          </cell>
          <cell r="C307" t="str">
            <v>Vallados y cierres perimetrales de obra</v>
          </cell>
          <cell r="D307" t="str">
            <v/>
          </cell>
          <cell r="E307">
            <v>0</v>
          </cell>
          <cell r="F307">
            <v>0</v>
          </cell>
          <cell r="G307">
            <v>0</v>
          </cell>
        </row>
        <row r="308">
          <cell r="A308" t="str">
            <v/>
          </cell>
          <cell r="B308" t="str">
            <v/>
          </cell>
          <cell r="D308" t="str">
            <v/>
          </cell>
          <cell r="E308">
            <v>0</v>
          </cell>
          <cell r="F308">
            <v>0</v>
          </cell>
          <cell r="G308">
            <v>0</v>
          </cell>
        </row>
        <row r="309">
          <cell r="A309" t="str">
            <v/>
          </cell>
          <cell r="B309" t="str">
            <v/>
          </cell>
          <cell r="C309" t="str">
            <v>DESIGNACION</v>
          </cell>
          <cell r="D309" t="str">
            <v/>
          </cell>
          <cell r="E309" t="str">
            <v>Cantidad</v>
          </cell>
          <cell r="F309">
            <v>0</v>
          </cell>
          <cell r="G309">
            <v>0</v>
          </cell>
        </row>
        <row r="310">
          <cell r="A310" t="str">
            <v/>
          </cell>
          <cell r="B310" t="str">
            <v/>
          </cell>
          <cell r="C310">
            <v>0</v>
          </cell>
          <cell r="D310" t="str">
            <v/>
          </cell>
          <cell r="E310">
            <v>0</v>
          </cell>
          <cell r="F310">
            <v>0</v>
          </cell>
          <cell r="G310">
            <v>0</v>
          </cell>
        </row>
        <row r="311">
          <cell r="A311" t="str">
            <v/>
          </cell>
          <cell r="B311" t="str">
            <v/>
          </cell>
          <cell r="C311" t="str">
            <v>A - MATERIALES</v>
          </cell>
          <cell r="D311" t="str">
            <v/>
          </cell>
          <cell r="E311">
            <v>0</v>
          </cell>
          <cell r="F311">
            <v>0</v>
          </cell>
          <cell r="G311">
            <v>0</v>
          </cell>
        </row>
        <row r="312">
          <cell r="A312" t="str">
            <v/>
          </cell>
          <cell r="B312" t="str">
            <v/>
          </cell>
          <cell r="C312">
            <v>0</v>
          </cell>
          <cell r="D312" t="str">
            <v/>
          </cell>
          <cell r="E312">
            <v>0</v>
          </cell>
          <cell r="F312">
            <v>0</v>
          </cell>
          <cell r="G312">
            <v>0</v>
          </cell>
        </row>
        <row r="313">
          <cell r="A313" t="str">
            <v/>
          </cell>
          <cell r="B313" t="str">
            <v/>
          </cell>
          <cell r="C313">
            <v>0</v>
          </cell>
          <cell r="D313" t="str">
            <v/>
          </cell>
          <cell r="E313">
            <v>0</v>
          </cell>
          <cell r="F313">
            <v>0</v>
          </cell>
          <cell r="G313">
            <v>0</v>
          </cell>
        </row>
        <row r="314">
          <cell r="A314" t="str">
            <v/>
          </cell>
          <cell r="B314" t="str">
            <v/>
          </cell>
          <cell r="C314">
            <v>0</v>
          </cell>
          <cell r="D314" t="str">
            <v/>
          </cell>
          <cell r="E314">
            <v>0</v>
          </cell>
          <cell r="F314">
            <v>0</v>
          </cell>
          <cell r="G314">
            <v>0</v>
          </cell>
        </row>
        <row r="315">
          <cell r="A315" t="str">
            <v/>
          </cell>
          <cell r="B315" t="str">
            <v/>
          </cell>
          <cell r="C315">
            <v>0</v>
          </cell>
          <cell r="D315" t="str">
            <v/>
          </cell>
          <cell r="E315">
            <v>0</v>
          </cell>
          <cell r="F315">
            <v>0</v>
          </cell>
          <cell r="G315">
            <v>0</v>
          </cell>
        </row>
        <row r="316">
          <cell r="A316" t="str">
            <v/>
          </cell>
          <cell r="B316" t="str">
            <v/>
          </cell>
          <cell r="C316">
            <v>0</v>
          </cell>
          <cell r="D316" t="str">
            <v/>
          </cell>
          <cell r="E316">
            <v>0</v>
          </cell>
          <cell r="F316">
            <v>0</v>
          </cell>
          <cell r="G316">
            <v>0</v>
          </cell>
        </row>
        <row r="317">
          <cell r="A317" t="str">
            <v/>
          </cell>
          <cell r="B317" t="str">
            <v/>
          </cell>
          <cell r="C317">
            <v>0</v>
          </cell>
          <cell r="D317" t="str">
            <v/>
          </cell>
          <cell r="E317">
            <v>0</v>
          </cell>
          <cell r="F317" t="str">
            <v>Total A</v>
          </cell>
          <cell r="G317">
            <v>0</v>
          </cell>
        </row>
        <row r="318">
          <cell r="A318" t="str">
            <v>B - MANO DE OBRA</v>
          </cell>
          <cell r="B318" t="str">
            <v/>
          </cell>
          <cell r="C318">
            <v>0</v>
          </cell>
          <cell r="D318" t="str">
            <v/>
          </cell>
          <cell r="E318">
            <v>0</v>
          </cell>
          <cell r="F318">
            <v>0</v>
          </cell>
          <cell r="G318">
            <v>0</v>
          </cell>
        </row>
        <row r="319">
          <cell r="A319" t="str">
            <v/>
          </cell>
          <cell r="B319" t="str">
            <v/>
          </cell>
          <cell r="C319">
            <v>0</v>
          </cell>
          <cell r="D319" t="str">
            <v/>
          </cell>
          <cell r="E319">
            <v>0</v>
          </cell>
          <cell r="F319">
            <v>0</v>
          </cell>
          <cell r="G319">
            <v>0</v>
          </cell>
        </row>
        <row r="320">
          <cell r="A320" t="str">
            <v/>
          </cell>
          <cell r="B320" t="str">
            <v/>
          </cell>
          <cell r="C320">
            <v>0</v>
          </cell>
          <cell r="D320" t="str">
            <v/>
          </cell>
          <cell r="E320">
            <v>0</v>
          </cell>
          <cell r="F320">
            <v>0</v>
          </cell>
          <cell r="G320">
            <v>0</v>
          </cell>
        </row>
        <row r="321">
          <cell r="A321" t="str">
            <v/>
          </cell>
          <cell r="B321" t="str">
            <v/>
          </cell>
          <cell r="C321">
            <v>0</v>
          </cell>
          <cell r="D321" t="str">
            <v/>
          </cell>
          <cell r="E321">
            <v>0</v>
          </cell>
          <cell r="F321">
            <v>0</v>
          </cell>
          <cell r="G321">
            <v>0</v>
          </cell>
        </row>
        <row r="322">
          <cell r="A322" t="str">
            <v/>
          </cell>
          <cell r="B322" t="str">
            <v/>
          </cell>
          <cell r="C322">
            <v>0</v>
          </cell>
          <cell r="D322" t="str">
            <v/>
          </cell>
          <cell r="E322">
            <v>0</v>
          </cell>
          <cell r="F322">
            <v>0</v>
          </cell>
          <cell r="G322">
            <v>0</v>
          </cell>
        </row>
        <row r="323">
          <cell r="A323" t="str">
            <v/>
          </cell>
          <cell r="B323" t="str">
            <v/>
          </cell>
          <cell r="C323">
            <v>0</v>
          </cell>
          <cell r="D323" t="str">
            <v/>
          </cell>
          <cell r="E323">
            <v>0</v>
          </cell>
          <cell r="F323">
            <v>0</v>
          </cell>
          <cell r="G323">
            <v>0</v>
          </cell>
        </row>
        <row r="324">
          <cell r="A324" t="str">
            <v/>
          </cell>
          <cell r="B324" t="str">
            <v/>
          </cell>
          <cell r="C324">
            <v>0</v>
          </cell>
          <cell r="D324" t="str">
            <v/>
          </cell>
          <cell r="E324">
            <v>0</v>
          </cell>
          <cell r="F324">
            <v>0</v>
          </cell>
          <cell r="G324">
            <v>0</v>
          </cell>
        </row>
        <row r="325">
          <cell r="A325" t="str">
            <v/>
          </cell>
          <cell r="B325" t="str">
            <v/>
          </cell>
          <cell r="C325">
            <v>0</v>
          </cell>
          <cell r="D325" t="str">
            <v/>
          </cell>
          <cell r="E325">
            <v>0</v>
          </cell>
          <cell r="F325">
            <v>0</v>
          </cell>
          <cell r="G325">
            <v>0</v>
          </cell>
        </row>
        <row r="326">
          <cell r="A326" t="str">
            <v/>
          </cell>
          <cell r="B326" t="str">
            <v/>
          </cell>
          <cell r="D326" t="str">
            <v/>
          </cell>
          <cell r="E326">
            <v>0</v>
          </cell>
          <cell r="F326">
            <v>0</v>
          </cell>
          <cell r="G326">
            <v>0</v>
          </cell>
        </row>
        <row r="327">
          <cell r="A327">
            <v>0</v>
          </cell>
          <cell r="C327" t="str">
            <v>B - MANO DE OBRA</v>
          </cell>
          <cell r="E327">
            <v>0</v>
          </cell>
          <cell r="F327" t="str">
            <v>Total B</v>
          </cell>
          <cell r="G327">
            <v>0</v>
          </cell>
        </row>
        <row r="328">
          <cell r="A328" t="str">
            <v>C - EQUIPOS</v>
          </cell>
          <cell r="B328" t="str">
            <v/>
          </cell>
          <cell r="C328">
            <v>0</v>
          </cell>
          <cell r="D328" t="str">
            <v/>
          </cell>
          <cell r="E328">
            <v>0</v>
          </cell>
          <cell r="F328">
            <v>0</v>
          </cell>
          <cell r="G328">
            <v>0</v>
          </cell>
        </row>
        <row r="329">
          <cell r="A329" t="str">
            <v/>
          </cell>
          <cell r="B329" t="str">
            <v/>
          </cell>
          <cell r="C329">
            <v>0</v>
          </cell>
          <cell r="D329" t="str">
            <v/>
          </cell>
          <cell r="E329">
            <v>0</v>
          </cell>
          <cell r="F329">
            <v>0</v>
          </cell>
          <cell r="G329">
            <v>0</v>
          </cell>
        </row>
        <row r="330">
          <cell r="A330" t="str">
            <v/>
          </cell>
          <cell r="B330" t="str">
            <v/>
          </cell>
          <cell r="C330">
            <v>0</v>
          </cell>
          <cell r="D330" t="str">
            <v/>
          </cell>
          <cell r="E330">
            <v>0</v>
          </cell>
          <cell r="F330">
            <v>0</v>
          </cell>
          <cell r="G330">
            <v>0</v>
          </cell>
        </row>
        <row r="331">
          <cell r="A331" t="str">
            <v/>
          </cell>
          <cell r="B331" t="str">
            <v/>
          </cell>
          <cell r="C331">
            <v>0</v>
          </cell>
          <cell r="D331" t="str">
            <v/>
          </cell>
          <cell r="E331">
            <v>0</v>
          </cell>
          <cell r="F331">
            <v>0</v>
          </cell>
          <cell r="G331">
            <v>0</v>
          </cell>
        </row>
        <row r="332">
          <cell r="A332" t="str">
            <v/>
          </cell>
          <cell r="B332" t="str">
            <v/>
          </cell>
          <cell r="C332">
            <v>0</v>
          </cell>
          <cell r="D332" t="str">
            <v/>
          </cell>
          <cell r="E332">
            <v>0</v>
          </cell>
          <cell r="F332">
            <v>0</v>
          </cell>
          <cell r="G332">
            <v>0</v>
          </cell>
        </row>
        <row r="333">
          <cell r="A333" t="str">
            <v/>
          </cell>
          <cell r="B333" t="str">
            <v/>
          </cell>
          <cell r="C333">
            <v>0</v>
          </cell>
          <cell r="D333" t="str">
            <v/>
          </cell>
          <cell r="E333">
            <v>0</v>
          </cell>
          <cell r="F333">
            <v>0</v>
          </cell>
          <cell r="G333">
            <v>0</v>
          </cell>
        </row>
        <row r="334">
          <cell r="A334" t="str">
            <v/>
          </cell>
          <cell r="B334" t="str">
            <v/>
          </cell>
          <cell r="C334">
            <v>0</v>
          </cell>
          <cell r="D334" t="str">
            <v/>
          </cell>
          <cell r="E334">
            <v>0</v>
          </cell>
          <cell r="F334">
            <v>0</v>
          </cell>
          <cell r="G334">
            <v>0</v>
          </cell>
        </row>
        <row r="335">
          <cell r="A335" t="str">
            <v/>
          </cell>
          <cell r="B335" t="str">
            <v/>
          </cell>
          <cell r="C335">
            <v>0</v>
          </cell>
          <cell r="D335" t="str">
            <v/>
          </cell>
          <cell r="E335">
            <v>0</v>
          </cell>
          <cell r="F335">
            <v>0</v>
          </cell>
          <cell r="G335">
            <v>0</v>
          </cell>
        </row>
        <row r="336">
          <cell r="A336" t="str">
            <v/>
          </cell>
          <cell r="B336" t="str">
            <v/>
          </cell>
          <cell r="D336" t="str">
            <v/>
          </cell>
          <cell r="E336">
            <v>0</v>
          </cell>
          <cell r="F336">
            <v>0</v>
          </cell>
          <cell r="G336">
            <v>0</v>
          </cell>
        </row>
        <row r="337">
          <cell r="A337" t="str">
            <v/>
          </cell>
          <cell r="B337" t="str">
            <v/>
          </cell>
          <cell r="C337" t="str">
            <v>C - EQUIPOS</v>
          </cell>
          <cell r="D337" t="str">
            <v/>
          </cell>
          <cell r="E337">
            <v>0</v>
          </cell>
          <cell r="F337">
            <v>0</v>
          </cell>
          <cell r="G337">
            <v>0</v>
          </cell>
        </row>
        <row r="338">
          <cell r="A338" t="str">
            <v/>
          </cell>
          <cell r="B338" t="str">
            <v/>
          </cell>
          <cell r="C338">
            <v>0</v>
          </cell>
          <cell r="D338" t="str">
            <v/>
          </cell>
          <cell r="E338">
            <v>0</v>
          </cell>
          <cell r="F338">
            <v>0</v>
          </cell>
          <cell r="G338">
            <v>0</v>
          </cell>
        </row>
        <row r="339">
          <cell r="A339" t="str">
            <v/>
          </cell>
          <cell r="B339" t="str">
            <v/>
          </cell>
          <cell r="C339">
            <v>0</v>
          </cell>
          <cell r="D339" t="str">
            <v/>
          </cell>
          <cell r="E339">
            <v>0</v>
          </cell>
          <cell r="F339" t="str">
            <v>Total C</v>
          </cell>
          <cell r="G339">
            <v>0</v>
          </cell>
        </row>
        <row r="340">
          <cell r="A340" t="str">
            <v/>
          </cell>
          <cell r="B340" t="str">
            <v/>
          </cell>
          <cell r="C340">
            <v>0</v>
          </cell>
          <cell r="D340" t="str">
            <v/>
          </cell>
          <cell r="E340">
            <v>0</v>
          </cell>
          <cell r="F340">
            <v>0</v>
          </cell>
          <cell r="G340">
            <v>0</v>
          </cell>
        </row>
        <row r="341">
          <cell r="A341" t="str">
            <v/>
          </cell>
          <cell r="B341" t="str">
            <v/>
          </cell>
          <cell r="C341">
            <v>0</v>
          </cell>
          <cell r="D341" t="str">
            <v>COSTO NETO</v>
          </cell>
          <cell r="E341">
            <v>0</v>
          </cell>
          <cell r="F341" t="str">
            <v>Total D=A+B+C</v>
          </cell>
          <cell r="G341">
            <v>0</v>
          </cell>
        </row>
        <row r="342">
          <cell r="A342" t="str">
            <v/>
          </cell>
          <cell r="B342" t="str">
            <v/>
          </cell>
          <cell r="C342">
            <v>0</v>
          </cell>
          <cell r="D342" t="str">
            <v/>
          </cell>
          <cell r="E342">
            <v>0</v>
          </cell>
          <cell r="F342">
            <v>0</v>
          </cell>
          <cell r="G342">
            <v>0</v>
          </cell>
        </row>
        <row r="343">
          <cell r="A343" t="str">
            <v>ANALISIS DE PRECIOS</v>
          </cell>
          <cell r="B343" t="str">
            <v/>
          </cell>
          <cell r="C343">
            <v>0</v>
          </cell>
          <cell r="D343" t="str">
            <v/>
          </cell>
          <cell r="E343">
            <v>0</v>
          </cell>
          <cell r="F343">
            <v>0</v>
          </cell>
          <cell r="G343">
            <v>0</v>
          </cell>
        </row>
        <row r="344">
          <cell r="A344" t="str">
            <v>COMITENTE:</v>
          </cell>
          <cell r="B344" t="str">
            <v>INSTITUTO PROVINCIAL DE LA VIVIENDA</v>
          </cell>
          <cell r="C344">
            <v>0</v>
          </cell>
          <cell r="D344" t="str">
            <v/>
          </cell>
          <cell r="E344">
            <v>0</v>
          </cell>
          <cell r="F344">
            <v>0</v>
          </cell>
          <cell r="G344">
            <v>0</v>
          </cell>
        </row>
        <row r="345">
          <cell r="A345" t="str">
            <v>CONTRATISTA:</v>
          </cell>
          <cell r="B345">
            <v>0</v>
          </cell>
          <cell r="C345">
            <v>0</v>
          </cell>
          <cell r="D345" t="str">
            <v/>
          </cell>
          <cell r="E345">
            <v>0</v>
          </cell>
          <cell r="F345">
            <v>0</v>
          </cell>
          <cell r="G345">
            <v>0</v>
          </cell>
        </row>
        <row r="346">
          <cell r="A346" t="str">
            <v>OBRA:</v>
          </cell>
          <cell r="B346">
            <v>0</v>
          </cell>
          <cell r="C346">
            <v>0</v>
          </cell>
          <cell r="D346" t="str">
            <v/>
          </cell>
          <cell r="E346">
            <v>0</v>
          </cell>
          <cell r="F346" t="str">
            <v>PRECIOS A:</v>
          </cell>
          <cell r="G346">
            <v>0</v>
          </cell>
        </row>
        <row r="347">
          <cell r="A347" t="str">
            <v>UBICACIÓN:</v>
          </cell>
          <cell r="B347">
            <v>0</v>
          </cell>
          <cell r="E347">
            <v>0</v>
          </cell>
          <cell r="F347" t="str">
            <v>Total C</v>
          </cell>
          <cell r="G347">
            <v>0</v>
          </cell>
        </row>
        <row r="348">
          <cell r="A348" t="str">
            <v>RUBRO:</v>
          </cell>
          <cell r="C348">
            <v>0</v>
          </cell>
          <cell r="E348">
            <v>0</v>
          </cell>
          <cell r="G348">
            <v>0</v>
          </cell>
        </row>
        <row r="349">
          <cell r="A349" t="str">
            <v>ITEM:</v>
          </cell>
          <cell r="B349" t="str">
            <v/>
          </cell>
          <cell r="C349" t="str">
            <v/>
          </cell>
          <cell r="D349" t="str">
            <v>Costo  Neto</v>
          </cell>
          <cell r="E349">
            <v>0</v>
          </cell>
          <cell r="F349" t="str">
            <v>UNIDAD:</v>
          </cell>
          <cell r="G349" t="str">
            <v/>
          </cell>
        </row>
        <row r="351">
          <cell r="A351" t="str">
            <v>DATOS REDETERMINACION</v>
          </cell>
          <cell r="B351">
            <v>0</v>
          </cell>
          <cell r="C351" t="str">
            <v>DESIGNACION</v>
          </cell>
          <cell r="D351" t="str">
            <v>U</v>
          </cell>
          <cell r="E351" t="str">
            <v>Cantidad</v>
          </cell>
          <cell r="F351" t="str">
            <v>$ Unitarios</v>
          </cell>
          <cell r="G351" t="str">
            <v>$ Parcial</v>
          </cell>
        </row>
        <row r="352">
          <cell r="A352" t="str">
            <v>CÓDIGO</v>
          </cell>
          <cell r="B352" t="str">
            <v>DESCRIPCIÓN</v>
          </cell>
          <cell r="C352">
            <v>0</v>
          </cell>
          <cell r="D352">
            <v>0</v>
          </cell>
          <cell r="E352">
            <v>0</v>
          </cell>
          <cell r="F352">
            <v>0</v>
          </cell>
          <cell r="G352">
            <v>0</v>
          </cell>
        </row>
        <row r="353">
          <cell r="A353" t="str">
            <v>A - MATERIALES</v>
          </cell>
          <cell r="B353">
            <v>0</v>
          </cell>
          <cell r="C353">
            <v>0</v>
          </cell>
          <cell r="D353">
            <v>0</v>
          </cell>
          <cell r="E353">
            <v>0</v>
          </cell>
          <cell r="F353">
            <v>0</v>
          </cell>
          <cell r="G353">
            <v>0</v>
          </cell>
        </row>
        <row r="354">
          <cell r="A354" t="str">
            <v/>
          </cell>
          <cell r="B354" t="str">
            <v/>
          </cell>
          <cell r="C354">
            <v>0</v>
          </cell>
          <cell r="D354" t="str">
            <v/>
          </cell>
          <cell r="E354">
            <v>0</v>
          </cell>
          <cell r="F354">
            <v>0</v>
          </cell>
          <cell r="G354">
            <v>0</v>
          </cell>
        </row>
        <row r="355">
          <cell r="A355" t="str">
            <v/>
          </cell>
          <cell r="B355" t="str">
            <v/>
          </cell>
          <cell r="C355">
            <v>0</v>
          </cell>
          <cell r="D355" t="str">
            <v/>
          </cell>
          <cell r="E355">
            <v>0</v>
          </cell>
          <cell r="F355">
            <v>0</v>
          </cell>
          <cell r="G355">
            <v>0</v>
          </cell>
        </row>
        <row r="356">
          <cell r="A356" t="str">
            <v/>
          </cell>
          <cell r="B356" t="str">
            <v/>
          </cell>
          <cell r="C356" t="str">
            <v>TRABAJOS PRELIMINARES</v>
          </cell>
          <cell r="D356" t="str">
            <v/>
          </cell>
          <cell r="E356">
            <v>0</v>
          </cell>
          <cell r="F356">
            <v>0</v>
          </cell>
          <cell r="G356">
            <v>0</v>
          </cell>
        </row>
        <row r="357">
          <cell r="A357" t="str">
            <v/>
          </cell>
          <cell r="B357" t="str">
            <v/>
          </cell>
          <cell r="C357" t="str">
            <v>Vigilancia y alumbrado de obra</v>
          </cell>
          <cell r="D357" t="str">
            <v/>
          </cell>
          <cell r="E357">
            <v>0</v>
          </cell>
          <cell r="F357">
            <v>0</v>
          </cell>
          <cell r="G357">
            <v>0</v>
          </cell>
        </row>
        <row r="358">
          <cell r="A358" t="str">
            <v/>
          </cell>
          <cell r="B358" t="str">
            <v/>
          </cell>
          <cell r="D358" t="str">
            <v/>
          </cell>
          <cell r="E358">
            <v>0</v>
          </cell>
          <cell r="F358">
            <v>0</v>
          </cell>
          <cell r="G358">
            <v>0</v>
          </cell>
        </row>
        <row r="359">
          <cell r="A359" t="str">
            <v/>
          </cell>
          <cell r="B359" t="str">
            <v/>
          </cell>
          <cell r="C359" t="str">
            <v>DESIGNACION</v>
          </cell>
          <cell r="D359" t="str">
            <v/>
          </cell>
          <cell r="E359" t="str">
            <v>Cantidad</v>
          </cell>
          <cell r="F359">
            <v>0</v>
          </cell>
          <cell r="G359">
            <v>0</v>
          </cell>
        </row>
        <row r="360">
          <cell r="A360" t="str">
            <v/>
          </cell>
          <cell r="B360" t="str">
            <v/>
          </cell>
          <cell r="C360">
            <v>0</v>
          </cell>
          <cell r="D360" t="str">
            <v/>
          </cell>
          <cell r="E360">
            <v>0</v>
          </cell>
          <cell r="F360">
            <v>0</v>
          </cell>
          <cell r="G360">
            <v>0</v>
          </cell>
        </row>
        <row r="361">
          <cell r="A361" t="str">
            <v/>
          </cell>
          <cell r="B361" t="str">
            <v/>
          </cell>
          <cell r="C361" t="str">
            <v>A - MATERIALES</v>
          </cell>
          <cell r="D361" t="str">
            <v/>
          </cell>
          <cell r="E361">
            <v>0</v>
          </cell>
          <cell r="F361">
            <v>0</v>
          </cell>
          <cell r="G361">
            <v>0</v>
          </cell>
        </row>
        <row r="362">
          <cell r="A362" t="str">
            <v/>
          </cell>
          <cell r="B362" t="str">
            <v/>
          </cell>
          <cell r="C362">
            <v>0</v>
          </cell>
          <cell r="D362" t="str">
            <v/>
          </cell>
          <cell r="E362">
            <v>0</v>
          </cell>
          <cell r="F362">
            <v>0</v>
          </cell>
          <cell r="G362">
            <v>0</v>
          </cell>
        </row>
        <row r="363">
          <cell r="A363" t="str">
            <v/>
          </cell>
          <cell r="B363" t="str">
            <v/>
          </cell>
          <cell r="C363">
            <v>0</v>
          </cell>
          <cell r="D363" t="str">
            <v/>
          </cell>
          <cell r="E363">
            <v>0</v>
          </cell>
          <cell r="F363">
            <v>0</v>
          </cell>
          <cell r="G363">
            <v>0</v>
          </cell>
        </row>
        <row r="364">
          <cell r="A364" t="str">
            <v/>
          </cell>
          <cell r="B364" t="str">
            <v/>
          </cell>
          <cell r="C364">
            <v>0</v>
          </cell>
          <cell r="D364" t="str">
            <v/>
          </cell>
          <cell r="E364">
            <v>0</v>
          </cell>
          <cell r="F364">
            <v>0</v>
          </cell>
          <cell r="G364">
            <v>0</v>
          </cell>
        </row>
        <row r="365">
          <cell r="A365" t="str">
            <v/>
          </cell>
          <cell r="B365" t="str">
            <v/>
          </cell>
          <cell r="C365">
            <v>0</v>
          </cell>
          <cell r="D365" t="str">
            <v/>
          </cell>
          <cell r="E365">
            <v>0</v>
          </cell>
          <cell r="F365">
            <v>0</v>
          </cell>
          <cell r="G365">
            <v>0</v>
          </cell>
        </row>
        <row r="366">
          <cell r="A366" t="str">
            <v/>
          </cell>
          <cell r="B366" t="str">
            <v/>
          </cell>
          <cell r="C366">
            <v>0</v>
          </cell>
          <cell r="D366" t="str">
            <v/>
          </cell>
          <cell r="E366">
            <v>0</v>
          </cell>
          <cell r="F366">
            <v>0</v>
          </cell>
          <cell r="G366">
            <v>0</v>
          </cell>
        </row>
        <row r="367">
          <cell r="A367" t="str">
            <v/>
          </cell>
          <cell r="B367" t="str">
            <v/>
          </cell>
          <cell r="C367">
            <v>0</v>
          </cell>
          <cell r="D367" t="str">
            <v/>
          </cell>
          <cell r="E367">
            <v>0</v>
          </cell>
          <cell r="F367">
            <v>0</v>
          </cell>
          <cell r="G367">
            <v>0</v>
          </cell>
        </row>
        <row r="368">
          <cell r="A368" t="str">
            <v/>
          </cell>
          <cell r="B368" t="str">
            <v/>
          </cell>
          <cell r="C368">
            <v>0</v>
          </cell>
          <cell r="D368" t="str">
            <v/>
          </cell>
          <cell r="E368">
            <v>0</v>
          </cell>
          <cell r="F368">
            <v>0</v>
          </cell>
          <cell r="G368">
            <v>0</v>
          </cell>
        </row>
        <row r="369">
          <cell r="A369" t="str">
            <v/>
          </cell>
          <cell r="B369" t="str">
            <v/>
          </cell>
          <cell r="C369">
            <v>0</v>
          </cell>
          <cell r="D369" t="str">
            <v/>
          </cell>
          <cell r="E369">
            <v>0</v>
          </cell>
          <cell r="F369">
            <v>0</v>
          </cell>
          <cell r="G369">
            <v>0</v>
          </cell>
        </row>
        <row r="370">
          <cell r="A370" t="str">
            <v/>
          </cell>
          <cell r="B370" t="str">
            <v/>
          </cell>
          <cell r="C370">
            <v>0</v>
          </cell>
          <cell r="D370" t="str">
            <v/>
          </cell>
          <cell r="E370">
            <v>0</v>
          </cell>
          <cell r="F370">
            <v>0</v>
          </cell>
          <cell r="G370">
            <v>0</v>
          </cell>
        </row>
        <row r="371">
          <cell r="A371" t="str">
            <v/>
          </cell>
          <cell r="B371" t="str">
            <v/>
          </cell>
          <cell r="C371">
            <v>0</v>
          </cell>
          <cell r="D371" t="str">
            <v/>
          </cell>
          <cell r="E371">
            <v>0</v>
          </cell>
          <cell r="F371">
            <v>0</v>
          </cell>
          <cell r="G371">
            <v>0</v>
          </cell>
        </row>
        <row r="372">
          <cell r="A372" t="str">
            <v/>
          </cell>
          <cell r="B372" t="str">
            <v/>
          </cell>
          <cell r="C372">
            <v>0</v>
          </cell>
          <cell r="D372" t="str">
            <v/>
          </cell>
          <cell r="E372">
            <v>0</v>
          </cell>
          <cell r="F372">
            <v>0</v>
          </cell>
          <cell r="G372">
            <v>0</v>
          </cell>
        </row>
        <row r="373">
          <cell r="A373" t="str">
            <v/>
          </cell>
          <cell r="B373" t="str">
            <v/>
          </cell>
          <cell r="C373">
            <v>0</v>
          </cell>
          <cell r="D373" t="str">
            <v/>
          </cell>
          <cell r="E373">
            <v>0</v>
          </cell>
          <cell r="F373">
            <v>0</v>
          </cell>
          <cell r="G373">
            <v>0</v>
          </cell>
        </row>
        <row r="374">
          <cell r="A374" t="str">
            <v/>
          </cell>
          <cell r="B374" t="str">
            <v/>
          </cell>
          <cell r="C374">
            <v>0</v>
          </cell>
          <cell r="D374" t="str">
            <v/>
          </cell>
          <cell r="E374">
            <v>0</v>
          </cell>
          <cell r="F374" t="str">
            <v>Total A</v>
          </cell>
          <cell r="G374">
            <v>0</v>
          </cell>
        </row>
        <row r="375">
          <cell r="A375" t="str">
            <v>B - MANO DE OBRA</v>
          </cell>
          <cell r="B375" t="str">
            <v/>
          </cell>
          <cell r="C375">
            <v>0</v>
          </cell>
          <cell r="D375" t="str">
            <v/>
          </cell>
          <cell r="E375">
            <v>0</v>
          </cell>
          <cell r="F375">
            <v>0</v>
          </cell>
          <cell r="G375">
            <v>0</v>
          </cell>
        </row>
        <row r="376">
          <cell r="A376" t="str">
            <v/>
          </cell>
          <cell r="B376" t="str">
            <v/>
          </cell>
          <cell r="D376" t="str">
            <v/>
          </cell>
          <cell r="E376">
            <v>0</v>
          </cell>
          <cell r="F376">
            <v>0</v>
          </cell>
          <cell r="G376">
            <v>0</v>
          </cell>
        </row>
        <row r="377">
          <cell r="A377" t="str">
            <v/>
          </cell>
          <cell r="B377" t="str">
            <v/>
          </cell>
          <cell r="C377" t="str">
            <v>B - MANO DE OBRA</v>
          </cell>
          <cell r="D377" t="str">
            <v/>
          </cell>
          <cell r="E377">
            <v>0</v>
          </cell>
          <cell r="F377">
            <v>0</v>
          </cell>
          <cell r="G377">
            <v>0</v>
          </cell>
        </row>
        <row r="378">
          <cell r="A378" t="str">
            <v/>
          </cell>
          <cell r="B378" t="str">
            <v/>
          </cell>
          <cell r="C378">
            <v>0</v>
          </cell>
          <cell r="D378" t="str">
            <v/>
          </cell>
          <cell r="E378">
            <v>0</v>
          </cell>
          <cell r="F378">
            <v>0</v>
          </cell>
          <cell r="G378">
            <v>0</v>
          </cell>
        </row>
        <row r="379">
          <cell r="A379" t="str">
            <v/>
          </cell>
          <cell r="B379" t="str">
            <v/>
          </cell>
          <cell r="C379">
            <v>0</v>
          </cell>
          <cell r="D379" t="str">
            <v/>
          </cell>
          <cell r="E379">
            <v>0</v>
          </cell>
          <cell r="F379">
            <v>0</v>
          </cell>
          <cell r="G379">
            <v>0</v>
          </cell>
        </row>
        <row r="380">
          <cell r="A380" t="str">
            <v/>
          </cell>
          <cell r="B380" t="str">
            <v/>
          </cell>
          <cell r="C380">
            <v>0</v>
          </cell>
          <cell r="D380" t="str">
            <v/>
          </cell>
          <cell r="E380">
            <v>0</v>
          </cell>
          <cell r="F380">
            <v>0</v>
          </cell>
          <cell r="G380">
            <v>0</v>
          </cell>
        </row>
        <row r="381">
          <cell r="A381" t="str">
            <v/>
          </cell>
          <cell r="B381" t="str">
            <v/>
          </cell>
          <cell r="C381">
            <v>0</v>
          </cell>
          <cell r="D381" t="str">
            <v/>
          </cell>
          <cell r="E381">
            <v>0</v>
          </cell>
          <cell r="F381">
            <v>0</v>
          </cell>
          <cell r="G381">
            <v>0</v>
          </cell>
        </row>
        <row r="382">
          <cell r="A382" t="str">
            <v/>
          </cell>
          <cell r="B382" t="str">
            <v/>
          </cell>
          <cell r="C382">
            <v>0</v>
          </cell>
          <cell r="D382" t="str">
            <v/>
          </cell>
          <cell r="E382">
            <v>0</v>
          </cell>
          <cell r="F382">
            <v>0</v>
          </cell>
          <cell r="G382">
            <v>0</v>
          </cell>
        </row>
        <row r="383">
          <cell r="A383" t="str">
            <v/>
          </cell>
          <cell r="B383" t="str">
            <v/>
          </cell>
          <cell r="C383">
            <v>0</v>
          </cell>
          <cell r="D383" t="str">
            <v/>
          </cell>
          <cell r="E383">
            <v>0</v>
          </cell>
          <cell r="F383">
            <v>0</v>
          </cell>
          <cell r="G383">
            <v>0</v>
          </cell>
        </row>
        <row r="384">
          <cell r="A384" t="str">
            <v/>
          </cell>
          <cell r="B384" t="str">
            <v/>
          </cell>
          <cell r="C384">
            <v>0</v>
          </cell>
          <cell r="D384" t="str">
            <v/>
          </cell>
          <cell r="E384">
            <v>0</v>
          </cell>
          <cell r="F384" t="str">
            <v>Total B</v>
          </cell>
          <cell r="G384">
            <v>0</v>
          </cell>
        </row>
        <row r="385">
          <cell r="A385" t="str">
            <v>C - EQUIPOS</v>
          </cell>
          <cell r="B385" t="str">
            <v/>
          </cell>
          <cell r="C385">
            <v>0</v>
          </cell>
          <cell r="D385" t="str">
            <v/>
          </cell>
          <cell r="E385">
            <v>0</v>
          </cell>
          <cell r="F385">
            <v>0</v>
          </cell>
          <cell r="G385">
            <v>0</v>
          </cell>
        </row>
        <row r="386">
          <cell r="A386" t="str">
            <v/>
          </cell>
          <cell r="B386" t="str">
            <v/>
          </cell>
          <cell r="D386" t="str">
            <v/>
          </cell>
          <cell r="E386">
            <v>0</v>
          </cell>
          <cell r="F386">
            <v>0</v>
          </cell>
          <cell r="G386">
            <v>0</v>
          </cell>
        </row>
        <row r="387">
          <cell r="A387" t="str">
            <v/>
          </cell>
          <cell r="B387" t="str">
            <v/>
          </cell>
          <cell r="C387" t="str">
            <v>C - EQUIPOS</v>
          </cell>
          <cell r="D387" t="str">
            <v/>
          </cell>
          <cell r="E387">
            <v>0</v>
          </cell>
          <cell r="F387">
            <v>0</v>
          </cell>
          <cell r="G387">
            <v>0</v>
          </cell>
        </row>
        <row r="388">
          <cell r="A388" t="str">
            <v/>
          </cell>
          <cell r="B388" t="str">
            <v/>
          </cell>
          <cell r="C388">
            <v>0</v>
          </cell>
          <cell r="D388" t="str">
            <v/>
          </cell>
          <cell r="E388">
            <v>0</v>
          </cell>
          <cell r="F388">
            <v>0</v>
          </cell>
          <cell r="G388">
            <v>0</v>
          </cell>
        </row>
        <row r="389">
          <cell r="A389" t="str">
            <v/>
          </cell>
          <cell r="B389" t="str">
            <v/>
          </cell>
          <cell r="C389">
            <v>0</v>
          </cell>
          <cell r="D389" t="str">
            <v/>
          </cell>
          <cell r="E389">
            <v>0</v>
          </cell>
          <cell r="F389">
            <v>0</v>
          </cell>
          <cell r="G389">
            <v>0</v>
          </cell>
        </row>
        <row r="390">
          <cell r="A390" t="str">
            <v/>
          </cell>
          <cell r="B390" t="str">
            <v/>
          </cell>
          <cell r="C390">
            <v>0</v>
          </cell>
          <cell r="D390" t="str">
            <v/>
          </cell>
          <cell r="E390">
            <v>0</v>
          </cell>
          <cell r="F390">
            <v>0</v>
          </cell>
          <cell r="G390">
            <v>0</v>
          </cell>
        </row>
        <row r="391">
          <cell r="A391" t="str">
            <v/>
          </cell>
          <cell r="B391" t="str">
            <v/>
          </cell>
          <cell r="C391">
            <v>0</v>
          </cell>
          <cell r="D391" t="str">
            <v/>
          </cell>
          <cell r="E391">
            <v>0</v>
          </cell>
          <cell r="F391">
            <v>0</v>
          </cell>
          <cell r="G391">
            <v>0</v>
          </cell>
        </row>
        <row r="392">
          <cell r="A392" t="str">
            <v/>
          </cell>
          <cell r="B392" t="str">
            <v/>
          </cell>
          <cell r="C392">
            <v>0</v>
          </cell>
          <cell r="D392" t="str">
            <v/>
          </cell>
          <cell r="E392">
            <v>0</v>
          </cell>
          <cell r="F392">
            <v>0</v>
          </cell>
          <cell r="G392">
            <v>0</v>
          </cell>
        </row>
        <row r="393">
          <cell r="A393" t="str">
            <v/>
          </cell>
          <cell r="B393" t="str">
            <v/>
          </cell>
          <cell r="C393">
            <v>0</v>
          </cell>
          <cell r="D393" t="str">
            <v/>
          </cell>
          <cell r="E393">
            <v>0</v>
          </cell>
          <cell r="F393">
            <v>0</v>
          </cell>
          <cell r="G393">
            <v>0</v>
          </cell>
        </row>
        <row r="394">
          <cell r="A394" t="str">
            <v/>
          </cell>
          <cell r="B394" t="str">
            <v/>
          </cell>
          <cell r="C394">
            <v>0</v>
          </cell>
          <cell r="D394" t="str">
            <v/>
          </cell>
          <cell r="E394">
            <v>0</v>
          </cell>
          <cell r="F394">
            <v>0</v>
          </cell>
          <cell r="G394">
            <v>0</v>
          </cell>
        </row>
        <row r="395">
          <cell r="A395" t="str">
            <v/>
          </cell>
          <cell r="B395" t="str">
            <v/>
          </cell>
          <cell r="C395">
            <v>0</v>
          </cell>
          <cell r="D395" t="str">
            <v/>
          </cell>
          <cell r="E395">
            <v>0</v>
          </cell>
          <cell r="F395">
            <v>0</v>
          </cell>
          <cell r="G395">
            <v>0</v>
          </cell>
        </row>
        <row r="396">
          <cell r="A396" t="str">
            <v/>
          </cell>
          <cell r="B396" t="str">
            <v/>
          </cell>
          <cell r="C396">
            <v>0</v>
          </cell>
          <cell r="D396" t="str">
            <v/>
          </cell>
          <cell r="E396">
            <v>0</v>
          </cell>
          <cell r="F396" t="str">
            <v>Total C</v>
          </cell>
          <cell r="G396">
            <v>0</v>
          </cell>
        </row>
        <row r="397">
          <cell r="A397">
            <v>0</v>
          </cell>
          <cell r="E397">
            <v>0</v>
          </cell>
          <cell r="F397" t="str">
            <v>Total C</v>
          </cell>
          <cell r="G397">
            <v>0</v>
          </cell>
        </row>
        <row r="398">
          <cell r="A398" t="str">
            <v/>
          </cell>
          <cell r="B398" t="str">
            <v/>
          </cell>
          <cell r="D398" t="str">
            <v>COSTO NETO</v>
          </cell>
          <cell r="E398">
            <v>0</v>
          </cell>
          <cell r="F398" t="str">
            <v>Total D=A+B+C</v>
          </cell>
          <cell r="G398">
            <v>0</v>
          </cell>
        </row>
        <row r="399">
          <cell r="A399" t="str">
            <v>1.3.1</v>
          </cell>
          <cell r="B399" t="str">
            <v>Vigilancia y alumbrado de obra</v>
          </cell>
          <cell r="C399">
            <v>0</v>
          </cell>
          <cell r="D399" t="str">
            <v>Costo  Neto</v>
          </cell>
          <cell r="E399">
            <v>0</v>
          </cell>
          <cell r="F399" t="str">
            <v>Total D=A+B+C</v>
          </cell>
          <cell r="G399">
            <v>0</v>
          </cell>
        </row>
        <row r="400">
          <cell r="A400" t="str">
            <v>ANALISIS DE PRECIOS</v>
          </cell>
        </row>
        <row r="401">
          <cell r="A401" t="str">
            <v>COMITENTE:</v>
          </cell>
          <cell r="B401" t="str">
            <v>INSTITUTO PROVINCIAL DE LA VIVIENDA</v>
          </cell>
          <cell r="C401">
            <v>0</v>
          </cell>
          <cell r="D401">
            <v>0</v>
          </cell>
          <cell r="E401">
            <v>0</v>
          </cell>
          <cell r="F401">
            <v>0</v>
          </cell>
          <cell r="G401">
            <v>0</v>
          </cell>
        </row>
        <row r="402">
          <cell r="A402" t="str">
            <v>CONTRATISTA:</v>
          </cell>
          <cell r="B402">
            <v>0</v>
          </cell>
          <cell r="C402">
            <v>0</v>
          </cell>
          <cell r="D402">
            <v>0</v>
          </cell>
          <cell r="E402">
            <v>0</v>
          </cell>
          <cell r="F402">
            <v>0</v>
          </cell>
          <cell r="G402">
            <v>0</v>
          </cell>
        </row>
        <row r="403">
          <cell r="A403" t="str">
            <v>OBRA:</v>
          </cell>
          <cell r="B403">
            <v>0</v>
          </cell>
          <cell r="C403">
            <v>0</v>
          </cell>
          <cell r="D403">
            <v>0</v>
          </cell>
          <cell r="E403">
            <v>0</v>
          </cell>
          <cell r="F403" t="str">
            <v>PRECIOS A:</v>
          </cell>
          <cell r="G403">
            <v>0</v>
          </cell>
        </row>
        <row r="404">
          <cell r="A404" t="str">
            <v>UBICACIÓN:</v>
          </cell>
          <cell r="B404">
            <v>0</v>
          </cell>
          <cell r="C404">
            <v>0</v>
          </cell>
          <cell r="D404">
            <v>0</v>
          </cell>
          <cell r="E404">
            <v>0</v>
          </cell>
          <cell r="F404" t="str">
            <v>PRECIOS A:</v>
          </cell>
          <cell r="G404">
            <v>0</v>
          </cell>
        </row>
        <row r="405">
          <cell r="A405" t="str">
            <v>RUBRO:</v>
          </cell>
          <cell r="B405" t="str">
            <v>Departamento Capital - Provincia de SAN JUAN</v>
          </cell>
          <cell r="C405">
            <v>0</v>
          </cell>
          <cell r="E405">
            <v>0</v>
          </cell>
          <cell r="G405">
            <v>0</v>
          </cell>
        </row>
        <row r="406">
          <cell r="A406" t="str">
            <v>ITEM:</v>
          </cell>
          <cell r="B406" t="str">
            <v/>
          </cell>
          <cell r="C406" t="str">
            <v/>
          </cell>
          <cell r="E406">
            <v>0</v>
          </cell>
          <cell r="F406" t="str">
            <v>UNIDAD:</v>
          </cell>
          <cell r="G406" t="str">
            <v/>
          </cell>
        </row>
        <row r="407">
          <cell r="A407" t="str">
            <v>ITEM:</v>
          </cell>
          <cell r="B407" t="str">
            <v>1.3.2</v>
          </cell>
          <cell r="C407" t="str">
            <v>Energía de obra. Agua para la construcción</v>
          </cell>
          <cell r="E407">
            <v>0</v>
          </cell>
          <cell r="F407" t="str">
            <v>UNIDAD:</v>
          </cell>
          <cell r="G407" t="str">
            <v>gl</v>
          </cell>
        </row>
        <row r="408">
          <cell r="A408" t="str">
            <v>DATOS REDETERMINACION</v>
          </cell>
          <cell r="B408">
            <v>0</v>
          </cell>
          <cell r="C408" t="str">
            <v>DESIGNACION</v>
          </cell>
          <cell r="D408" t="str">
            <v>U</v>
          </cell>
          <cell r="E408" t="str">
            <v>Cantidad</v>
          </cell>
          <cell r="F408" t="str">
            <v>$ Unitarios</v>
          </cell>
          <cell r="G408" t="str">
            <v>$ Parcial</v>
          </cell>
        </row>
        <row r="409">
          <cell r="A409" t="str">
            <v>CÓDIGO</v>
          </cell>
          <cell r="B409" t="str">
            <v>DESCRIPCIÓN</v>
          </cell>
          <cell r="C409" t="str">
            <v>DESIGNACION</v>
          </cell>
          <cell r="D409" t="str">
            <v>U</v>
          </cell>
          <cell r="E409" t="str">
            <v>Cantidad</v>
          </cell>
          <cell r="F409" t="str">
            <v>$ Unitarios</v>
          </cell>
          <cell r="G409" t="str">
            <v>$ Parcial</v>
          </cell>
        </row>
        <row r="410">
          <cell r="A410" t="str">
            <v>A - MATERIALES</v>
          </cell>
          <cell r="B410" t="str">
            <v>DESCRIPCIÓN</v>
          </cell>
          <cell r="C410">
            <v>0</v>
          </cell>
          <cell r="D410">
            <v>0</v>
          </cell>
          <cell r="E410">
            <v>0</v>
          </cell>
          <cell r="F410">
            <v>0</v>
          </cell>
          <cell r="G410">
            <v>0</v>
          </cell>
        </row>
        <row r="411">
          <cell r="A411" t="str">
            <v/>
          </cell>
          <cell r="B411" t="str">
            <v/>
          </cell>
          <cell r="C411" t="str">
            <v>A - MATERIALES</v>
          </cell>
          <cell r="D411" t="str">
            <v/>
          </cell>
          <cell r="E411">
            <v>0</v>
          </cell>
          <cell r="F411">
            <v>0</v>
          </cell>
          <cell r="G411">
            <v>0</v>
          </cell>
        </row>
        <row r="412">
          <cell r="A412" t="str">
            <v/>
          </cell>
          <cell r="B412" t="str">
            <v/>
          </cell>
          <cell r="C412">
            <v>0</v>
          </cell>
          <cell r="D412" t="str">
            <v/>
          </cell>
          <cell r="E412">
            <v>0</v>
          </cell>
          <cell r="F412">
            <v>0</v>
          </cell>
          <cell r="G412">
            <v>0</v>
          </cell>
        </row>
        <row r="413">
          <cell r="A413" t="str">
            <v/>
          </cell>
          <cell r="B413" t="str">
            <v/>
          </cell>
          <cell r="C413">
            <v>0</v>
          </cell>
          <cell r="D413" t="str">
            <v/>
          </cell>
          <cell r="E413">
            <v>0</v>
          </cell>
          <cell r="F413">
            <v>0</v>
          </cell>
          <cell r="G413">
            <v>0</v>
          </cell>
        </row>
        <row r="414">
          <cell r="A414" t="str">
            <v/>
          </cell>
          <cell r="B414" t="str">
            <v/>
          </cell>
          <cell r="C414">
            <v>0</v>
          </cell>
          <cell r="D414" t="str">
            <v/>
          </cell>
          <cell r="E414">
            <v>0</v>
          </cell>
          <cell r="F414">
            <v>0</v>
          </cell>
          <cell r="G414">
            <v>0</v>
          </cell>
        </row>
        <row r="415">
          <cell r="A415" t="str">
            <v/>
          </cell>
          <cell r="B415" t="str">
            <v/>
          </cell>
          <cell r="C415">
            <v>0</v>
          </cell>
          <cell r="D415" t="str">
            <v/>
          </cell>
          <cell r="E415">
            <v>0</v>
          </cell>
          <cell r="F415">
            <v>0</v>
          </cell>
          <cell r="G415">
            <v>0</v>
          </cell>
        </row>
        <row r="416">
          <cell r="A416" t="str">
            <v/>
          </cell>
          <cell r="B416" t="str">
            <v/>
          </cell>
          <cell r="C416">
            <v>0</v>
          </cell>
          <cell r="D416" t="str">
            <v/>
          </cell>
          <cell r="E416">
            <v>0</v>
          </cell>
          <cell r="F416">
            <v>0</v>
          </cell>
          <cell r="G416">
            <v>0</v>
          </cell>
        </row>
        <row r="417">
          <cell r="A417" t="str">
            <v/>
          </cell>
          <cell r="B417" t="str">
            <v/>
          </cell>
          <cell r="C417">
            <v>0</v>
          </cell>
          <cell r="D417" t="str">
            <v/>
          </cell>
          <cell r="E417">
            <v>0</v>
          </cell>
          <cell r="F417">
            <v>0</v>
          </cell>
          <cell r="G417">
            <v>0</v>
          </cell>
        </row>
        <row r="418">
          <cell r="A418" t="str">
            <v/>
          </cell>
          <cell r="B418" t="str">
            <v/>
          </cell>
          <cell r="C418">
            <v>0</v>
          </cell>
          <cell r="D418" t="str">
            <v/>
          </cell>
          <cell r="E418">
            <v>0</v>
          </cell>
          <cell r="F418">
            <v>0</v>
          </cell>
          <cell r="G418">
            <v>0</v>
          </cell>
        </row>
        <row r="419">
          <cell r="A419" t="str">
            <v/>
          </cell>
          <cell r="B419" t="str">
            <v/>
          </cell>
          <cell r="C419">
            <v>0</v>
          </cell>
          <cell r="D419" t="str">
            <v/>
          </cell>
          <cell r="E419">
            <v>0</v>
          </cell>
          <cell r="F419">
            <v>0</v>
          </cell>
          <cell r="G419">
            <v>0</v>
          </cell>
        </row>
        <row r="420">
          <cell r="A420" t="str">
            <v/>
          </cell>
          <cell r="B420" t="str">
            <v/>
          </cell>
          <cell r="C420">
            <v>0</v>
          </cell>
          <cell r="D420" t="str">
            <v/>
          </cell>
          <cell r="E420">
            <v>0</v>
          </cell>
          <cell r="F420">
            <v>0</v>
          </cell>
          <cell r="G420">
            <v>0</v>
          </cell>
        </row>
        <row r="421">
          <cell r="A421" t="str">
            <v/>
          </cell>
          <cell r="B421" t="str">
            <v/>
          </cell>
          <cell r="C421">
            <v>0</v>
          </cell>
          <cell r="D421" t="str">
            <v/>
          </cell>
          <cell r="E421">
            <v>0</v>
          </cell>
          <cell r="F421">
            <v>0</v>
          </cell>
          <cell r="G421">
            <v>0</v>
          </cell>
        </row>
        <row r="422">
          <cell r="A422" t="str">
            <v/>
          </cell>
          <cell r="B422" t="str">
            <v/>
          </cell>
          <cell r="C422">
            <v>0</v>
          </cell>
          <cell r="D422" t="str">
            <v/>
          </cell>
          <cell r="E422">
            <v>0</v>
          </cell>
          <cell r="F422">
            <v>0</v>
          </cell>
          <cell r="G422">
            <v>0</v>
          </cell>
        </row>
        <row r="423">
          <cell r="A423" t="str">
            <v/>
          </cell>
          <cell r="B423" t="str">
            <v/>
          </cell>
          <cell r="C423">
            <v>0</v>
          </cell>
          <cell r="D423" t="str">
            <v/>
          </cell>
          <cell r="E423">
            <v>0</v>
          </cell>
          <cell r="F423">
            <v>0</v>
          </cell>
          <cell r="G423">
            <v>0</v>
          </cell>
        </row>
        <row r="424">
          <cell r="A424" t="str">
            <v/>
          </cell>
          <cell r="B424" t="str">
            <v/>
          </cell>
          <cell r="C424">
            <v>0</v>
          </cell>
          <cell r="D424" t="str">
            <v/>
          </cell>
          <cell r="E424">
            <v>0</v>
          </cell>
          <cell r="F424">
            <v>0</v>
          </cell>
          <cell r="G424">
            <v>0</v>
          </cell>
        </row>
        <row r="425">
          <cell r="A425" t="str">
            <v/>
          </cell>
          <cell r="B425" t="str">
            <v/>
          </cell>
          <cell r="C425">
            <v>0</v>
          </cell>
          <cell r="D425" t="str">
            <v/>
          </cell>
          <cell r="E425">
            <v>0</v>
          </cell>
          <cell r="F425">
            <v>0</v>
          </cell>
          <cell r="G425">
            <v>0</v>
          </cell>
        </row>
        <row r="426">
          <cell r="A426" t="str">
            <v/>
          </cell>
          <cell r="B426" t="str">
            <v/>
          </cell>
          <cell r="D426" t="str">
            <v/>
          </cell>
          <cell r="E426">
            <v>0</v>
          </cell>
          <cell r="F426">
            <v>0</v>
          </cell>
          <cell r="G426">
            <v>0</v>
          </cell>
        </row>
        <row r="427">
          <cell r="A427" t="str">
            <v/>
          </cell>
          <cell r="B427" t="str">
            <v/>
          </cell>
          <cell r="C427" t="str">
            <v>B - MANO DE OBRA</v>
          </cell>
          <cell r="D427" t="str">
            <v/>
          </cell>
          <cell r="E427">
            <v>0</v>
          </cell>
          <cell r="F427">
            <v>0</v>
          </cell>
          <cell r="G427">
            <v>0</v>
          </cell>
        </row>
        <row r="428">
          <cell r="A428" t="str">
            <v/>
          </cell>
          <cell r="B428" t="str">
            <v/>
          </cell>
          <cell r="C428">
            <v>0</v>
          </cell>
          <cell r="D428" t="str">
            <v/>
          </cell>
          <cell r="E428">
            <v>0</v>
          </cell>
          <cell r="F428">
            <v>0</v>
          </cell>
          <cell r="G428">
            <v>0</v>
          </cell>
        </row>
        <row r="429">
          <cell r="A429" t="str">
            <v/>
          </cell>
          <cell r="B429" t="str">
            <v/>
          </cell>
          <cell r="C429">
            <v>0</v>
          </cell>
          <cell r="D429" t="str">
            <v/>
          </cell>
          <cell r="E429">
            <v>0</v>
          </cell>
          <cell r="F429">
            <v>0</v>
          </cell>
          <cell r="G429">
            <v>0</v>
          </cell>
        </row>
        <row r="430">
          <cell r="A430" t="str">
            <v/>
          </cell>
          <cell r="B430" t="str">
            <v/>
          </cell>
          <cell r="C430">
            <v>0</v>
          </cell>
          <cell r="D430" t="str">
            <v/>
          </cell>
          <cell r="E430">
            <v>0</v>
          </cell>
          <cell r="F430">
            <v>0</v>
          </cell>
          <cell r="G430">
            <v>0</v>
          </cell>
        </row>
        <row r="431">
          <cell r="A431" t="str">
            <v/>
          </cell>
          <cell r="B431" t="str">
            <v/>
          </cell>
          <cell r="C431">
            <v>0</v>
          </cell>
          <cell r="D431" t="str">
            <v/>
          </cell>
          <cell r="E431">
            <v>0</v>
          </cell>
          <cell r="F431" t="str">
            <v>Total A</v>
          </cell>
          <cell r="G431">
            <v>0</v>
          </cell>
        </row>
        <row r="432">
          <cell r="A432" t="str">
            <v>B - MANO DE OBRA</v>
          </cell>
          <cell r="B432" t="str">
            <v/>
          </cell>
          <cell r="C432">
            <v>0</v>
          </cell>
          <cell r="D432" t="str">
            <v/>
          </cell>
          <cell r="E432">
            <v>0</v>
          </cell>
          <cell r="F432">
            <v>0</v>
          </cell>
          <cell r="G432">
            <v>0</v>
          </cell>
        </row>
        <row r="433">
          <cell r="A433" t="str">
            <v/>
          </cell>
          <cell r="B433" t="str">
            <v/>
          </cell>
          <cell r="C433">
            <v>0</v>
          </cell>
          <cell r="D433" t="str">
            <v/>
          </cell>
          <cell r="E433">
            <v>0</v>
          </cell>
          <cell r="F433">
            <v>0</v>
          </cell>
          <cell r="G433">
            <v>0</v>
          </cell>
        </row>
        <row r="434">
          <cell r="A434" t="str">
            <v/>
          </cell>
          <cell r="B434" t="str">
            <v/>
          </cell>
          <cell r="C434">
            <v>0</v>
          </cell>
          <cell r="D434" t="str">
            <v/>
          </cell>
          <cell r="E434">
            <v>0</v>
          </cell>
          <cell r="F434">
            <v>0</v>
          </cell>
          <cell r="G434">
            <v>0</v>
          </cell>
        </row>
        <row r="435">
          <cell r="A435" t="str">
            <v/>
          </cell>
          <cell r="B435" t="str">
            <v/>
          </cell>
          <cell r="C435">
            <v>0</v>
          </cell>
          <cell r="D435" t="str">
            <v/>
          </cell>
          <cell r="E435">
            <v>0</v>
          </cell>
          <cell r="F435">
            <v>0</v>
          </cell>
          <cell r="G435">
            <v>0</v>
          </cell>
        </row>
        <row r="436">
          <cell r="A436" t="str">
            <v/>
          </cell>
          <cell r="B436" t="str">
            <v/>
          </cell>
          <cell r="D436" t="str">
            <v/>
          </cell>
          <cell r="E436">
            <v>0</v>
          </cell>
          <cell r="F436">
            <v>0</v>
          </cell>
          <cell r="G436">
            <v>0</v>
          </cell>
        </row>
        <row r="437">
          <cell r="A437" t="str">
            <v/>
          </cell>
          <cell r="B437" t="str">
            <v/>
          </cell>
          <cell r="C437" t="str">
            <v>C - EQUIPOS</v>
          </cell>
          <cell r="D437" t="str">
            <v/>
          </cell>
          <cell r="E437">
            <v>0</v>
          </cell>
          <cell r="F437">
            <v>0</v>
          </cell>
          <cell r="G437">
            <v>0</v>
          </cell>
        </row>
        <row r="438">
          <cell r="A438" t="str">
            <v/>
          </cell>
          <cell r="B438" t="str">
            <v/>
          </cell>
          <cell r="C438">
            <v>0</v>
          </cell>
          <cell r="D438" t="str">
            <v/>
          </cell>
          <cell r="E438">
            <v>0</v>
          </cell>
          <cell r="F438">
            <v>0</v>
          </cell>
          <cell r="G438">
            <v>0</v>
          </cell>
        </row>
        <row r="439">
          <cell r="A439" t="str">
            <v/>
          </cell>
          <cell r="B439" t="str">
            <v/>
          </cell>
          <cell r="C439">
            <v>0</v>
          </cell>
          <cell r="D439" t="str">
            <v/>
          </cell>
          <cell r="E439">
            <v>0</v>
          </cell>
          <cell r="F439">
            <v>0</v>
          </cell>
          <cell r="G439">
            <v>0</v>
          </cell>
        </row>
        <row r="440">
          <cell r="A440" t="str">
            <v/>
          </cell>
          <cell r="B440" t="str">
            <v/>
          </cell>
          <cell r="C440">
            <v>0</v>
          </cell>
          <cell r="D440" t="str">
            <v/>
          </cell>
          <cell r="E440">
            <v>0</v>
          </cell>
          <cell r="F440">
            <v>0</v>
          </cell>
          <cell r="G440">
            <v>0</v>
          </cell>
        </row>
        <row r="441">
          <cell r="A441" t="str">
            <v/>
          </cell>
          <cell r="B441" t="str">
            <v/>
          </cell>
          <cell r="C441">
            <v>0</v>
          </cell>
          <cell r="D441" t="str">
            <v/>
          </cell>
          <cell r="E441">
            <v>0</v>
          </cell>
          <cell r="F441" t="str">
            <v>Total B</v>
          </cell>
          <cell r="G441">
            <v>0</v>
          </cell>
        </row>
        <row r="442">
          <cell r="A442" t="str">
            <v>C - EQUIPOS</v>
          </cell>
          <cell r="B442" t="str">
            <v/>
          </cell>
          <cell r="C442">
            <v>0</v>
          </cell>
          <cell r="D442" t="str">
            <v/>
          </cell>
          <cell r="E442">
            <v>0</v>
          </cell>
          <cell r="F442">
            <v>0</v>
          </cell>
          <cell r="G442">
            <v>0</v>
          </cell>
        </row>
        <row r="443">
          <cell r="A443" t="str">
            <v/>
          </cell>
          <cell r="B443" t="str">
            <v/>
          </cell>
          <cell r="C443">
            <v>0</v>
          </cell>
          <cell r="D443" t="str">
            <v/>
          </cell>
          <cell r="E443">
            <v>0</v>
          </cell>
          <cell r="F443">
            <v>0</v>
          </cell>
          <cell r="G443">
            <v>0</v>
          </cell>
        </row>
        <row r="444">
          <cell r="A444" t="str">
            <v/>
          </cell>
          <cell r="B444" t="str">
            <v/>
          </cell>
          <cell r="C444">
            <v>0</v>
          </cell>
          <cell r="D444" t="str">
            <v/>
          </cell>
          <cell r="E444">
            <v>0</v>
          </cell>
          <cell r="F444">
            <v>0</v>
          </cell>
          <cell r="G444">
            <v>0</v>
          </cell>
        </row>
        <row r="445">
          <cell r="A445" t="str">
            <v/>
          </cell>
          <cell r="B445" t="str">
            <v/>
          </cell>
          <cell r="C445">
            <v>0</v>
          </cell>
          <cell r="D445" t="str">
            <v/>
          </cell>
          <cell r="E445">
            <v>0</v>
          </cell>
          <cell r="F445">
            <v>0</v>
          </cell>
          <cell r="G445">
            <v>0</v>
          </cell>
        </row>
        <row r="446">
          <cell r="A446" t="str">
            <v/>
          </cell>
          <cell r="B446" t="str">
            <v/>
          </cell>
          <cell r="C446">
            <v>0</v>
          </cell>
          <cell r="D446" t="str">
            <v/>
          </cell>
          <cell r="E446">
            <v>0</v>
          </cell>
          <cell r="F446">
            <v>0</v>
          </cell>
          <cell r="G446">
            <v>0</v>
          </cell>
        </row>
        <row r="447">
          <cell r="A447" t="str">
            <v/>
          </cell>
          <cell r="B447" t="str">
            <v/>
          </cell>
          <cell r="D447" t="str">
            <v/>
          </cell>
          <cell r="E447">
            <v>0</v>
          </cell>
          <cell r="F447">
            <v>0</v>
          </cell>
          <cell r="G447">
            <v>0</v>
          </cell>
        </row>
        <row r="448">
          <cell r="A448" t="str">
            <v/>
          </cell>
          <cell r="B448" t="str">
            <v/>
          </cell>
          <cell r="D448" t="str">
            <v/>
          </cell>
          <cell r="E448">
            <v>0</v>
          </cell>
          <cell r="F448">
            <v>0</v>
          </cell>
          <cell r="G448">
            <v>0</v>
          </cell>
        </row>
        <row r="449">
          <cell r="A449" t="str">
            <v/>
          </cell>
          <cell r="B449" t="str">
            <v/>
          </cell>
          <cell r="C449">
            <v>0</v>
          </cell>
          <cell r="D449" t="str">
            <v/>
          </cell>
          <cell r="E449">
            <v>0</v>
          </cell>
          <cell r="F449">
            <v>0</v>
          </cell>
          <cell r="G449">
            <v>0</v>
          </cell>
        </row>
        <row r="450">
          <cell r="A450" t="str">
            <v/>
          </cell>
          <cell r="B450" t="str">
            <v/>
          </cell>
          <cell r="D450" t="str">
            <v/>
          </cell>
          <cell r="F450">
            <v>0</v>
          </cell>
          <cell r="G450">
            <v>0</v>
          </cell>
        </row>
        <row r="451">
          <cell r="A451" t="str">
            <v/>
          </cell>
          <cell r="B451" t="str">
            <v/>
          </cell>
          <cell r="C451">
            <v>0</v>
          </cell>
          <cell r="D451" t="str">
            <v/>
          </cell>
          <cell r="E451">
            <v>0</v>
          </cell>
          <cell r="F451">
            <v>0</v>
          </cell>
          <cell r="G451">
            <v>0</v>
          </cell>
        </row>
        <row r="452">
          <cell r="A452" t="str">
            <v/>
          </cell>
          <cell r="B452" t="str">
            <v/>
          </cell>
          <cell r="C452">
            <v>0</v>
          </cell>
          <cell r="D452" t="str">
            <v/>
          </cell>
          <cell r="E452">
            <v>0</v>
          </cell>
          <cell r="F452">
            <v>0</v>
          </cell>
          <cell r="G452">
            <v>0</v>
          </cell>
        </row>
        <row r="453">
          <cell r="A453" t="str">
            <v>CONTRATISTA:</v>
          </cell>
          <cell r="B453">
            <v>0</v>
          </cell>
          <cell r="C453">
            <v>0</v>
          </cell>
          <cell r="D453">
            <v>0</v>
          </cell>
          <cell r="E453">
            <v>0</v>
          </cell>
          <cell r="F453" t="str">
            <v>Total C</v>
          </cell>
          <cell r="G453">
            <v>0</v>
          </cell>
        </row>
        <row r="454">
          <cell r="A454" t="str">
            <v>OBRA:</v>
          </cell>
          <cell r="B454" t="str">
            <v>CONSTRUCCIÓN CONSULTORIOS EXTERNOS - HOSPITAL DR. GUILLERMO RAWSON</v>
          </cell>
          <cell r="C454">
            <v>0</v>
          </cell>
          <cell r="D454">
            <v>0</v>
          </cell>
          <cell r="E454">
            <v>0</v>
          </cell>
          <cell r="F454" t="str">
            <v>PRECIOS A:</v>
          </cell>
          <cell r="G454">
            <v>0</v>
          </cell>
        </row>
        <row r="455">
          <cell r="A455" t="str">
            <v/>
          </cell>
          <cell r="B455" t="str">
            <v/>
          </cell>
          <cell r="C455">
            <v>0</v>
          </cell>
          <cell r="D455" t="str">
            <v>COSTO NETO</v>
          </cell>
          <cell r="E455">
            <v>0</v>
          </cell>
          <cell r="F455" t="str">
            <v>Total D=A+B+C</v>
          </cell>
          <cell r="G455">
            <v>0</v>
          </cell>
        </row>
        <row r="456">
          <cell r="A456" t="str">
            <v>RUBRO:</v>
          </cell>
          <cell r="B456">
            <v>1</v>
          </cell>
          <cell r="C456" t="str">
            <v>TRABAJOS PRELIMINARES</v>
          </cell>
          <cell r="E456">
            <v>0</v>
          </cell>
          <cell r="G456">
            <v>0</v>
          </cell>
        </row>
        <row r="457">
          <cell r="A457" t="str">
            <v>ANALISIS DE PRECIOS</v>
          </cell>
          <cell r="B457" t="str">
            <v>1.3.3</v>
          </cell>
          <cell r="C457" t="str">
            <v>Construcción del obrador, depósitos de materiales, sanitario del personal</v>
          </cell>
          <cell r="E457">
            <v>0</v>
          </cell>
          <cell r="F457" t="str">
            <v>UNIDAD:</v>
          </cell>
          <cell r="G457" t="str">
            <v>gl</v>
          </cell>
        </row>
        <row r="458">
          <cell r="A458" t="str">
            <v>COMITENTE:</v>
          </cell>
          <cell r="B458" t="str">
            <v>INSTITUTO PROVINCIAL DE LA VIVIENDA</v>
          </cell>
          <cell r="E458">
            <v>0</v>
          </cell>
          <cell r="G458">
            <v>0</v>
          </cell>
        </row>
        <row r="459">
          <cell r="A459" t="str">
            <v>CONTRATISTA:</v>
          </cell>
          <cell r="B459">
            <v>0</v>
          </cell>
          <cell r="C459" t="str">
            <v>DESIGNACION</v>
          </cell>
          <cell r="D459" t="str">
            <v>U</v>
          </cell>
          <cell r="E459" t="str">
            <v>Cantidad</v>
          </cell>
          <cell r="F459" t="str">
            <v>$ Unitarios</v>
          </cell>
          <cell r="G459" t="str">
            <v>$ Parcial</v>
          </cell>
        </row>
        <row r="460">
          <cell r="A460" t="str">
            <v>OBRA:</v>
          </cell>
          <cell r="B460">
            <v>0</v>
          </cell>
          <cell r="C460">
            <v>0</v>
          </cell>
          <cell r="D460">
            <v>0</v>
          </cell>
          <cell r="E460">
            <v>0</v>
          </cell>
          <cell r="F460" t="str">
            <v>PRECIOS A:</v>
          </cell>
          <cell r="G460">
            <v>0</v>
          </cell>
        </row>
        <row r="461">
          <cell r="A461" t="str">
            <v>UBICACIÓN:</v>
          </cell>
          <cell r="B461">
            <v>0</v>
          </cell>
          <cell r="C461" t="str">
            <v>A - MATERIALES</v>
          </cell>
          <cell r="D461">
            <v>0</v>
          </cell>
          <cell r="E461">
            <v>0</v>
          </cell>
          <cell r="F461">
            <v>0</v>
          </cell>
          <cell r="G461">
            <v>0</v>
          </cell>
        </row>
        <row r="462">
          <cell r="A462" t="str">
            <v>RUBRO:</v>
          </cell>
          <cell r="B462" t="str">
            <v/>
          </cell>
          <cell r="C462">
            <v>0</v>
          </cell>
          <cell r="D462" t="str">
            <v/>
          </cell>
          <cell r="E462">
            <v>0</v>
          </cell>
          <cell r="F462">
            <v>0</v>
          </cell>
          <cell r="G462">
            <v>0</v>
          </cell>
        </row>
        <row r="463">
          <cell r="A463" t="str">
            <v>ITEM:</v>
          </cell>
          <cell r="B463" t="str">
            <v/>
          </cell>
          <cell r="C463" t="str">
            <v/>
          </cell>
          <cell r="D463" t="str">
            <v/>
          </cell>
          <cell r="E463">
            <v>0</v>
          </cell>
          <cell r="F463" t="str">
            <v>UNIDAD:</v>
          </cell>
          <cell r="G463" t="str">
            <v/>
          </cell>
        </row>
        <row r="464">
          <cell r="A464" t="str">
            <v/>
          </cell>
          <cell r="B464" t="str">
            <v/>
          </cell>
          <cell r="C464">
            <v>0</v>
          </cell>
          <cell r="D464" t="str">
            <v/>
          </cell>
          <cell r="E464">
            <v>0</v>
          </cell>
          <cell r="F464">
            <v>0</v>
          </cell>
          <cell r="G464">
            <v>0</v>
          </cell>
        </row>
        <row r="465">
          <cell r="A465" t="str">
            <v>DATOS REDETERMINACION</v>
          </cell>
          <cell r="B465" t="str">
            <v/>
          </cell>
          <cell r="C465" t="str">
            <v>DESIGNACION</v>
          </cell>
          <cell r="D465" t="str">
            <v>U</v>
          </cell>
          <cell r="E465" t="str">
            <v>Cantidad</v>
          </cell>
          <cell r="F465" t="str">
            <v>$ Unitarios</v>
          </cell>
          <cell r="G465" t="str">
            <v>$ Parcial</v>
          </cell>
        </row>
        <row r="466">
          <cell r="A466" t="str">
            <v>CÓDIGO</v>
          </cell>
          <cell r="B466" t="str">
            <v>DESCRIPCIÓN</v>
          </cell>
          <cell r="C466">
            <v>0</v>
          </cell>
          <cell r="D466" t="str">
            <v/>
          </cell>
          <cell r="E466">
            <v>0</v>
          </cell>
          <cell r="F466">
            <v>0</v>
          </cell>
          <cell r="G466">
            <v>0</v>
          </cell>
        </row>
        <row r="467">
          <cell r="A467" t="str">
            <v>A - MATERIALES</v>
          </cell>
          <cell r="B467" t="str">
            <v/>
          </cell>
          <cell r="C467">
            <v>0</v>
          </cell>
          <cell r="D467" t="str">
            <v/>
          </cell>
          <cell r="E467">
            <v>0</v>
          </cell>
          <cell r="F467">
            <v>0</v>
          </cell>
          <cell r="G467">
            <v>0</v>
          </cell>
        </row>
        <row r="468">
          <cell r="A468" t="str">
            <v/>
          </cell>
          <cell r="B468" t="str">
            <v/>
          </cell>
          <cell r="C468">
            <v>0</v>
          </cell>
          <cell r="D468" t="str">
            <v/>
          </cell>
          <cell r="E468">
            <v>0</v>
          </cell>
          <cell r="F468">
            <v>0</v>
          </cell>
          <cell r="G468">
            <v>0</v>
          </cell>
        </row>
        <row r="469">
          <cell r="A469" t="str">
            <v/>
          </cell>
          <cell r="B469" t="str">
            <v/>
          </cell>
          <cell r="C469">
            <v>0</v>
          </cell>
          <cell r="D469" t="str">
            <v/>
          </cell>
          <cell r="E469">
            <v>0</v>
          </cell>
          <cell r="F469">
            <v>0</v>
          </cell>
          <cell r="G469">
            <v>0</v>
          </cell>
        </row>
        <row r="470">
          <cell r="A470" t="str">
            <v/>
          </cell>
          <cell r="B470" t="str">
            <v/>
          </cell>
          <cell r="C470">
            <v>0</v>
          </cell>
          <cell r="D470" t="str">
            <v/>
          </cell>
          <cell r="E470">
            <v>0</v>
          </cell>
          <cell r="F470">
            <v>0</v>
          </cell>
          <cell r="G470">
            <v>0</v>
          </cell>
        </row>
        <row r="471">
          <cell r="A471" t="str">
            <v/>
          </cell>
          <cell r="B471" t="str">
            <v/>
          </cell>
          <cell r="C471">
            <v>0</v>
          </cell>
          <cell r="D471" t="str">
            <v/>
          </cell>
          <cell r="E471">
            <v>0</v>
          </cell>
          <cell r="F471">
            <v>0</v>
          </cell>
          <cell r="G471">
            <v>0</v>
          </cell>
        </row>
        <row r="472">
          <cell r="A472" t="str">
            <v/>
          </cell>
          <cell r="B472" t="str">
            <v/>
          </cell>
          <cell r="C472">
            <v>0</v>
          </cell>
          <cell r="D472" t="str">
            <v/>
          </cell>
          <cell r="E472">
            <v>0</v>
          </cell>
          <cell r="F472">
            <v>0</v>
          </cell>
          <cell r="G472">
            <v>0</v>
          </cell>
        </row>
        <row r="473">
          <cell r="A473" t="str">
            <v/>
          </cell>
          <cell r="B473" t="str">
            <v/>
          </cell>
          <cell r="C473">
            <v>0</v>
          </cell>
          <cell r="D473" t="str">
            <v/>
          </cell>
          <cell r="E473">
            <v>0</v>
          </cell>
          <cell r="F473">
            <v>0</v>
          </cell>
          <cell r="G473">
            <v>0</v>
          </cell>
        </row>
        <row r="474">
          <cell r="A474" t="str">
            <v/>
          </cell>
          <cell r="B474" t="str">
            <v/>
          </cell>
          <cell r="C474">
            <v>0</v>
          </cell>
          <cell r="D474" t="str">
            <v/>
          </cell>
          <cell r="E474">
            <v>0</v>
          </cell>
          <cell r="F474">
            <v>0</v>
          </cell>
          <cell r="G474">
            <v>0</v>
          </cell>
        </row>
        <row r="475">
          <cell r="A475" t="str">
            <v/>
          </cell>
          <cell r="B475" t="str">
            <v/>
          </cell>
          <cell r="C475">
            <v>0</v>
          </cell>
          <cell r="D475" t="str">
            <v/>
          </cell>
          <cell r="E475">
            <v>0</v>
          </cell>
          <cell r="F475">
            <v>0</v>
          </cell>
          <cell r="G475">
            <v>0</v>
          </cell>
        </row>
        <row r="476">
          <cell r="A476" t="str">
            <v/>
          </cell>
          <cell r="B476" t="str">
            <v/>
          </cell>
          <cell r="D476" t="str">
            <v/>
          </cell>
          <cell r="E476">
            <v>0</v>
          </cell>
          <cell r="F476">
            <v>0</v>
          </cell>
          <cell r="G476">
            <v>0</v>
          </cell>
        </row>
        <row r="477">
          <cell r="A477" t="str">
            <v/>
          </cell>
          <cell r="B477" t="str">
            <v/>
          </cell>
          <cell r="C477" t="str">
            <v>B - MANO DE OBRA</v>
          </cell>
          <cell r="D477" t="str">
            <v/>
          </cell>
          <cell r="E477">
            <v>0</v>
          </cell>
          <cell r="F477">
            <v>0</v>
          </cell>
          <cell r="G477">
            <v>0</v>
          </cell>
        </row>
        <row r="478">
          <cell r="A478" t="str">
            <v/>
          </cell>
          <cell r="B478" t="str">
            <v/>
          </cell>
          <cell r="C478">
            <v>0</v>
          </cell>
          <cell r="D478" t="str">
            <v/>
          </cell>
          <cell r="E478">
            <v>0</v>
          </cell>
          <cell r="F478">
            <v>0</v>
          </cell>
          <cell r="G478">
            <v>0</v>
          </cell>
        </row>
        <row r="479">
          <cell r="A479" t="str">
            <v/>
          </cell>
          <cell r="B479" t="str">
            <v/>
          </cell>
          <cell r="C479">
            <v>0</v>
          </cell>
          <cell r="D479" t="str">
            <v/>
          </cell>
          <cell r="E479">
            <v>0</v>
          </cell>
          <cell r="F479">
            <v>0</v>
          </cell>
          <cell r="G479">
            <v>0</v>
          </cell>
        </row>
        <row r="480">
          <cell r="A480" t="str">
            <v/>
          </cell>
          <cell r="B480" t="str">
            <v/>
          </cell>
          <cell r="C480">
            <v>0</v>
          </cell>
          <cell r="D480" t="str">
            <v/>
          </cell>
          <cell r="E480">
            <v>0</v>
          </cell>
          <cell r="F480">
            <v>0</v>
          </cell>
          <cell r="G480">
            <v>0</v>
          </cell>
        </row>
        <row r="481">
          <cell r="A481" t="str">
            <v/>
          </cell>
          <cell r="B481" t="str">
            <v/>
          </cell>
          <cell r="C481">
            <v>0</v>
          </cell>
          <cell r="D481" t="str">
            <v/>
          </cell>
          <cell r="E481">
            <v>0</v>
          </cell>
          <cell r="F481">
            <v>0</v>
          </cell>
          <cell r="G481">
            <v>0</v>
          </cell>
        </row>
        <row r="482">
          <cell r="A482" t="str">
            <v/>
          </cell>
          <cell r="B482" t="str">
            <v/>
          </cell>
          <cell r="C482">
            <v>0</v>
          </cell>
          <cell r="D482" t="str">
            <v/>
          </cell>
          <cell r="E482">
            <v>0</v>
          </cell>
          <cell r="F482">
            <v>0</v>
          </cell>
          <cell r="G482">
            <v>0</v>
          </cell>
        </row>
        <row r="483">
          <cell r="A483" t="str">
            <v/>
          </cell>
          <cell r="B483" t="str">
            <v/>
          </cell>
          <cell r="C483">
            <v>0</v>
          </cell>
          <cell r="D483" t="str">
            <v/>
          </cell>
          <cell r="E483">
            <v>0</v>
          </cell>
          <cell r="F483">
            <v>0</v>
          </cell>
          <cell r="G483">
            <v>0</v>
          </cell>
        </row>
        <row r="484">
          <cell r="A484" t="str">
            <v/>
          </cell>
          <cell r="B484" t="str">
            <v/>
          </cell>
          <cell r="C484">
            <v>0</v>
          </cell>
          <cell r="D484" t="str">
            <v/>
          </cell>
          <cell r="E484">
            <v>0</v>
          </cell>
          <cell r="F484">
            <v>0</v>
          </cell>
          <cell r="G484">
            <v>0</v>
          </cell>
        </row>
        <row r="485">
          <cell r="A485" t="str">
            <v/>
          </cell>
          <cell r="B485" t="str">
            <v/>
          </cell>
          <cell r="C485">
            <v>0</v>
          </cell>
          <cell r="D485" t="str">
            <v/>
          </cell>
          <cell r="E485">
            <v>0</v>
          </cell>
          <cell r="F485">
            <v>0</v>
          </cell>
          <cell r="G485">
            <v>0</v>
          </cell>
        </row>
        <row r="486">
          <cell r="A486" t="str">
            <v/>
          </cell>
          <cell r="B486" t="str">
            <v/>
          </cell>
          <cell r="D486" t="str">
            <v/>
          </cell>
          <cell r="E486">
            <v>0</v>
          </cell>
          <cell r="F486">
            <v>0</v>
          </cell>
          <cell r="G486">
            <v>0</v>
          </cell>
        </row>
        <row r="487">
          <cell r="A487" t="str">
            <v/>
          </cell>
          <cell r="B487" t="str">
            <v/>
          </cell>
          <cell r="C487" t="str">
            <v>C - EQUIPOS</v>
          </cell>
          <cell r="D487" t="str">
            <v/>
          </cell>
          <cell r="E487">
            <v>0</v>
          </cell>
          <cell r="F487">
            <v>0</v>
          </cell>
          <cell r="G487">
            <v>0</v>
          </cell>
        </row>
        <row r="488">
          <cell r="A488" t="str">
            <v/>
          </cell>
          <cell r="B488" t="str">
            <v/>
          </cell>
          <cell r="C488">
            <v>0</v>
          </cell>
          <cell r="D488" t="str">
            <v/>
          </cell>
          <cell r="E488">
            <v>0</v>
          </cell>
          <cell r="F488" t="str">
            <v>Total A</v>
          </cell>
          <cell r="G488">
            <v>0</v>
          </cell>
        </row>
        <row r="489">
          <cell r="A489" t="str">
            <v>B - MANO DE OBRA</v>
          </cell>
          <cell r="B489" t="str">
            <v/>
          </cell>
          <cell r="C489">
            <v>0</v>
          </cell>
          <cell r="D489" t="str">
            <v/>
          </cell>
          <cell r="E489">
            <v>0</v>
          </cell>
          <cell r="F489">
            <v>0</v>
          </cell>
          <cell r="G489">
            <v>0</v>
          </cell>
        </row>
        <row r="490">
          <cell r="A490" t="str">
            <v/>
          </cell>
          <cell r="B490" t="str">
            <v/>
          </cell>
          <cell r="C490">
            <v>0</v>
          </cell>
          <cell r="D490" t="str">
            <v/>
          </cell>
          <cell r="E490">
            <v>0</v>
          </cell>
          <cell r="F490">
            <v>0</v>
          </cell>
          <cell r="G490">
            <v>0</v>
          </cell>
        </row>
        <row r="491">
          <cell r="A491" t="str">
            <v/>
          </cell>
          <cell r="B491" t="str">
            <v/>
          </cell>
          <cell r="C491">
            <v>0</v>
          </cell>
          <cell r="D491" t="str">
            <v/>
          </cell>
          <cell r="E491">
            <v>0</v>
          </cell>
          <cell r="F491">
            <v>0</v>
          </cell>
          <cell r="G491">
            <v>0</v>
          </cell>
        </row>
        <row r="492">
          <cell r="A492" t="str">
            <v/>
          </cell>
          <cell r="B492" t="str">
            <v/>
          </cell>
          <cell r="C492">
            <v>0</v>
          </cell>
          <cell r="D492" t="str">
            <v/>
          </cell>
          <cell r="E492">
            <v>0</v>
          </cell>
          <cell r="F492">
            <v>0</v>
          </cell>
          <cell r="G492">
            <v>0</v>
          </cell>
        </row>
        <row r="493">
          <cell r="A493" t="str">
            <v/>
          </cell>
          <cell r="B493" t="str">
            <v/>
          </cell>
          <cell r="C493">
            <v>0</v>
          </cell>
          <cell r="D493" t="str">
            <v/>
          </cell>
          <cell r="E493">
            <v>0</v>
          </cell>
          <cell r="F493">
            <v>0</v>
          </cell>
          <cell r="G493">
            <v>0</v>
          </cell>
        </row>
        <row r="494">
          <cell r="A494" t="str">
            <v/>
          </cell>
          <cell r="B494" t="str">
            <v/>
          </cell>
          <cell r="C494">
            <v>0</v>
          </cell>
          <cell r="D494" t="str">
            <v/>
          </cell>
          <cell r="E494">
            <v>0</v>
          </cell>
          <cell r="F494">
            <v>0</v>
          </cell>
          <cell r="G494">
            <v>0</v>
          </cell>
        </row>
        <row r="495">
          <cell r="A495" t="str">
            <v/>
          </cell>
          <cell r="B495" t="str">
            <v/>
          </cell>
          <cell r="C495">
            <v>0</v>
          </cell>
          <cell r="D495" t="str">
            <v/>
          </cell>
          <cell r="E495">
            <v>0</v>
          </cell>
          <cell r="F495">
            <v>0</v>
          </cell>
          <cell r="G495">
            <v>0</v>
          </cell>
        </row>
        <row r="496">
          <cell r="A496" t="str">
            <v/>
          </cell>
          <cell r="B496" t="str">
            <v/>
          </cell>
          <cell r="C496">
            <v>0</v>
          </cell>
          <cell r="D496" t="str">
            <v/>
          </cell>
          <cell r="E496">
            <v>0</v>
          </cell>
          <cell r="F496">
            <v>0</v>
          </cell>
          <cell r="G496">
            <v>0</v>
          </cell>
        </row>
        <row r="497">
          <cell r="A497" t="str">
            <v/>
          </cell>
          <cell r="B497" t="str">
            <v/>
          </cell>
          <cell r="D497" t="str">
            <v/>
          </cell>
          <cell r="E497">
            <v>0</v>
          </cell>
          <cell r="F497">
            <v>0</v>
          </cell>
          <cell r="G497">
            <v>0</v>
          </cell>
        </row>
        <row r="498">
          <cell r="A498">
            <v>0</v>
          </cell>
          <cell r="E498">
            <v>0</v>
          </cell>
          <cell r="F498" t="str">
            <v>Total B</v>
          </cell>
          <cell r="G498">
            <v>0</v>
          </cell>
        </row>
        <row r="499">
          <cell r="A499" t="str">
            <v>C - EQUIPOS</v>
          </cell>
          <cell r="B499" t="str">
            <v>Construcción del obrador, depósitos de materiales, sanitario del personal</v>
          </cell>
          <cell r="C499">
            <v>0</v>
          </cell>
          <cell r="D499" t="str">
            <v>Costo  Neto</v>
          </cell>
          <cell r="E499">
            <v>0</v>
          </cell>
          <cell r="F499" t="str">
            <v>Total D=A+B+C</v>
          </cell>
          <cell r="G499">
            <v>0</v>
          </cell>
        </row>
        <row r="500">
          <cell r="A500" t="str">
            <v/>
          </cell>
          <cell r="B500" t="str">
            <v/>
          </cell>
          <cell r="D500" t="str">
            <v/>
          </cell>
          <cell r="F500">
            <v>0</v>
          </cell>
          <cell r="G500">
            <v>0</v>
          </cell>
        </row>
        <row r="501">
          <cell r="A501" t="str">
            <v/>
          </cell>
          <cell r="B501" t="str">
            <v/>
          </cell>
          <cell r="C501">
            <v>0</v>
          </cell>
          <cell r="D501" t="str">
            <v/>
          </cell>
          <cell r="E501">
            <v>0</v>
          </cell>
          <cell r="F501">
            <v>0</v>
          </cell>
          <cell r="G501">
            <v>0</v>
          </cell>
        </row>
        <row r="502">
          <cell r="A502" t="str">
            <v/>
          </cell>
          <cell r="B502" t="str">
            <v/>
          </cell>
          <cell r="C502">
            <v>0</v>
          </cell>
          <cell r="D502" t="str">
            <v/>
          </cell>
          <cell r="E502">
            <v>0</v>
          </cell>
          <cell r="F502">
            <v>0</v>
          </cell>
          <cell r="G502">
            <v>0</v>
          </cell>
        </row>
        <row r="503">
          <cell r="A503" t="str">
            <v/>
          </cell>
          <cell r="B503" t="str">
            <v/>
          </cell>
          <cell r="C503">
            <v>0</v>
          </cell>
          <cell r="D503" t="str">
            <v/>
          </cell>
          <cell r="E503">
            <v>0</v>
          </cell>
          <cell r="F503">
            <v>0</v>
          </cell>
          <cell r="G503">
            <v>0</v>
          </cell>
        </row>
        <row r="504">
          <cell r="A504" t="str">
            <v/>
          </cell>
          <cell r="B504" t="str">
            <v/>
          </cell>
          <cell r="C504">
            <v>0</v>
          </cell>
          <cell r="D504" t="str">
            <v/>
          </cell>
          <cell r="E504">
            <v>0</v>
          </cell>
          <cell r="F504">
            <v>0</v>
          </cell>
          <cell r="G504">
            <v>0</v>
          </cell>
        </row>
        <row r="505">
          <cell r="A505" t="str">
            <v/>
          </cell>
          <cell r="B505" t="str">
            <v/>
          </cell>
          <cell r="C505">
            <v>0</v>
          </cell>
          <cell r="D505" t="str">
            <v/>
          </cell>
          <cell r="E505">
            <v>0</v>
          </cell>
          <cell r="F505">
            <v>0</v>
          </cell>
          <cell r="G505">
            <v>0</v>
          </cell>
        </row>
        <row r="506">
          <cell r="A506" t="str">
            <v/>
          </cell>
          <cell r="B506" t="str">
            <v/>
          </cell>
          <cell r="C506" t="str">
            <v>TRABAJOS PRELIMINARES</v>
          </cell>
          <cell r="D506" t="str">
            <v/>
          </cell>
          <cell r="E506">
            <v>0</v>
          </cell>
          <cell r="F506">
            <v>0</v>
          </cell>
          <cell r="G506">
            <v>0</v>
          </cell>
        </row>
        <row r="507">
          <cell r="A507" t="str">
            <v/>
          </cell>
          <cell r="B507" t="str">
            <v/>
          </cell>
          <cell r="C507" t="str">
            <v>Oficina para la Inspección</v>
          </cell>
          <cell r="D507" t="str">
            <v/>
          </cell>
          <cell r="E507">
            <v>0</v>
          </cell>
          <cell r="F507">
            <v>0</v>
          </cell>
          <cell r="G507">
            <v>0</v>
          </cell>
        </row>
        <row r="508">
          <cell r="A508" t="str">
            <v/>
          </cell>
          <cell r="B508" t="str">
            <v/>
          </cell>
          <cell r="D508" t="str">
            <v/>
          </cell>
          <cell r="E508">
            <v>0</v>
          </cell>
          <cell r="F508">
            <v>0</v>
          </cell>
          <cell r="G508">
            <v>0</v>
          </cell>
        </row>
        <row r="509">
          <cell r="A509" t="str">
            <v/>
          </cell>
          <cell r="B509" t="str">
            <v/>
          </cell>
          <cell r="C509" t="str">
            <v>DESIGNACION</v>
          </cell>
          <cell r="D509" t="str">
            <v/>
          </cell>
          <cell r="E509" t="str">
            <v>Cantidad</v>
          </cell>
          <cell r="F509">
            <v>0</v>
          </cell>
          <cell r="G509">
            <v>0</v>
          </cell>
        </row>
        <row r="510">
          <cell r="A510" t="str">
            <v>CÓDIGO</v>
          </cell>
          <cell r="B510" t="str">
            <v>DESCRIPCIÓN</v>
          </cell>
          <cell r="C510">
            <v>0</v>
          </cell>
          <cell r="D510">
            <v>0</v>
          </cell>
          <cell r="E510">
            <v>0</v>
          </cell>
          <cell r="F510" t="str">
            <v>Total C</v>
          </cell>
          <cell r="G510">
            <v>0</v>
          </cell>
        </row>
        <row r="511">
          <cell r="A511">
            <v>0</v>
          </cell>
          <cell r="B511">
            <v>0</v>
          </cell>
          <cell r="C511" t="str">
            <v>A - MATERIALES</v>
          </cell>
          <cell r="D511">
            <v>0</v>
          </cell>
          <cell r="E511">
            <v>0</v>
          </cell>
          <cell r="F511">
            <v>0</v>
          </cell>
          <cell r="G511">
            <v>0</v>
          </cell>
        </row>
        <row r="512">
          <cell r="A512" t="str">
            <v/>
          </cell>
          <cell r="B512" t="str">
            <v/>
          </cell>
          <cell r="C512">
            <v>0</v>
          </cell>
          <cell r="D512" t="str">
            <v>COSTO NETO</v>
          </cell>
          <cell r="E512">
            <v>0</v>
          </cell>
          <cell r="F512" t="str">
            <v>Total D=A+B+C</v>
          </cell>
          <cell r="G512">
            <v>0</v>
          </cell>
        </row>
        <row r="513">
          <cell r="A513" t="str">
            <v/>
          </cell>
          <cell r="B513" t="str">
            <v/>
          </cell>
          <cell r="C513">
            <v>0</v>
          </cell>
          <cell r="D513" t="str">
            <v/>
          </cell>
          <cell r="E513">
            <v>0</v>
          </cell>
          <cell r="F513">
            <v>0</v>
          </cell>
          <cell r="G513">
            <v>0</v>
          </cell>
        </row>
        <row r="514">
          <cell r="A514" t="str">
            <v>ANALISIS DE PRECIOS</v>
          </cell>
          <cell r="B514" t="str">
            <v/>
          </cell>
          <cell r="C514">
            <v>0</v>
          </cell>
          <cell r="D514" t="str">
            <v/>
          </cell>
          <cell r="E514">
            <v>0</v>
          </cell>
          <cell r="F514">
            <v>0</v>
          </cell>
          <cell r="G514">
            <v>0</v>
          </cell>
        </row>
        <row r="515">
          <cell r="A515" t="str">
            <v>COMITENTE:</v>
          </cell>
          <cell r="B515" t="str">
            <v>INSTITUTO PROVINCIAL DE LA VIVIENDA</v>
          </cell>
          <cell r="C515">
            <v>0</v>
          </cell>
          <cell r="D515" t="str">
            <v/>
          </cell>
          <cell r="E515">
            <v>0</v>
          </cell>
          <cell r="F515">
            <v>0</v>
          </cell>
          <cell r="G515">
            <v>0</v>
          </cell>
        </row>
        <row r="516">
          <cell r="A516" t="str">
            <v>CONTRATISTA:</v>
          </cell>
          <cell r="B516">
            <v>0</v>
          </cell>
          <cell r="C516">
            <v>0</v>
          </cell>
          <cell r="D516" t="str">
            <v/>
          </cell>
          <cell r="E516">
            <v>0</v>
          </cell>
          <cell r="F516">
            <v>0</v>
          </cell>
          <cell r="G516">
            <v>0</v>
          </cell>
        </row>
        <row r="517">
          <cell r="A517" t="str">
            <v>OBRA:</v>
          </cell>
          <cell r="B517">
            <v>0</v>
          </cell>
          <cell r="C517">
            <v>0</v>
          </cell>
          <cell r="D517" t="str">
            <v/>
          </cell>
          <cell r="E517">
            <v>0</v>
          </cell>
          <cell r="F517" t="str">
            <v>PRECIOS A:</v>
          </cell>
          <cell r="G517">
            <v>0</v>
          </cell>
        </row>
        <row r="518">
          <cell r="A518" t="str">
            <v>UBICACIÓN:</v>
          </cell>
          <cell r="B518">
            <v>0</v>
          </cell>
          <cell r="C518">
            <v>0</v>
          </cell>
          <cell r="D518" t="str">
            <v/>
          </cell>
          <cell r="E518">
            <v>0</v>
          </cell>
          <cell r="F518">
            <v>0</v>
          </cell>
          <cell r="G518">
            <v>0</v>
          </cell>
        </row>
        <row r="519">
          <cell r="A519" t="str">
            <v>RUBRO:</v>
          </cell>
          <cell r="B519" t="str">
            <v/>
          </cell>
          <cell r="C519">
            <v>0</v>
          </cell>
          <cell r="D519" t="str">
            <v/>
          </cell>
          <cell r="E519">
            <v>0</v>
          </cell>
          <cell r="F519">
            <v>0</v>
          </cell>
          <cell r="G519">
            <v>0</v>
          </cell>
        </row>
        <row r="520">
          <cell r="A520" t="str">
            <v>ITEM:</v>
          </cell>
          <cell r="B520" t="str">
            <v/>
          </cell>
          <cell r="C520" t="str">
            <v/>
          </cell>
          <cell r="D520" t="str">
            <v/>
          </cell>
          <cell r="E520">
            <v>0</v>
          </cell>
          <cell r="F520" t="str">
            <v>UNIDAD:</v>
          </cell>
          <cell r="G520" t="str">
            <v/>
          </cell>
        </row>
        <row r="521">
          <cell r="A521" t="str">
            <v/>
          </cell>
          <cell r="B521" t="str">
            <v/>
          </cell>
          <cell r="C521">
            <v>0</v>
          </cell>
          <cell r="D521" t="str">
            <v/>
          </cell>
          <cell r="E521">
            <v>0</v>
          </cell>
          <cell r="F521">
            <v>0</v>
          </cell>
          <cell r="G521">
            <v>0</v>
          </cell>
        </row>
        <row r="522">
          <cell r="A522" t="str">
            <v>DATOS REDETERMINACION</v>
          </cell>
          <cell r="B522" t="str">
            <v/>
          </cell>
          <cell r="C522" t="str">
            <v>DESIGNACION</v>
          </cell>
          <cell r="D522" t="str">
            <v>U</v>
          </cell>
          <cell r="E522" t="str">
            <v>Cantidad</v>
          </cell>
          <cell r="F522" t="str">
            <v>$ Unitarios</v>
          </cell>
          <cell r="G522" t="str">
            <v>$ Parcial</v>
          </cell>
        </row>
        <row r="523">
          <cell r="A523" t="str">
            <v>CÓDIGO</v>
          </cell>
          <cell r="B523" t="str">
            <v>DESCRIPCIÓN</v>
          </cell>
          <cell r="C523">
            <v>0</v>
          </cell>
          <cell r="D523" t="str">
            <v/>
          </cell>
          <cell r="E523">
            <v>0</v>
          </cell>
          <cell r="F523">
            <v>0</v>
          </cell>
          <cell r="G523">
            <v>0</v>
          </cell>
        </row>
        <row r="524">
          <cell r="A524" t="str">
            <v>A - MATERIALES</v>
          </cell>
          <cell r="B524" t="str">
            <v/>
          </cell>
          <cell r="C524">
            <v>0</v>
          </cell>
          <cell r="D524" t="str">
            <v/>
          </cell>
          <cell r="E524">
            <v>0</v>
          </cell>
          <cell r="F524">
            <v>0</v>
          </cell>
          <cell r="G524">
            <v>0</v>
          </cell>
        </row>
        <row r="525">
          <cell r="A525" t="str">
            <v/>
          </cell>
          <cell r="B525" t="str">
            <v/>
          </cell>
          <cell r="C525">
            <v>0</v>
          </cell>
          <cell r="D525" t="str">
            <v/>
          </cell>
          <cell r="E525">
            <v>0</v>
          </cell>
          <cell r="F525">
            <v>0</v>
          </cell>
          <cell r="G525">
            <v>0</v>
          </cell>
        </row>
        <row r="526">
          <cell r="A526" t="str">
            <v/>
          </cell>
          <cell r="B526" t="str">
            <v/>
          </cell>
          <cell r="D526" t="str">
            <v/>
          </cell>
          <cell r="E526">
            <v>0</v>
          </cell>
          <cell r="F526">
            <v>0</v>
          </cell>
          <cell r="G526">
            <v>0</v>
          </cell>
        </row>
        <row r="527">
          <cell r="A527" t="str">
            <v/>
          </cell>
          <cell r="B527" t="str">
            <v/>
          </cell>
          <cell r="C527" t="str">
            <v>B - MANO DE OBRA</v>
          </cell>
          <cell r="D527" t="str">
            <v/>
          </cell>
          <cell r="E527">
            <v>0</v>
          </cell>
          <cell r="F527">
            <v>0</v>
          </cell>
          <cell r="G527">
            <v>0</v>
          </cell>
        </row>
        <row r="528">
          <cell r="A528" t="str">
            <v/>
          </cell>
          <cell r="B528" t="str">
            <v/>
          </cell>
          <cell r="C528">
            <v>0</v>
          </cell>
          <cell r="D528" t="str">
            <v/>
          </cell>
          <cell r="E528">
            <v>0</v>
          </cell>
          <cell r="F528">
            <v>0</v>
          </cell>
          <cell r="G528">
            <v>0</v>
          </cell>
        </row>
        <row r="529">
          <cell r="A529" t="str">
            <v/>
          </cell>
          <cell r="B529" t="str">
            <v/>
          </cell>
          <cell r="C529">
            <v>0</v>
          </cell>
          <cell r="D529" t="str">
            <v/>
          </cell>
          <cell r="E529">
            <v>0</v>
          </cell>
          <cell r="F529">
            <v>0</v>
          </cell>
          <cell r="G529">
            <v>0</v>
          </cell>
        </row>
        <row r="530">
          <cell r="A530" t="str">
            <v/>
          </cell>
          <cell r="B530" t="str">
            <v/>
          </cell>
          <cell r="C530">
            <v>0</v>
          </cell>
          <cell r="D530" t="str">
            <v/>
          </cell>
          <cell r="E530">
            <v>0</v>
          </cell>
          <cell r="F530">
            <v>0</v>
          </cell>
          <cell r="G530">
            <v>0</v>
          </cell>
        </row>
        <row r="531">
          <cell r="A531" t="str">
            <v/>
          </cell>
          <cell r="B531" t="str">
            <v/>
          </cell>
          <cell r="C531">
            <v>0</v>
          </cell>
          <cell r="D531" t="str">
            <v/>
          </cell>
          <cell r="E531">
            <v>0</v>
          </cell>
          <cell r="F531">
            <v>0</v>
          </cell>
          <cell r="G531">
            <v>0</v>
          </cell>
        </row>
        <row r="532">
          <cell r="A532" t="str">
            <v/>
          </cell>
          <cell r="B532" t="str">
            <v/>
          </cell>
          <cell r="C532">
            <v>0</v>
          </cell>
          <cell r="D532" t="str">
            <v/>
          </cell>
          <cell r="E532">
            <v>0</v>
          </cell>
          <cell r="F532">
            <v>0</v>
          </cell>
          <cell r="G532">
            <v>0</v>
          </cell>
        </row>
        <row r="533">
          <cell r="A533" t="str">
            <v/>
          </cell>
          <cell r="B533" t="str">
            <v/>
          </cell>
          <cell r="C533">
            <v>0</v>
          </cell>
          <cell r="D533" t="str">
            <v/>
          </cell>
          <cell r="E533">
            <v>0</v>
          </cell>
          <cell r="F533">
            <v>0</v>
          </cell>
          <cell r="G533">
            <v>0</v>
          </cell>
        </row>
        <row r="534">
          <cell r="A534" t="str">
            <v/>
          </cell>
          <cell r="B534" t="str">
            <v/>
          </cell>
          <cell r="C534">
            <v>0</v>
          </cell>
          <cell r="D534" t="str">
            <v/>
          </cell>
          <cell r="E534">
            <v>0</v>
          </cell>
          <cell r="F534">
            <v>0</v>
          </cell>
          <cell r="G534">
            <v>0</v>
          </cell>
        </row>
        <row r="535">
          <cell r="A535" t="str">
            <v/>
          </cell>
          <cell r="B535" t="str">
            <v/>
          </cell>
          <cell r="C535">
            <v>0</v>
          </cell>
          <cell r="D535" t="str">
            <v/>
          </cell>
          <cell r="E535">
            <v>0</v>
          </cell>
          <cell r="F535">
            <v>0</v>
          </cell>
          <cell r="G535">
            <v>0</v>
          </cell>
        </row>
        <row r="536">
          <cell r="A536" t="str">
            <v/>
          </cell>
          <cell r="B536" t="str">
            <v/>
          </cell>
          <cell r="D536" t="str">
            <v/>
          </cell>
          <cell r="E536">
            <v>0</v>
          </cell>
          <cell r="F536">
            <v>0</v>
          </cell>
          <cell r="G536">
            <v>0</v>
          </cell>
        </row>
        <row r="537">
          <cell r="A537" t="str">
            <v/>
          </cell>
          <cell r="B537" t="str">
            <v/>
          </cell>
          <cell r="C537" t="str">
            <v>C - EQUIPOS</v>
          </cell>
          <cell r="D537" t="str">
            <v/>
          </cell>
          <cell r="E537">
            <v>0</v>
          </cell>
          <cell r="F537">
            <v>0</v>
          </cell>
          <cell r="G537">
            <v>0</v>
          </cell>
        </row>
        <row r="538">
          <cell r="A538" t="str">
            <v/>
          </cell>
          <cell r="B538" t="str">
            <v/>
          </cell>
          <cell r="C538">
            <v>0</v>
          </cell>
          <cell r="D538" t="str">
            <v/>
          </cell>
          <cell r="E538">
            <v>0</v>
          </cell>
          <cell r="F538">
            <v>0</v>
          </cell>
          <cell r="G538">
            <v>0</v>
          </cell>
        </row>
        <row r="539">
          <cell r="A539" t="str">
            <v/>
          </cell>
          <cell r="B539" t="str">
            <v/>
          </cell>
          <cell r="C539">
            <v>0</v>
          </cell>
          <cell r="D539" t="str">
            <v/>
          </cell>
          <cell r="E539">
            <v>0</v>
          </cell>
          <cell r="F539">
            <v>0</v>
          </cell>
          <cell r="G539">
            <v>0</v>
          </cell>
        </row>
        <row r="540">
          <cell r="A540" t="str">
            <v/>
          </cell>
          <cell r="B540" t="str">
            <v/>
          </cell>
          <cell r="C540">
            <v>0</v>
          </cell>
          <cell r="D540" t="str">
            <v/>
          </cell>
          <cell r="E540">
            <v>0</v>
          </cell>
          <cell r="F540">
            <v>0</v>
          </cell>
          <cell r="G540">
            <v>0</v>
          </cell>
        </row>
        <row r="541">
          <cell r="A541" t="str">
            <v/>
          </cell>
          <cell r="B541" t="str">
            <v/>
          </cell>
          <cell r="C541">
            <v>0</v>
          </cell>
          <cell r="D541" t="str">
            <v/>
          </cell>
          <cell r="E541">
            <v>0</v>
          </cell>
          <cell r="F541">
            <v>0</v>
          </cell>
          <cell r="G541">
            <v>0</v>
          </cell>
        </row>
        <row r="542">
          <cell r="A542" t="str">
            <v/>
          </cell>
          <cell r="B542" t="str">
            <v/>
          </cell>
          <cell r="C542">
            <v>0</v>
          </cell>
          <cell r="D542" t="str">
            <v/>
          </cell>
          <cell r="E542">
            <v>0</v>
          </cell>
          <cell r="F542">
            <v>0</v>
          </cell>
          <cell r="G542">
            <v>0</v>
          </cell>
        </row>
        <row r="543">
          <cell r="A543" t="str">
            <v/>
          </cell>
          <cell r="B543" t="str">
            <v/>
          </cell>
          <cell r="C543">
            <v>0</v>
          </cell>
          <cell r="D543" t="str">
            <v/>
          </cell>
          <cell r="E543">
            <v>0</v>
          </cell>
          <cell r="F543">
            <v>0</v>
          </cell>
          <cell r="G543">
            <v>0</v>
          </cell>
        </row>
        <row r="544">
          <cell r="A544" t="str">
            <v/>
          </cell>
          <cell r="B544" t="str">
            <v/>
          </cell>
          <cell r="C544">
            <v>0</v>
          </cell>
          <cell r="D544" t="str">
            <v/>
          </cell>
          <cell r="E544">
            <v>0</v>
          </cell>
          <cell r="F544">
            <v>0</v>
          </cell>
          <cell r="G544">
            <v>0</v>
          </cell>
        </row>
        <row r="545">
          <cell r="A545" t="str">
            <v/>
          </cell>
          <cell r="B545" t="str">
            <v/>
          </cell>
          <cell r="C545">
            <v>0</v>
          </cell>
          <cell r="D545" t="str">
            <v/>
          </cell>
          <cell r="E545">
            <v>0</v>
          </cell>
          <cell r="F545" t="str">
            <v>Total A</v>
          </cell>
          <cell r="G545">
            <v>0</v>
          </cell>
        </row>
        <row r="546">
          <cell r="A546" t="str">
            <v>B - MANO DE OBRA</v>
          </cell>
          <cell r="B546" t="str">
            <v/>
          </cell>
          <cell r="C546">
            <v>0</v>
          </cell>
          <cell r="D546" t="str">
            <v/>
          </cell>
          <cell r="E546">
            <v>0</v>
          </cell>
          <cell r="F546">
            <v>0</v>
          </cell>
          <cell r="G546">
            <v>0</v>
          </cell>
        </row>
        <row r="547">
          <cell r="A547" t="str">
            <v/>
          </cell>
          <cell r="B547" t="str">
            <v/>
          </cell>
          <cell r="D547" t="str">
            <v/>
          </cell>
          <cell r="E547">
            <v>0</v>
          </cell>
          <cell r="F547">
            <v>0</v>
          </cell>
          <cell r="G547">
            <v>0</v>
          </cell>
        </row>
        <row r="548">
          <cell r="A548" t="str">
            <v/>
          </cell>
          <cell r="B548" t="str">
            <v/>
          </cell>
          <cell r="D548" t="str">
            <v/>
          </cell>
          <cell r="E548">
            <v>0</v>
          </cell>
          <cell r="F548">
            <v>0</v>
          </cell>
          <cell r="G548">
            <v>0</v>
          </cell>
        </row>
        <row r="549">
          <cell r="A549" t="str">
            <v/>
          </cell>
          <cell r="B549" t="str">
            <v/>
          </cell>
          <cell r="C549">
            <v>0</v>
          </cell>
          <cell r="D549" t="str">
            <v/>
          </cell>
          <cell r="E549">
            <v>0</v>
          </cell>
          <cell r="F549">
            <v>0</v>
          </cell>
          <cell r="G549">
            <v>0</v>
          </cell>
        </row>
        <row r="550">
          <cell r="A550" t="str">
            <v/>
          </cell>
          <cell r="B550" t="str">
            <v/>
          </cell>
          <cell r="D550" t="str">
            <v/>
          </cell>
          <cell r="F550">
            <v>0</v>
          </cell>
          <cell r="G550">
            <v>0</v>
          </cell>
        </row>
        <row r="551">
          <cell r="A551" t="str">
            <v/>
          </cell>
          <cell r="B551" t="str">
            <v/>
          </cell>
          <cell r="C551">
            <v>0</v>
          </cell>
          <cell r="D551" t="str">
            <v/>
          </cell>
          <cell r="E551">
            <v>0</v>
          </cell>
          <cell r="F551">
            <v>0</v>
          </cell>
          <cell r="G551">
            <v>0</v>
          </cell>
        </row>
        <row r="552">
          <cell r="A552" t="str">
            <v/>
          </cell>
          <cell r="B552" t="str">
            <v/>
          </cell>
          <cell r="C552">
            <v>0</v>
          </cell>
          <cell r="D552" t="str">
            <v/>
          </cell>
          <cell r="E552">
            <v>0</v>
          </cell>
          <cell r="F552">
            <v>0</v>
          </cell>
          <cell r="G552">
            <v>0</v>
          </cell>
        </row>
        <row r="553">
          <cell r="A553" t="str">
            <v/>
          </cell>
          <cell r="B553" t="str">
            <v/>
          </cell>
          <cell r="C553">
            <v>0</v>
          </cell>
          <cell r="D553" t="str">
            <v/>
          </cell>
          <cell r="E553">
            <v>0</v>
          </cell>
          <cell r="F553">
            <v>0</v>
          </cell>
          <cell r="G553">
            <v>0</v>
          </cell>
        </row>
        <row r="554">
          <cell r="A554" t="str">
            <v/>
          </cell>
          <cell r="B554" t="str">
            <v/>
          </cell>
          <cell r="C554">
            <v>0</v>
          </cell>
          <cell r="D554" t="str">
            <v/>
          </cell>
          <cell r="E554">
            <v>0</v>
          </cell>
          <cell r="F554">
            <v>0</v>
          </cell>
          <cell r="G554">
            <v>0</v>
          </cell>
        </row>
        <row r="555">
          <cell r="A555" t="str">
            <v>UBICACIÓN:</v>
          </cell>
          <cell r="B555" t="str">
            <v>Departamento Capital - Provincia de SAN JUAN</v>
          </cell>
          <cell r="C555">
            <v>0</v>
          </cell>
          <cell r="E555">
            <v>0</v>
          </cell>
          <cell r="F555" t="str">
            <v>Total B</v>
          </cell>
          <cell r="G555">
            <v>0</v>
          </cell>
        </row>
        <row r="556">
          <cell r="A556" t="str">
            <v>C - EQUIPOS</v>
          </cell>
          <cell r="B556">
            <v>1</v>
          </cell>
          <cell r="C556" t="str">
            <v>TRABAJOS PRELIMINARES</v>
          </cell>
          <cell r="E556">
            <v>0</v>
          </cell>
          <cell r="G556">
            <v>0</v>
          </cell>
        </row>
        <row r="557">
          <cell r="A557" t="str">
            <v/>
          </cell>
          <cell r="B557" t="str">
            <v/>
          </cell>
          <cell r="C557" t="str">
            <v>Higiene y seguridad en el trabajo</v>
          </cell>
          <cell r="D557" t="str">
            <v/>
          </cell>
          <cell r="E557">
            <v>0</v>
          </cell>
          <cell r="F557">
            <v>0</v>
          </cell>
          <cell r="G557">
            <v>0</v>
          </cell>
        </row>
        <row r="558">
          <cell r="A558" t="str">
            <v/>
          </cell>
          <cell r="B558" t="str">
            <v/>
          </cell>
          <cell r="D558" t="str">
            <v/>
          </cell>
          <cell r="E558">
            <v>0</v>
          </cell>
          <cell r="F558">
            <v>0</v>
          </cell>
          <cell r="G558">
            <v>0</v>
          </cell>
        </row>
        <row r="559">
          <cell r="A559" t="str">
            <v/>
          </cell>
          <cell r="B559" t="str">
            <v/>
          </cell>
          <cell r="C559" t="str">
            <v>DESIGNACION</v>
          </cell>
          <cell r="D559" t="str">
            <v/>
          </cell>
          <cell r="E559" t="str">
            <v>Cantidad</v>
          </cell>
          <cell r="F559">
            <v>0</v>
          </cell>
          <cell r="G559">
            <v>0</v>
          </cell>
        </row>
        <row r="560">
          <cell r="A560" t="str">
            <v/>
          </cell>
          <cell r="B560" t="str">
            <v/>
          </cell>
          <cell r="C560">
            <v>0</v>
          </cell>
          <cell r="D560" t="str">
            <v/>
          </cell>
          <cell r="E560">
            <v>0</v>
          </cell>
          <cell r="F560">
            <v>0</v>
          </cell>
          <cell r="G560">
            <v>0</v>
          </cell>
        </row>
        <row r="561">
          <cell r="A561" t="str">
            <v/>
          </cell>
          <cell r="B561" t="str">
            <v/>
          </cell>
          <cell r="C561" t="str">
            <v>A - MATERIALES</v>
          </cell>
          <cell r="D561" t="str">
            <v/>
          </cell>
          <cell r="E561">
            <v>0</v>
          </cell>
          <cell r="F561">
            <v>0</v>
          </cell>
          <cell r="G561">
            <v>0</v>
          </cell>
        </row>
        <row r="562">
          <cell r="A562" t="str">
            <v/>
          </cell>
          <cell r="B562" t="str">
            <v/>
          </cell>
          <cell r="C562">
            <v>0</v>
          </cell>
          <cell r="D562" t="str">
            <v/>
          </cell>
          <cell r="E562">
            <v>0</v>
          </cell>
          <cell r="F562">
            <v>0</v>
          </cell>
          <cell r="G562">
            <v>0</v>
          </cell>
        </row>
        <row r="563">
          <cell r="A563" t="str">
            <v/>
          </cell>
          <cell r="B563" t="str">
            <v/>
          </cell>
          <cell r="C563">
            <v>0</v>
          </cell>
          <cell r="D563" t="str">
            <v/>
          </cell>
          <cell r="E563">
            <v>0</v>
          </cell>
          <cell r="F563">
            <v>0</v>
          </cell>
          <cell r="G563">
            <v>0</v>
          </cell>
        </row>
        <row r="564">
          <cell r="A564" t="str">
            <v/>
          </cell>
          <cell r="B564" t="str">
            <v/>
          </cell>
          <cell r="C564">
            <v>0</v>
          </cell>
          <cell r="D564" t="str">
            <v/>
          </cell>
          <cell r="E564">
            <v>0</v>
          </cell>
          <cell r="F564">
            <v>0</v>
          </cell>
          <cell r="G564">
            <v>0</v>
          </cell>
        </row>
        <row r="565">
          <cell r="A565" t="str">
            <v/>
          </cell>
          <cell r="B565" t="str">
            <v/>
          </cell>
          <cell r="C565">
            <v>0</v>
          </cell>
          <cell r="D565" t="str">
            <v/>
          </cell>
          <cell r="E565">
            <v>0</v>
          </cell>
          <cell r="F565">
            <v>0</v>
          </cell>
          <cell r="G565">
            <v>0</v>
          </cell>
        </row>
        <row r="566">
          <cell r="A566" t="str">
            <v/>
          </cell>
          <cell r="B566" t="str">
            <v/>
          </cell>
          <cell r="C566">
            <v>0</v>
          </cell>
          <cell r="D566" t="str">
            <v/>
          </cell>
          <cell r="E566">
            <v>0</v>
          </cell>
          <cell r="F566">
            <v>0</v>
          </cell>
          <cell r="G566">
            <v>0</v>
          </cell>
        </row>
        <row r="567">
          <cell r="A567" t="str">
            <v/>
          </cell>
          <cell r="B567" t="str">
            <v/>
          </cell>
          <cell r="C567">
            <v>0</v>
          </cell>
          <cell r="D567" t="str">
            <v/>
          </cell>
          <cell r="E567">
            <v>0</v>
          </cell>
          <cell r="F567" t="str">
            <v>Total C</v>
          </cell>
          <cell r="G567">
            <v>0</v>
          </cell>
        </row>
        <row r="568">
          <cell r="A568" t="str">
            <v/>
          </cell>
          <cell r="B568" t="str">
            <v/>
          </cell>
          <cell r="C568">
            <v>0</v>
          </cell>
          <cell r="D568" t="str">
            <v/>
          </cell>
          <cell r="E568">
            <v>0</v>
          </cell>
          <cell r="F568">
            <v>0</v>
          </cell>
          <cell r="G568">
            <v>0</v>
          </cell>
        </row>
        <row r="569">
          <cell r="A569" t="str">
            <v/>
          </cell>
          <cell r="B569" t="str">
            <v/>
          </cell>
          <cell r="C569">
            <v>0</v>
          </cell>
          <cell r="D569" t="str">
            <v>COSTO NETO</v>
          </cell>
          <cell r="E569">
            <v>0</v>
          </cell>
          <cell r="F569" t="str">
            <v>Total D=A+B+C</v>
          </cell>
          <cell r="G569">
            <v>0</v>
          </cell>
        </row>
        <row r="570">
          <cell r="A570" t="str">
            <v/>
          </cell>
          <cell r="B570" t="str">
            <v/>
          </cell>
          <cell r="C570">
            <v>0</v>
          </cell>
          <cell r="D570" t="str">
            <v/>
          </cell>
          <cell r="E570">
            <v>0</v>
          </cell>
          <cell r="F570">
            <v>0</v>
          </cell>
          <cell r="G570">
            <v>0</v>
          </cell>
        </row>
        <row r="571">
          <cell r="A571" t="str">
            <v>ANALISIS DE PRECIOS</v>
          </cell>
          <cell r="B571" t="str">
            <v/>
          </cell>
          <cell r="C571">
            <v>0</v>
          </cell>
          <cell r="D571" t="str">
            <v/>
          </cell>
          <cell r="E571">
            <v>0</v>
          </cell>
          <cell r="F571">
            <v>0</v>
          </cell>
          <cell r="G571">
            <v>0</v>
          </cell>
        </row>
        <row r="572">
          <cell r="A572" t="str">
            <v>COMITENTE:</v>
          </cell>
          <cell r="B572" t="str">
            <v>INSTITUTO PROVINCIAL DE LA VIVIENDA</v>
          </cell>
          <cell r="C572">
            <v>0</v>
          </cell>
          <cell r="D572" t="str">
            <v/>
          </cell>
          <cell r="E572">
            <v>0</v>
          </cell>
          <cell r="F572">
            <v>0</v>
          </cell>
          <cell r="G572">
            <v>0</v>
          </cell>
        </row>
        <row r="573">
          <cell r="A573" t="str">
            <v>CONTRATISTA:</v>
          </cell>
          <cell r="B573">
            <v>0</v>
          </cell>
          <cell r="C573">
            <v>0</v>
          </cell>
          <cell r="D573" t="str">
            <v/>
          </cell>
          <cell r="E573">
            <v>0</v>
          </cell>
          <cell r="F573">
            <v>0</v>
          </cell>
          <cell r="G573">
            <v>0</v>
          </cell>
        </row>
        <row r="574">
          <cell r="A574" t="str">
            <v>OBRA:</v>
          </cell>
          <cell r="B574">
            <v>0</v>
          </cell>
          <cell r="C574">
            <v>0</v>
          </cell>
          <cell r="D574" t="str">
            <v/>
          </cell>
          <cell r="E574">
            <v>0</v>
          </cell>
          <cell r="F574" t="str">
            <v>PRECIOS A:</v>
          </cell>
          <cell r="G574">
            <v>0</v>
          </cell>
        </row>
        <row r="575">
          <cell r="A575" t="str">
            <v>UBICACIÓN:</v>
          </cell>
          <cell r="B575">
            <v>0</v>
          </cell>
          <cell r="C575">
            <v>0</v>
          </cell>
          <cell r="D575" t="str">
            <v/>
          </cell>
          <cell r="E575">
            <v>0</v>
          </cell>
          <cell r="F575">
            <v>0</v>
          </cell>
          <cell r="G575">
            <v>0</v>
          </cell>
        </row>
        <row r="576">
          <cell r="A576" t="str">
            <v>RUBRO:</v>
          </cell>
          <cell r="C576">
            <v>0</v>
          </cell>
          <cell r="E576">
            <v>0</v>
          </cell>
          <cell r="F576" t="str">
            <v>Total A</v>
          </cell>
          <cell r="G576">
            <v>0</v>
          </cell>
        </row>
        <row r="577">
          <cell r="A577" t="str">
            <v>ITEM:</v>
          </cell>
          <cell r="B577" t="str">
            <v/>
          </cell>
          <cell r="C577" t="str">
            <v/>
          </cell>
          <cell r="E577">
            <v>0</v>
          </cell>
          <cell r="F577" t="str">
            <v>UNIDAD:</v>
          </cell>
          <cell r="G577" t="str">
            <v/>
          </cell>
        </row>
        <row r="578">
          <cell r="A578" t="str">
            <v/>
          </cell>
          <cell r="B578" t="str">
            <v/>
          </cell>
          <cell r="C578">
            <v>0</v>
          </cell>
          <cell r="D578" t="str">
            <v/>
          </cell>
          <cell r="E578">
            <v>0</v>
          </cell>
          <cell r="F578">
            <v>0</v>
          </cell>
          <cell r="G578">
            <v>0</v>
          </cell>
        </row>
        <row r="579">
          <cell r="A579" t="str">
            <v>DATOS REDETERMINACION</v>
          </cell>
          <cell r="B579" t="str">
            <v/>
          </cell>
          <cell r="C579" t="str">
            <v>DESIGNACION</v>
          </cell>
          <cell r="D579" t="str">
            <v>U</v>
          </cell>
          <cell r="E579" t="str">
            <v>Cantidad</v>
          </cell>
          <cell r="F579" t="str">
            <v>$ Unitarios</v>
          </cell>
          <cell r="G579" t="str">
            <v>$ Parcial</v>
          </cell>
        </row>
        <row r="580">
          <cell r="A580" t="str">
            <v>CÓDIGO</v>
          </cell>
          <cell r="B580" t="str">
            <v>DESCRIPCIÓN</v>
          </cell>
          <cell r="C580">
            <v>0</v>
          </cell>
          <cell r="D580" t="str">
            <v/>
          </cell>
          <cell r="E580">
            <v>0</v>
          </cell>
          <cell r="F580">
            <v>0</v>
          </cell>
          <cell r="G580">
            <v>0</v>
          </cell>
        </row>
        <row r="581">
          <cell r="A581" t="str">
            <v>A - MATERIALES</v>
          </cell>
          <cell r="B581" t="str">
            <v/>
          </cell>
          <cell r="C581">
            <v>0</v>
          </cell>
          <cell r="D581" t="str">
            <v/>
          </cell>
          <cell r="E581">
            <v>0</v>
          </cell>
          <cell r="F581">
            <v>0</v>
          </cell>
          <cell r="G581">
            <v>0</v>
          </cell>
        </row>
        <row r="582">
          <cell r="A582" t="str">
            <v/>
          </cell>
          <cell r="B582" t="str">
            <v/>
          </cell>
          <cell r="C582">
            <v>0</v>
          </cell>
          <cell r="D582" t="str">
            <v/>
          </cell>
          <cell r="E582">
            <v>0</v>
          </cell>
          <cell r="F582">
            <v>0</v>
          </cell>
          <cell r="G582">
            <v>0</v>
          </cell>
        </row>
        <row r="583">
          <cell r="A583" t="str">
            <v/>
          </cell>
          <cell r="B583" t="str">
            <v/>
          </cell>
          <cell r="C583">
            <v>0</v>
          </cell>
          <cell r="D583" t="str">
            <v/>
          </cell>
          <cell r="E583">
            <v>0</v>
          </cell>
          <cell r="F583">
            <v>0</v>
          </cell>
          <cell r="G583">
            <v>0</v>
          </cell>
        </row>
        <row r="584">
          <cell r="A584" t="str">
            <v/>
          </cell>
          <cell r="B584" t="str">
            <v/>
          </cell>
          <cell r="C584">
            <v>0</v>
          </cell>
          <cell r="D584" t="str">
            <v/>
          </cell>
          <cell r="E584">
            <v>0</v>
          </cell>
          <cell r="F584">
            <v>0</v>
          </cell>
          <cell r="G584">
            <v>0</v>
          </cell>
        </row>
        <row r="585">
          <cell r="A585" t="str">
            <v/>
          </cell>
          <cell r="B585" t="str">
            <v/>
          </cell>
          <cell r="C585">
            <v>0</v>
          </cell>
          <cell r="D585" t="str">
            <v/>
          </cell>
          <cell r="E585">
            <v>0</v>
          </cell>
          <cell r="F585">
            <v>0</v>
          </cell>
          <cell r="G585">
            <v>0</v>
          </cell>
        </row>
        <row r="586">
          <cell r="A586" t="str">
            <v/>
          </cell>
          <cell r="B586" t="str">
            <v/>
          </cell>
          <cell r="D586" t="str">
            <v/>
          </cell>
          <cell r="E586">
            <v>0</v>
          </cell>
          <cell r="F586">
            <v>0</v>
          </cell>
          <cell r="G586">
            <v>0</v>
          </cell>
        </row>
        <row r="587">
          <cell r="A587" t="str">
            <v/>
          </cell>
          <cell r="B587" t="str">
            <v/>
          </cell>
          <cell r="C587" t="str">
            <v>C - EQUIPOS</v>
          </cell>
          <cell r="D587" t="str">
            <v/>
          </cell>
          <cell r="E587">
            <v>0</v>
          </cell>
          <cell r="F587">
            <v>0</v>
          </cell>
          <cell r="G587">
            <v>0</v>
          </cell>
        </row>
        <row r="588">
          <cell r="A588" t="str">
            <v/>
          </cell>
          <cell r="B588" t="str">
            <v/>
          </cell>
          <cell r="C588">
            <v>0</v>
          </cell>
          <cell r="D588" t="str">
            <v/>
          </cell>
          <cell r="E588">
            <v>0</v>
          </cell>
          <cell r="F588">
            <v>0</v>
          </cell>
          <cell r="G588">
            <v>0</v>
          </cell>
        </row>
        <row r="589">
          <cell r="A589" t="str">
            <v/>
          </cell>
          <cell r="B589" t="str">
            <v/>
          </cell>
          <cell r="C589">
            <v>0</v>
          </cell>
          <cell r="D589" t="str">
            <v/>
          </cell>
          <cell r="E589">
            <v>0</v>
          </cell>
          <cell r="F589">
            <v>0</v>
          </cell>
          <cell r="G589">
            <v>0</v>
          </cell>
        </row>
        <row r="590">
          <cell r="A590" t="str">
            <v/>
          </cell>
          <cell r="B590" t="str">
            <v/>
          </cell>
          <cell r="C590">
            <v>0</v>
          </cell>
          <cell r="D590" t="str">
            <v/>
          </cell>
          <cell r="E590">
            <v>0</v>
          </cell>
          <cell r="F590">
            <v>0</v>
          </cell>
          <cell r="G590">
            <v>0</v>
          </cell>
        </row>
        <row r="591">
          <cell r="A591" t="str">
            <v/>
          </cell>
          <cell r="B591" t="str">
            <v/>
          </cell>
          <cell r="C591">
            <v>0</v>
          </cell>
          <cell r="D591" t="str">
            <v/>
          </cell>
          <cell r="E591">
            <v>0</v>
          </cell>
          <cell r="F591">
            <v>0</v>
          </cell>
          <cell r="G591">
            <v>0</v>
          </cell>
        </row>
        <row r="592">
          <cell r="A592" t="str">
            <v/>
          </cell>
          <cell r="B592" t="str">
            <v/>
          </cell>
          <cell r="C592">
            <v>0</v>
          </cell>
          <cell r="D592" t="str">
            <v/>
          </cell>
          <cell r="E592">
            <v>0</v>
          </cell>
          <cell r="F592">
            <v>0</v>
          </cell>
          <cell r="G592">
            <v>0</v>
          </cell>
        </row>
        <row r="593">
          <cell r="A593" t="str">
            <v/>
          </cell>
          <cell r="B593" t="str">
            <v/>
          </cell>
          <cell r="C593">
            <v>0</v>
          </cell>
          <cell r="D593" t="str">
            <v/>
          </cell>
          <cell r="E593">
            <v>0</v>
          </cell>
          <cell r="F593">
            <v>0</v>
          </cell>
          <cell r="G593">
            <v>0</v>
          </cell>
        </row>
        <row r="594">
          <cell r="A594" t="str">
            <v/>
          </cell>
          <cell r="B594" t="str">
            <v/>
          </cell>
          <cell r="C594">
            <v>0</v>
          </cell>
          <cell r="D594" t="str">
            <v/>
          </cell>
          <cell r="E594">
            <v>0</v>
          </cell>
          <cell r="F594">
            <v>0</v>
          </cell>
          <cell r="G594">
            <v>0</v>
          </cell>
        </row>
        <row r="595">
          <cell r="A595" t="str">
            <v/>
          </cell>
          <cell r="B595" t="str">
            <v/>
          </cell>
          <cell r="C595">
            <v>0</v>
          </cell>
          <cell r="D595" t="str">
            <v/>
          </cell>
          <cell r="E595">
            <v>0</v>
          </cell>
          <cell r="F595">
            <v>0</v>
          </cell>
          <cell r="G595">
            <v>0</v>
          </cell>
        </row>
        <row r="596">
          <cell r="A596" t="str">
            <v/>
          </cell>
          <cell r="B596" t="str">
            <v/>
          </cell>
          <cell r="C596">
            <v>0</v>
          </cell>
          <cell r="D596" t="str">
            <v/>
          </cell>
          <cell r="E596">
            <v>0</v>
          </cell>
          <cell r="F596">
            <v>0</v>
          </cell>
          <cell r="G596">
            <v>0</v>
          </cell>
        </row>
        <row r="597">
          <cell r="A597" t="str">
            <v/>
          </cell>
          <cell r="B597" t="str">
            <v/>
          </cell>
          <cell r="D597" t="str">
            <v/>
          </cell>
          <cell r="E597">
            <v>0</v>
          </cell>
          <cell r="F597">
            <v>0</v>
          </cell>
          <cell r="G597">
            <v>0</v>
          </cell>
        </row>
        <row r="598">
          <cell r="A598" t="str">
            <v/>
          </cell>
          <cell r="B598" t="str">
            <v/>
          </cell>
          <cell r="D598" t="str">
            <v/>
          </cell>
          <cell r="E598">
            <v>0</v>
          </cell>
          <cell r="F598">
            <v>0</v>
          </cell>
          <cell r="G598">
            <v>0</v>
          </cell>
        </row>
        <row r="599">
          <cell r="A599" t="str">
            <v/>
          </cell>
          <cell r="B599" t="str">
            <v/>
          </cell>
          <cell r="C599">
            <v>0</v>
          </cell>
          <cell r="D599" t="str">
            <v/>
          </cell>
          <cell r="E599">
            <v>0</v>
          </cell>
          <cell r="F599">
            <v>0</v>
          </cell>
          <cell r="G599">
            <v>0</v>
          </cell>
        </row>
        <row r="600">
          <cell r="A600" t="str">
            <v/>
          </cell>
          <cell r="B600" t="str">
            <v/>
          </cell>
          <cell r="D600" t="str">
            <v/>
          </cell>
          <cell r="F600">
            <v>0</v>
          </cell>
          <cell r="G600">
            <v>0</v>
          </cell>
        </row>
        <row r="601">
          <cell r="A601" t="str">
            <v/>
          </cell>
          <cell r="B601" t="str">
            <v/>
          </cell>
          <cell r="C601">
            <v>0</v>
          </cell>
          <cell r="D601" t="str">
            <v/>
          </cell>
          <cell r="E601">
            <v>0</v>
          </cell>
          <cell r="F601">
            <v>0</v>
          </cell>
          <cell r="G601">
            <v>0</v>
          </cell>
        </row>
        <row r="602">
          <cell r="A602" t="str">
            <v>COMITENTE:</v>
          </cell>
          <cell r="B602" t="str">
            <v>SUBSECRETARÍA DE OBRAS PÚBLICAS</v>
          </cell>
          <cell r="C602">
            <v>0</v>
          </cell>
          <cell r="D602">
            <v>0</v>
          </cell>
          <cell r="E602">
            <v>0</v>
          </cell>
          <cell r="F602" t="str">
            <v>Total A</v>
          </cell>
          <cell r="G602">
            <v>0</v>
          </cell>
        </row>
        <row r="603">
          <cell r="A603" t="str">
            <v>B - MANO DE OBRA</v>
          </cell>
          <cell r="B603">
            <v>0</v>
          </cell>
          <cell r="C603">
            <v>0</v>
          </cell>
          <cell r="D603">
            <v>0</v>
          </cell>
          <cell r="E603">
            <v>0</v>
          </cell>
          <cell r="F603">
            <v>0</v>
          </cell>
          <cell r="G603">
            <v>0</v>
          </cell>
        </row>
        <row r="604">
          <cell r="A604" t="str">
            <v/>
          </cell>
          <cell r="B604" t="str">
            <v/>
          </cell>
          <cell r="C604">
            <v>0</v>
          </cell>
          <cell r="D604" t="str">
            <v/>
          </cell>
          <cell r="E604">
            <v>0</v>
          </cell>
          <cell r="F604">
            <v>0</v>
          </cell>
          <cell r="G604">
            <v>0</v>
          </cell>
        </row>
        <row r="605">
          <cell r="A605" t="str">
            <v/>
          </cell>
          <cell r="B605" t="str">
            <v/>
          </cell>
          <cell r="C605">
            <v>0</v>
          </cell>
          <cell r="D605" t="str">
            <v/>
          </cell>
          <cell r="E605">
            <v>0</v>
          </cell>
          <cell r="F605">
            <v>0</v>
          </cell>
          <cell r="G605">
            <v>0</v>
          </cell>
        </row>
        <row r="606">
          <cell r="A606" t="str">
            <v/>
          </cell>
          <cell r="B606" t="str">
            <v/>
          </cell>
          <cell r="C606" t="str">
            <v>MOVIMIENTO DE SUELOS</v>
          </cell>
          <cell r="D606" t="str">
            <v/>
          </cell>
          <cell r="E606">
            <v>0</v>
          </cell>
          <cell r="F606">
            <v>0</v>
          </cell>
          <cell r="G606">
            <v>0</v>
          </cell>
        </row>
        <row r="607">
          <cell r="A607" t="str">
            <v/>
          </cell>
          <cell r="B607" t="str">
            <v/>
          </cell>
          <cell r="C607" t="str">
            <v>Relleno y compactación</v>
          </cell>
          <cell r="D607" t="str">
            <v/>
          </cell>
          <cell r="E607">
            <v>0</v>
          </cell>
          <cell r="F607">
            <v>0</v>
          </cell>
          <cell r="G607">
            <v>0</v>
          </cell>
        </row>
        <row r="608">
          <cell r="A608" t="str">
            <v/>
          </cell>
          <cell r="B608" t="str">
            <v/>
          </cell>
          <cell r="D608" t="str">
            <v/>
          </cell>
          <cell r="E608">
            <v>0</v>
          </cell>
          <cell r="F608">
            <v>0</v>
          </cell>
          <cell r="G608">
            <v>0</v>
          </cell>
        </row>
        <row r="609">
          <cell r="A609" t="str">
            <v/>
          </cell>
          <cell r="B609" t="str">
            <v/>
          </cell>
          <cell r="C609" t="str">
            <v>DESIGNACION</v>
          </cell>
          <cell r="D609" t="str">
            <v/>
          </cell>
          <cell r="E609" t="str">
            <v>Cantidad</v>
          </cell>
          <cell r="F609">
            <v>0</v>
          </cell>
          <cell r="G609">
            <v>0</v>
          </cell>
        </row>
        <row r="610">
          <cell r="A610" t="str">
            <v/>
          </cell>
          <cell r="B610" t="str">
            <v/>
          </cell>
          <cell r="C610">
            <v>0</v>
          </cell>
          <cell r="D610" t="str">
            <v/>
          </cell>
          <cell r="E610">
            <v>0</v>
          </cell>
          <cell r="F610">
            <v>0</v>
          </cell>
          <cell r="G610">
            <v>0</v>
          </cell>
        </row>
        <row r="611">
          <cell r="A611" t="str">
            <v/>
          </cell>
          <cell r="B611" t="str">
            <v/>
          </cell>
          <cell r="C611" t="str">
            <v>A - MATERIALES</v>
          </cell>
          <cell r="D611" t="str">
            <v/>
          </cell>
          <cell r="E611">
            <v>0</v>
          </cell>
          <cell r="F611">
            <v>0</v>
          </cell>
          <cell r="G611">
            <v>0</v>
          </cell>
        </row>
        <row r="612">
          <cell r="A612" t="str">
            <v/>
          </cell>
          <cell r="B612" t="str">
            <v/>
          </cell>
          <cell r="C612">
            <v>0</v>
          </cell>
          <cell r="D612" t="str">
            <v/>
          </cell>
          <cell r="E612">
            <v>0</v>
          </cell>
          <cell r="F612" t="str">
            <v>Total B</v>
          </cell>
          <cell r="G612">
            <v>0</v>
          </cell>
        </row>
        <row r="613">
          <cell r="A613" t="str">
            <v>C - EQUIPOS</v>
          </cell>
          <cell r="B613" t="str">
            <v/>
          </cell>
          <cell r="C613">
            <v>0</v>
          </cell>
          <cell r="D613" t="str">
            <v/>
          </cell>
          <cell r="E613">
            <v>0</v>
          </cell>
          <cell r="F613">
            <v>0</v>
          </cell>
          <cell r="G613">
            <v>0</v>
          </cell>
        </row>
        <row r="614">
          <cell r="A614" t="str">
            <v/>
          </cell>
          <cell r="B614" t="str">
            <v/>
          </cell>
          <cell r="C614">
            <v>0</v>
          </cell>
          <cell r="D614" t="str">
            <v/>
          </cell>
          <cell r="E614">
            <v>0</v>
          </cell>
          <cell r="F614">
            <v>0</v>
          </cell>
          <cell r="G614">
            <v>0</v>
          </cell>
        </row>
        <row r="615">
          <cell r="A615" t="str">
            <v/>
          </cell>
          <cell r="B615" t="str">
            <v/>
          </cell>
          <cell r="C615">
            <v>0</v>
          </cell>
          <cell r="D615" t="str">
            <v/>
          </cell>
          <cell r="E615">
            <v>0</v>
          </cell>
          <cell r="F615">
            <v>0</v>
          </cell>
          <cell r="G615">
            <v>0</v>
          </cell>
        </row>
        <row r="616">
          <cell r="A616" t="str">
            <v/>
          </cell>
          <cell r="B616" t="str">
            <v/>
          </cell>
          <cell r="C616">
            <v>0</v>
          </cell>
          <cell r="D616" t="str">
            <v/>
          </cell>
          <cell r="E616">
            <v>0</v>
          </cell>
          <cell r="F616">
            <v>0</v>
          </cell>
          <cell r="G616">
            <v>0</v>
          </cell>
        </row>
        <row r="617">
          <cell r="A617" t="str">
            <v/>
          </cell>
          <cell r="B617" t="str">
            <v/>
          </cell>
          <cell r="C617">
            <v>0</v>
          </cell>
          <cell r="D617" t="str">
            <v/>
          </cell>
          <cell r="E617">
            <v>0</v>
          </cell>
          <cell r="F617">
            <v>0</v>
          </cell>
          <cell r="G617">
            <v>0</v>
          </cell>
        </row>
        <row r="618">
          <cell r="A618" t="str">
            <v/>
          </cell>
          <cell r="B618" t="str">
            <v/>
          </cell>
          <cell r="C618">
            <v>0</v>
          </cell>
          <cell r="D618" t="str">
            <v/>
          </cell>
          <cell r="E618">
            <v>0</v>
          </cell>
          <cell r="F618">
            <v>0</v>
          </cell>
          <cell r="G618">
            <v>0</v>
          </cell>
        </row>
        <row r="619">
          <cell r="A619" t="str">
            <v/>
          </cell>
          <cell r="B619" t="str">
            <v/>
          </cell>
          <cell r="C619">
            <v>0</v>
          </cell>
          <cell r="D619" t="str">
            <v/>
          </cell>
          <cell r="E619">
            <v>0</v>
          </cell>
          <cell r="F619">
            <v>0</v>
          </cell>
          <cell r="G619">
            <v>0</v>
          </cell>
        </row>
        <row r="620">
          <cell r="A620" t="str">
            <v/>
          </cell>
          <cell r="B620" t="str">
            <v/>
          </cell>
          <cell r="C620">
            <v>0</v>
          </cell>
          <cell r="D620" t="str">
            <v/>
          </cell>
          <cell r="E620">
            <v>0</v>
          </cell>
          <cell r="F620">
            <v>0</v>
          </cell>
          <cell r="G620">
            <v>0</v>
          </cell>
        </row>
        <row r="621">
          <cell r="A621" t="str">
            <v/>
          </cell>
          <cell r="B621" t="str">
            <v/>
          </cell>
          <cell r="C621">
            <v>0</v>
          </cell>
          <cell r="D621" t="str">
            <v/>
          </cell>
          <cell r="E621">
            <v>0</v>
          </cell>
          <cell r="F621">
            <v>0</v>
          </cell>
          <cell r="G621">
            <v>0</v>
          </cell>
        </row>
        <row r="622">
          <cell r="A622" t="str">
            <v/>
          </cell>
          <cell r="B622" t="str">
            <v/>
          </cell>
          <cell r="C622">
            <v>0</v>
          </cell>
          <cell r="D622" t="str">
            <v/>
          </cell>
          <cell r="E622">
            <v>0</v>
          </cell>
          <cell r="F622">
            <v>0</v>
          </cell>
          <cell r="G622">
            <v>0</v>
          </cell>
        </row>
        <row r="623">
          <cell r="A623" t="str">
            <v/>
          </cell>
          <cell r="B623" t="str">
            <v/>
          </cell>
          <cell r="C623">
            <v>0</v>
          </cell>
          <cell r="D623" t="str">
            <v/>
          </cell>
          <cell r="E623">
            <v>0</v>
          </cell>
          <cell r="F623">
            <v>0</v>
          </cell>
          <cell r="G623">
            <v>0</v>
          </cell>
        </row>
        <row r="624">
          <cell r="A624" t="str">
            <v/>
          </cell>
          <cell r="B624" t="str">
            <v/>
          </cell>
          <cell r="C624">
            <v>0</v>
          </cell>
          <cell r="D624" t="str">
            <v/>
          </cell>
          <cell r="E624">
            <v>0</v>
          </cell>
          <cell r="F624" t="str">
            <v>Total C</v>
          </cell>
          <cell r="G624">
            <v>0</v>
          </cell>
        </row>
        <row r="625">
          <cell r="A625" t="str">
            <v/>
          </cell>
          <cell r="B625" t="str">
            <v/>
          </cell>
          <cell r="C625">
            <v>0</v>
          </cell>
          <cell r="D625" t="str">
            <v/>
          </cell>
          <cell r="E625">
            <v>0</v>
          </cell>
          <cell r="F625">
            <v>0</v>
          </cell>
          <cell r="G625">
            <v>0</v>
          </cell>
        </row>
        <row r="626">
          <cell r="A626" t="str">
            <v/>
          </cell>
          <cell r="B626" t="str">
            <v/>
          </cell>
          <cell r="D626" t="str">
            <v>COSTO NETO</v>
          </cell>
          <cell r="E626">
            <v>0</v>
          </cell>
          <cell r="F626" t="str">
            <v>Total D=A+B+C</v>
          </cell>
          <cell r="G626">
            <v>0</v>
          </cell>
        </row>
        <row r="627">
          <cell r="A627">
            <v>0</v>
          </cell>
          <cell r="C627" t="str">
            <v>B - MANO DE OBRA</v>
          </cell>
          <cell r="E627">
            <v>0</v>
          </cell>
          <cell r="G627">
            <v>0</v>
          </cell>
        </row>
        <row r="628">
          <cell r="A628" t="str">
            <v>ANALISIS DE PRECIOS</v>
          </cell>
          <cell r="B628" t="str">
            <v/>
          </cell>
          <cell r="C628">
            <v>0</v>
          </cell>
          <cell r="D628" t="str">
            <v/>
          </cell>
          <cell r="E628">
            <v>0</v>
          </cell>
          <cell r="F628">
            <v>0</v>
          </cell>
          <cell r="G628">
            <v>0</v>
          </cell>
        </row>
        <row r="629">
          <cell r="A629" t="str">
            <v>COMITENTE:</v>
          </cell>
          <cell r="B629" t="str">
            <v>INSTITUTO PROVINCIAL DE LA VIVIENDA</v>
          </cell>
          <cell r="C629">
            <v>0</v>
          </cell>
          <cell r="D629" t="str">
            <v/>
          </cell>
          <cell r="E629">
            <v>0</v>
          </cell>
          <cell r="F629">
            <v>0</v>
          </cell>
          <cell r="G629">
            <v>0</v>
          </cell>
        </row>
        <row r="630">
          <cell r="A630" t="str">
            <v>CONTRATISTA:</v>
          </cell>
          <cell r="B630">
            <v>0</v>
          </cell>
          <cell r="C630">
            <v>0</v>
          </cell>
          <cell r="D630" t="str">
            <v/>
          </cell>
          <cell r="E630">
            <v>0</v>
          </cell>
          <cell r="F630">
            <v>0</v>
          </cell>
          <cell r="G630">
            <v>0</v>
          </cell>
        </row>
        <row r="631">
          <cell r="A631" t="str">
            <v>OBRA:</v>
          </cell>
          <cell r="B631">
            <v>0</v>
          </cell>
          <cell r="C631">
            <v>0</v>
          </cell>
          <cell r="D631" t="str">
            <v/>
          </cell>
          <cell r="E631">
            <v>0</v>
          </cell>
          <cell r="F631" t="str">
            <v>PRECIOS A:</v>
          </cell>
          <cell r="G631">
            <v>0</v>
          </cell>
        </row>
        <row r="632">
          <cell r="A632" t="str">
            <v>UBICACIÓN:</v>
          </cell>
          <cell r="B632">
            <v>0</v>
          </cell>
          <cell r="C632">
            <v>0</v>
          </cell>
          <cell r="D632" t="str">
            <v/>
          </cell>
          <cell r="E632">
            <v>0</v>
          </cell>
          <cell r="F632">
            <v>0</v>
          </cell>
          <cell r="G632">
            <v>0</v>
          </cell>
        </row>
        <row r="633">
          <cell r="A633" t="str">
            <v>RUBRO:</v>
          </cell>
          <cell r="B633" t="str">
            <v/>
          </cell>
          <cell r="C633">
            <v>0</v>
          </cell>
          <cell r="D633" t="str">
            <v/>
          </cell>
          <cell r="E633">
            <v>0</v>
          </cell>
          <cell r="F633">
            <v>0</v>
          </cell>
          <cell r="G633">
            <v>0</v>
          </cell>
        </row>
        <row r="634">
          <cell r="A634" t="str">
            <v>ITEM:</v>
          </cell>
          <cell r="B634" t="str">
            <v/>
          </cell>
          <cell r="C634" t="str">
            <v/>
          </cell>
          <cell r="D634" t="str">
            <v/>
          </cell>
          <cell r="E634">
            <v>0</v>
          </cell>
          <cell r="F634" t="str">
            <v>UNIDAD:</v>
          </cell>
          <cell r="G634" t="str">
            <v/>
          </cell>
        </row>
        <row r="635">
          <cell r="A635" t="str">
            <v/>
          </cell>
          <cell r="B635" t="str">
            <v/>
          </cell>
          <cell r="C635">
            <v>0</v>
          </cell>
          <cell r="D635" t="str">
            <v/>
          </cell>
          <cell r="E635">
            <v>0</v>
          </cell>
          <cell r="F635">
            <v>0</v>
          </cell>
          <cell r="G635">
            <v>0</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cell r="C637" t="str">
            <v>C - EQUIPOS</v>
          </cell>
          <cell r="E637">
            <v>0</v>
          </cell>
          <cell r="G637">
            <v>0</v>
          </cell>
        </row>
        <row r="638">
          <cell r="A638" t="str">
            <v>A - MATERIALES</v>
          </cell>
          <cell r="B638" t="str">
            <v/>
          </cell>
          <cell r="C638">
            <v>0</v>
          </cell>
          <cell r="D638" t="str">
            <v/>
          </cell>
          <cell r="E638">
            <v>0</v>
          </cell>
          <cell r="F638">
            <v>0</v>
          </cell>
          <cell r="G638">
            <v>0</v>
          </cell>
        </row>
        <row r="639">
          <cell r="A639" t="str">
            <v/>
          </cell>
          <cell r="B639" t="str">
            <v/>
          </cell>
          <cell r="C639">
            <v>0</v>
          </cell>
          <cell r="D639" t="str">
            <v/>
          </cell>
          <cell r="E639">
            <v>0</v>
          </cell>
          <cell r="F639">
            <v>0</v>
          </cell>
          <cell r="G639">
            <v>0</v>
          </cell>
        </row>
        <row r="640">
          <cell r="A640" t="str">
            <v/>
          </cell>
          <cell r="B640" t="str">
            <v/>
          </cell>
          <cell r="C640">
            <v>0</v>
          </cell>
          <cell r="D640" t="str">
            <v/>
          </cell>
          <cell r="E640">
            <v>0</v>
          </cell>
          <cell r="F640">
            <v>0</v>
          </cell>
          <cell r="G640">
            <v>0</v>
          </cell>
        </row>
        <row r="641">
          <cell r="A641" t="str">
            <v/>
          </cell>
          <cell r="B641" t="str">
            <v/>
          </cell>
          <cell r="C641">
            <v>0</v>
          </cell>
          <cell r="D641" t="str">
            <v/>
          </cell>
          <cell r="E641">
            <v>0</v>
          </cell>
          <cell r="F641">
            <v>0</v>
          </cell>
          <cell r="G641">
            <v>0</v>
          </cell>
        </row>
        <row r="642">
          <cell r="A642" t="str">
            <v/>
          </cell>
          <cell r="B642" t="str">
            <v/>
          </cell>
          <cell r="C642">
            <v>0</v>
          </cell>
          <cell r="D642" t="str">
            <v/>
          </cell>
          <cell r="E642">
            <v>0</v>
          </cell>
          <cell r="F642">
            <v>0</v>
          </cell>
          <cell r="G642">
            <v>0</v>
          </cell>
        </row>
        <row r="643">
          <cell r="A643" t="str">
            <v/>
          </cell>
          <cell r="B643" t="str">
            <v/>
          </cell>
          <cell r="C643">
            <v>0</v>
          </cell>
          <cell r="D643" t="str">
            <v/>
          </cell>
          <cell r="E643">
            <v>0</v>
          </cell>
          <cell r="F643">
            <v>0</v>
          </cell>
          <cell r="G643">
            <v>0</v>
          </cell>
        </row>
        <row r="644">
          <cell r="A644" t="str">
            <v/>
          </cell>
          <cell r="B644" t="str">
            <v/>
          </cell>
          <cell r="C644">
            <v>0</v>
          </cell>
          <cell r="D644" t="str">
            <v/>
          </cell>
          <cell r="E644">
            <v>0</v>
          </cell>
          <cell r="F644">
            <v>0</v>
          </cell>
          <cell r="G644">
            <v>0</v>
          </cell>
        </row>
        <row r="645">
          <cell r="A645" t="str">
            <v/>
          </cell>
          <cell r="B645" t="str">
            <v/>
          </cell>
          <cell r="C645">
            <v>0</v>
          </cell>
          <cell r="D645" t="str">
            <v/>
          </cell>
          <cell r="E645">
            <v>0</v>
          </cell>
          <cell r="F645">
            <v>0</v>
          </cell>
          <cell r="G645">
            <v>0</v>
          </cell>
        </row>
        <row r="646">
          <cell r="A646" t="str">
            <v/>
          </cell>
          <cell r="B646" t="str">
            <v/>
          </cell>
          <cell r="C646">
            <v>0</v>
          </cell>
          <cell r="D646" t="str">
            <v/>
          </cell>
          <cell r="E646">
            <v>0</v>
          </cell>
          <cell r="F646">
            <v>0</v>
          </cell>
          <cell r="G646">
            <v>0</v>
          </cell>
        </row>
        <row r="647">
          <cell r="A647" t="str">
            <v/>
          </cell>
          <cell r="B647" t="str">
            <v/>
          </cell>
          <cell r="D647" t="str">
            <v/>
          </cell>
          <cell r="E647">
            <v>0</v>
          </cell>
          <cell r="F647">
            <v>0</v>
          </cell>
          <cell r="G647">
            <v>0</v>
          </cell>
        </row>
        <row r="648">
          <cell r="A648" t="str">
            <v/>
          </cell>
          <cell r="B648" t="str">
            <v/>
          </cell>
          <cell r="D648" t="str">
            <v/>
          </cell>
          <cell r="E648">
            <v>0</v>
          </cell>
          <cell r="F648">
            <v>0</v>
          </cell>
          <cell r="G648">
            <v>0</v>
          </cell>
        </row>
        <row r="649">
          <cell r="A649" t="str">
            <v/>
          </cell>
          <cell r="B649" t="str">
            <v/>
          </cell>
          <cell r="C649">
            <v>0</v>
          </cell>
          <cell r="D649" t="str">
            <v/>
          </cell>
          <cell r="E649">
            <v>0</v>
          </cell>
          <cell r="F649">
            <v>0</v>
          </cell>
          <cell r="G649">
            <v>0</v>
          </cell>
        </row>
        <row r="650">
          <cell r="A650" t="str">
            <v/>
          </cell>
          <cell r="B650" t="str">
            <v/>
          </cell>
          <cell r="D650" t="str">
            <v/>
          </cell>
          <cell r="F650">
            <v>0</v>
          </cell>
          <cell r="G650">
            <v>0</v>
          </cell>
        </row>
        <row r="651">
          <cell r="A651" t="str">
            <v/>
          </cell>
          <cell r="B651" t="str">
            <v/>
          </cell>
          <cell r="C651">
            <v>0</v>
          </cell>
          <cell r="D651" t="str">
            <v/>
          </cell>
          <cell r="E651">
            <v>0</v>
          </cell>
          <cell r="F651">
            <v>0</v>
          </cell>
          <cell r="G651">
            <v>0</v>
          </cell>
        </row>
        <row r="652">
          <cell r="A652" t="str">
            <v/>
          </cell>
          <cell r="B652" t="str">
            <v/>
          </cell>
          <cell r="C652">
            <v>0</v>
          </cell>
          <cell r="D652" t="str">
            <v/>
          </cell>
          <cell r="E652">
            <v>0</v>
          </cell>
          <cell r="F652">
            <v>0</v>
          </cell>
          <cell r="G652">
            <v>0</v>
          </cell>
        </row>
        <row r="653">
          <cell r="A653" t="str">
            <v/>
          </cell>
          <cell r="B653" t="str">
            <v/>
          </cell>
          <cell r="C653">
            <v>0</v>
          </cell>
          <cell r="D653" t="str">
            <v/>
          </cell>
          <cell r="E653">
            <v>0</v>
          </cell>
          <cell r="F653">
            <v>0</v>
          </cell>
          <cell r="G653">
            <v>0</v>
          </cell>
        </row>
        <row r="654">
          <cell r="A654" t="str">
            <v/>
          </cell>
          <cell r="B654" t="str">
            <v/>
          </cell>
          <cell r="C654">
            <v>0</v>
          </cell>
          <cell r="D654" t="str">
            <v/>
          </cell>
          <cell r="E654">
            <v>0</v>
          </cell>
          <cell r="F654">
            <v>0</v>
          </cell>
          <cell r="G654">
            <v>0</v>
          </cell>
        </row>
        <row r="655">
          <cell r="A655" t="str">
            <v/>
          </cell>
          <cell r="B655" t="str">
            <v/>
          </cell>
          <cell r="C655">
            <v>0</v>
          </cell>
          <cell r="D655" t="str">
            <v/>
          </cell>
          <cell r="E655">
            <v>0</v>
          </cell>
          <cell r="F655">
            <v>0</v>
          </cell>
          <cell r="G655">
            <v>0</v>
          </cell>
        </row>
        <row r="656">
          <cell r="A656" t="str">
            <v/>
          </cell>
          <cell r="B656" t="str">
            <v/>
          </cell>
          <cell r="C656" t="str">
            <v>MOVIMIENTO DE SUELOS</v>
          </cell>
          <cell r="D656" t="str">
            <v/>
          </cell>
          <cell r="E656">
            <v>0</v>
          </cell>
          <cell r="F656">
            <v>0</v>
          </cell>
          <cell r="G656">
            <v>0</v>
          </cell>
        </row>
        <row r="657">
          <cell r="A657" t="str">
            <v/>
          </cell>
          <cell r="B657" t="str">
            <v/>
          </cell>
          <cell r="C657" t="str">
            <v>Relleno de zanjas y conductos</v>
          </cell>
          <cell r="D657" t="str">
            <v/>
          </cell>
          <cell r="E657">
            <v>0</v>
          </cell>
          <cell r="F657">
            <v>0</v>
          </cell>
          <cell r="G657">
            <v>0</v>
          </cell>
        </row>
        <row r="658">
          <cell r="A658" t="str">
            <v/>
          </cell>
          <cell r="B658" t="str">
            <v/>
          </cell>
          <cell r="D658" t="str">
            <v/>
          </cell>
          <cell r="E658">
            <v>0</v>
          </cell>
          <cell r="F658">
            <v>0</v>
          </cell>
          <cell r="G658">
            <v>0</v>
          </cell>
        </row>
        <row r="659">
          <cell r="A659" t="str">
            <v>DATOS REDETERMINACION</v>
          </cell>
          <cell r="B659">
            <v>0</v>
          </cell>
          <cell r="C659" t="str">
            <v>DESIGNACION</v>
          </cell>
          <cell r="D659" t="str">
            <v>U</v>
          </cell>
          <cell r="E659" t="str">
            <v>Cantidad</v>
          </cell>
          <cell r="F659" t="str">
            <v>Total A</v>
          </cell>
          <cell r="G659">
            <v>0</v>
          </cell>
        </row>
        <row r="660">
          <cell r="A660" t="str">
            <v>B - MANO DE OBRA</v>
          </cell>
          <cell r="B660" t="str">
            <v>DESCRIPCIÓN</v>
          </cell>
          <cell r="C660">
            <v>0</v>
          </cell>
          <cell r="D660">
            <v>0</v>
          </cell>
          <cell r="E660">
            <v>0</v>
          </cell>
          <cell r="F660">
            <v>0</v>
          </cell>
          <cell r="G660">
            <v>0</v>
          </cell>
        </row>
        <row r="661">
          <cell r="A661" t="str">
            <v/>
          </cell>
          <cell r="B661" t="str">
            <v/>
          </cell>
          <cell r="C661" t="str">
            <v>A - MATERIALES</v>
          </cell>
          <cell r="D661" t="str">
            <v/>
          </cell>
          <cell r="E661">
            <v>0</v>
          </cell>
          <cell r="F661">
            <v>0</v>
          </cell>
          <cell r="G661">
            <v>0</v>
          </cell>
        </row>
        <row r="662">
          <cell r="A662" t="str">
            <v/>
          </cell>
          <cell r="B662" t="str">
            <v/>
          </cell>
          <cell r="C662">
            <v>0</v>
          </cell>
          <cell r="D662" t="str">
            <v/>
          </cell>
          <cell r="E662">
            <v>0</v>
          </cell>
          <cell r="F662">
            <v>0</v>
          </cell>
          <cell r="G662">
            <v>0</v>
          </cell>
        </row>
        <row r="663">
          <cell r="A663" t="str">
            <v/>
          </cell>
          <cell r="B663" t="str">
            <v/>
          </cell>
          <cell r="C663">
            <v>0</v>
          </cell>
          <cell r="D663" t="str">
            <v/>
          </cell>
          <cell r="E663">
            <v>0</v>
          </cell>
          <cell r="F663">
            <v>0</v>
          </cell>
          <cell r="G663">
            <v>0</v>
          </cell>
        </row>
        <row r="664">
          <cell r="A664" t="str">
            <v/>
          </cell>
          <cell r="B664" t="str">
            <v/>
          </cell>
          <cell r="C664">
            <v>0</v>
          </cell>
          <cell r="D664" t="str">
            <v/>
          </cell>
          <cell r="E664">
            <v>0</v>
          </cell>
          <cell r="F664">
            <v>0</v>
          </cell>
          <cell r="G664">
            <v>0</v>
          </cell>
        </row>
        <row r="665">
          <cell r="A665" t="str">
            <v/>
          </cell>
          <cell r="B665" t="str">
            <v/>
          </cell>
          <cell r="C665">
            <v>0</v>
          </cell>
          <cell r="D665" t="str">
            <v/>
          </cell>
          <cell r="E665">
            <v>0</v>
          </cell>
          <cell r="F665">
            <v>0</v>
          </cell>
          <cell r="G665">
            <v>0</v>
          </cell>
        </row>
        <row r="666">
          <cell r="A666" t="str">
            <v/>
          </cell>
          <cell r="B666" t="str">
            <v/>
          </cell>
          <cell r="C666">
            <v>0</v>
          </cell>
          <cell r="D666" t="str">
            <v/>
          </cell>
          <cell r="E666">
            <v>0</v>
          </cell>
          <cell r="F666">
            <v>0</v>
          </cell>
          <cell r="G666">
            <v>0</v>
          </cell>
        </row>
        <row r="667">
          <cell r="A667" t="str">
            <v/>
          </cell>
          <cell r="B667" t="str">
            <v/>
          </cell>
          <cell r="C667">
            <v>0</v>
          </cell>
          <cell r="D667" t="str">
            <v/>
          </cell>
          <cell r="E667">
            <v>0</v>
          </cell>
          <cell r="F667">
            <v>0</v>
          </cell>
          <cell r="G667">
            <v>0</v>
          </cell>
        </row>
        <row r="668">
          <cell r="A668" t="str">
            <v/>
          </cell>
          <cell r="B668" t="str">
            <v/>
          </cell>
          <cell r="C668">
            <v>0</v>
          </cell>
          <cell r="D668" t="str">
            <v/>
          </cell>
          <cell r="E668">
            <v>0</v>
          </cell>
          <cell r="F668">
            <v>0</v>
          </cell>
          <cell r="G668">
            <v>0</v>
          </cell>
        </row>
        <row r="669">
          <cell r="A669" t="str">
            <v/>
          </cell>
          <cell r="B669" t="str">
            <v/>
          </cell>
          <cell r="C669">
            <v>0</v>
          </cell>
          <cell r="D669" t="str">
            <v/>
          </cell>
          <cell r="E669">
            <v>0</v>
          </cell>
          <cell r="F669" t="str">
            <v>Total B</v>
          </cell>
          <cell r="G669">
            <v>0</v>
          </cell>
        </row>
        <row r="670">
          <cell r="A670" t="str">
            <v>C - EQUIPOS</v>
          </cell>
          <cell r="B670" t="str">
            <v/>
          </cell>
          <cell r="C670">
            <v>0</v>
          </cell>
          <cell r="D670" t="str">
            <v/>
          </cell>
          <cell r="E670">
            <v>0</v>
          </cell>
          <cell r="F670">
            <v>0</v>
          </cell>
          <cell r="G670">
            <v>0</v>
          </cell>
        </row>
        <row r="671">
          <cell r="A671" t="str">
            <v/>
          </cell>
          <cell r="B671" t="str">
            <v/>
          </cell>
          <cell r="C671">
            <v>0</v>
          </cell>
          <cell r="D671" t="str">
            <v/>
          </cell>
          <cell r="E671">
            <v>0</v>
          </cell>
          <cell r="F671">
            <v>0</v>
          </cell>
          <cell r="G671">
            <v>0</v>
          </cell>
        </row>
        <row r="672">
          <cell r="A672" t="str">
            <v/>
          </cell>
          <cell r="B672" t="str">
            <v/>
          </cell>
          <cell r="C672">
            <v>0</v>
          </cell>
          <cell r="D672" t="str">
            <v/>
          </cell>
          <cell r="E672">
            <v>0</v>
          </cell>
          <cell r="F672">
            <v>0</v>
          </cell>
          <cell r="G672">
            <v>0</v>
          </cell>
        </row>
        <row r="673">
          <cell r="A673" t="str">
            <v/>
          </cell>
          <cell r="B673" t="str">
            <v/>
          </cell>
          <cell r="C673">
            <v>0</v>
          </cell>
          <cell r="D673" t="str">
            <v/>
          </cell>
          <cell r="E673">
            <v>0</v>
          </cell>
          <cell r="F673">
            <v>0</v>
          </cell>
          <cell r="G673">
            <v>0</v>
          </cell>
        </row>
        <row r="674">
          <cell r="A674" t="str">
            <v/>
          </cell>
          <cell r="B674" t="str">
            <v/>
          </cell>
          <cell r="C674">
            <v>0</v>
          </cell>
          <cell r="D674" t="str">
            <v/>
          </cell>
          <cell r="E674">
            <v>0</v>
          </cell>
          <cell r="F674">
            <v>0</v>
          </cell>
          <cell r="G674">
            <v>0</v>
          </cell>
        </row>
        <row r="675">
          <cell r="A675" t="str">
            <v/>
          </cell>
          <cell r="B675" t="str">
            <v/>
          </cell>
          <cell r="C675">
            <v>0</v>
          </cell>
          <cell r="D675" t="str">
            <v/>
          </cell>
          <cell r="E675">
            <v>0</v>
          </cell>
          <cell r="F675">
            <v>0</v>
          </cell>
          <cell r="G675">
            <v>0</v>
          </cell>
        </row>
        <row r="676">
          <cell r="A676" t="str">
            <v/>
          </cell>
          <cell r="B676" t="str">
            <v/>
          </cell>
          <cell r="D676" t="str">
            <v/>
          </cell>
          <cell r="E676">
            <v>0</v>
          </cell>
          <cell r="F676">
            <v>0</v>
          </cell>
          <cell r="G676">
            <v>0</v>
          </cell>
        </row>
        <row r="677">
          <cell r="A677" t="str">
            <v/>
          </cell>
          <cell r="B677" t="str">
            <v/>
          </cell>
          <cell r="C677" t="str">
            <v>B - MANO DE OBRA</v>
          </cell>
          <cell r="D677" t="str">
            <v/>
          </cell>
          <cell r="E677">
            <v>0</v>
          </cell>
          <cell r="F677">
            <v>0</v>
          </cell>
          <cell r="G677">
            <v>0</v>
          </cell>
        </row>
        <row r="678">
          <cell r="A678" t="str">
            <v/>
          </cell>
          <cell r="B678" t="str">
            <v/>
          </cell>
          <cell r="C678">
            <v>0</v>
          </cell>
          <cell r="D678" t="str">
            <v/>
          </cell>
          <cell r="E678">
            <v>0</v>
          </cell>
          <cell r="F678">
            <v>0</v>
          </cell>
          <cell r="G678">
            <v>0</v>
          </cell>
        </row>
        <row r="679">
          <cell r="A679" t="str">
            <v/>
          </cell>
          <cell r="B679" t="str">
            <v/>
          </cell>
          <cell r="C679">
            <v>0</v>
          </cell>
          <cell r="D679" t="str">
            <v/>
          </cell>
          <cell r="E679">
            <v>0</v>
          </cell>
          <cell r="F679">
            <v>0</v>
          </cell>
          <cell r="G679">
            <v>0</v>
          </cell>
        </row>
        <row r="680">
          <cell r="A680" t="str">
            <v/>
          </cell>
          <cell r="B680" t="str">
            <v/>
          </cell>
          <cell r="C680">
            <v>0</v>
          </cell>
          <cell r="D680" t="str">
            <v/>
          </cell>
          <cell r="E680">
            <v>0</v>
          </cell>
          <cell r="F680">
            <v>0</v>
          </cell>
          <cell r="G680">
            <v>0</v>
          </cell>
        </row>
        <row r="681">
          <cell r="A681" t="str">
            <v/>
          </cell>
          <cell r="B681" t="str">
            <v/>
          </cell>
          <cell r="C681">
            <v>0</v>
          </cell>
          <cell r="D681" t="str">
            <v/>
          </cell>
          <cell r="E681">
            <v>0</v>
          </cell>
          <cell r="F681" t="str">
            <v>Total C</v>
          </cell>
          <cell r="G681">
            <v>0</v>
          </cell>
        </row>
        <row r="682">
          <cell r="A682" t="str">
            <v/>
          </cell>
          <cell r="B682" t="str">
            <v/>
          </cell>
          <cell r="C682">
            <v>0</v>
          </cell>
          <cell r="D682" t="str">
            <v/>
          </cell>
          <cell r="E682">
            <v>0</v>
          </cell>
          <cell r="F682">
            <v>0</v>
          </cell>
          <cell r="G682">
            <v>0</v>
          </cell>
        </row>
        <row r="683">
          <cell r="A683" t="str">
            <v/>
          </cell>
          <cell r="B683" t="str">
            <v/>
          </cell>
          <cell r="C683">
            <v>0</v>
          </cell>
          <cell r="D683" t="str">
            <v>COSTO NETO</v>
          </cell>
          <cell r="E683">
            <v>0</v>
          </cell>
          <cell r="F683" t="str">
            <v>Total D=A+B+C</v>
          </cell>
          <cell r="G683">
            <v>0</v>
          </cell>
        </row>
        <row r="684">
          <cell r="A684" t="str">
            <v/>
          </cell>
          <cell r="B684" t="str">
            <v/>
          </cell>
          <cell r="C684">
            <v>0</v>
          </cell>
          <cell r="D684" t="str">
            <v/>
          </cell>
          <cell r="E684">
            <v>0</v>
          </cell>
          <cell r="F684">
            <v>0</v>
          </cell>
          <cell r="G684">
            <v>0</v>
          </cell>
        </row>
        <row r="685">
          <cell r="A685" t="str">
            <v>ANALISIS DE PRECIOS</v>
          </cell>
          <cell r="B685" t="str">
            <v/>
          </cell>
          <cell r="C685">
            <v>0</v>
          </cell>
          <cell r="D685" t="str">
            <v/>
          </cell>
          <cell r="E685">
            <v>0</v>
          </cell>
          <cell r="F685">
            <v>0</v>
          </cell>
          <cell r="G685">
            <v>0</v>
          </cell>
        </row>
        <row r="686">
          <cell r="A686" t="str">
            <v>COMITENTE:</v>
          </cell>
          <cell r="B686" t="str">
            <v>INSTITUTO PROVINCIAL DE LA VIVIENDA</v>
          </cell>
          <cell r="E686">
            <v>0</v>
          </cell>
          <cell r="F686" t="str">
            <v>Total B</v>
          </cell>
          <cell r="G686">
            <v>0</v>
          </cell>
        </row>
        <row r="687">
          <cell r="A687" t="str">
            <v>CONTRATISTA:</v>
          </cell>
          <cell r="B687">
            <v>0</v>
          </cell>
          <cell r="C687" t="str">
            <v>C - EQUIPOS</v>
          </cell>
          <cell r="E687">
            <v>0</v>
          </cell>
          <cell r="G687">
            <v>0</v>
          </cell>
        </row>
        <row r="688">
          <cell r="A688" t="str">
            <v>OBRA:</v>
          </cell>
          <cell r="B688">
            <v>0</v>
          </cell>
          <cell r="C688">
            <v>0</v>
          </cell>
          <cell r="D688" t="str">
            <v/>
          </cell>
          <cell r="E688">
            <v>0</v>
          </cell>
          <cell r="F688" t="str">
            <v>PRECIOS A:</v>
          </cell>
          <cell r="G688">
            <v>0</v>
          </cell>
        </row>
        <row r="689">
          <cell r="A689" t="str">
            <v>UBICACIÓN:</v>
          </cell>
          <cell r="B689">
            <v>0</v>
          </cell>
          <cell r="C689">
            <v>0</v>
          </cell>
          <cell r="D689" t="str">
            <v/>
          </cell>
          <cell r="E689">
            <v>0</v>
          </cell>
          <cell r="F689">
            <v>0</v>
          </cell>
          <cell r="G689">
            <v>0</v>
          </cell>
        </row>
        <row r="690">
          <cell r="A690" t="str">
            <v>RUBRO:</v>
          </cell>
          <cell r="B690" t="str">
            <v/>
          </cell>
          <cell r="C690">
            <v>0</v>
          </cell>
          <cell r="D690" t="str">
            <v/>
          </cell>
          <cell r="E690">
            <v>0</v>
          </cell>
          <cell r="F690">
            <v>0</v>
          </cell>
          <cell r="G690">
            <v>0</v>
          </cell>
        </row>
        <row r="691">
          <cell r="A691" t="str">
            <v>ITEM:</v>
          </cell>
          <cell r="B691" t="str">
            <v/>
          </cell>
          <cell r="C691" t="str">
            <v/>
          </cell>
          <cell r="D691" t="str">
            <v/>
          </cell>
          <cell r="E691">
            <v>0</v>
          </cell>
          <cell r="F691" t="str">
            <v>UNIDAD:</v>
          </cell>
          <cell r="G691" t="str">
            <v/>
          </cell>
        </row>
        <row r="692">
          <cell r="A692" t="str">
            <v/>
          </cell>
          <cell r="B692" t="str">
            <v/>
          </cell>
          <cell r="C692">
            <v>0</v>
          </cell>
          <cell r="D692" t="str">
            <v/>
          </cell>
          <cell r="E692">
            <v>0</v>
          </cell>
          <cell r="F692">
            <v>0</v>
          </cell>
          <cell r="G692">
            <v>0</v>
          </cell>
        </row>
        <row r="693">
          <cell r="A693" t="str">
            <v>DATOS REDETERMINACION</v>
          </cell>
          <cell r="B693" t="str">
            <v/>
          </cell>
          <cell r="C693" t="str">
            <v>DESIGNACION</v>
          </cell>
          <cell r="D693" t="str">
            <v>U</v>
          </cell>
          <cell r="E693" t="str">
            <v>Cantidad</v>
          </cell>
          <cell r="F693" t="str">
            <v>$ Unitarios</v>
          </cell>
          <cell r="G693" t="str">
            <v>$ Parcial</v>
          </cell>
        </row>
        <row r="694">
          <cell r="A694" t="str">
            <v>CÓDIGO</v>
          </cell>
          <cell r="B694" t="str">
            <v>DESCRIPCIÓN</v>
          </cell>
          <cell r="C694">
            <v>0</v>
          </cell>
          <cell r="D694" t="str">
            <v/>
          </cell>
          <cell r="E694">
            <v>0</v>
          </cell>
          <cell r="F694">
            <v>0</v>
          </cell>
          <cell r="G694">
            <v>0</v>
          </cell>
        </row>
        <row r="695">
          <cell r="A695" t="str">
            <v>A - MATERIALES</v>
          </cell>
          <cell r="B695" t="str">
            <v/>
          </cell>
          <cell r="C695">
            <v>0</v>
          </cell>
          <cell r="D695" t="str">
            <v/>
          </cell>
          <cell r="E695">
            <v>0</v>
          </cell>
          <cell r="F695">
            <v>0</v>
          </cell>
          <cell r="G695">
            <v>0</v>
          </cell>
        </row>
        <row r="696">
          <cell r="A696" t="str">
            <v/>
          </cell>
          <cell r="B696" t="str">
            <v/>
          </cell>
          <cell r="C696">
            <v>0</v>
          </cell>
          <cell r="D696" t="str">
            <v/>
          </cell>
          <cell r="E696">
            <v>0</v>
          </cell>
          <cell r="F696">
            <v>0</v>
          </cell>
          <cell r="G696">
            <v>0</v>
          </cell>
        </row>
        <row r="697">
          <cell r="A697" t="str">
            <v/>
          </cell>
          <cell r="B697" t="str">
            <v/>
          </cell>
          <cell r="D697" t="str">
            <v/>
          </cell>
          <cell r="E697">
            <v>0</v>
          </cell>
          <cell r="F697">
            <v>0</v>
          </cell>
          <cell r="G697">
            <v>0</v>
          </cell>
        </row>
        <row r="698">
          <cell r="A698" t="str">
            <v/>
          </cell>
          <cell r="B698" t="str">
            <v/>
          </cell>
          <cell r="D698" t="str">
            <v/>
          </cell>
          <cell r="E698">
            <v>0</v>
          </cell>
          <cell r="F698">
            <v>0</v>
          </cell>
          <cell r="G698">
            <v>0</v>
          </cell>
        </row>
        <row r="699">
          <cell r="A699" t="str">
            <v/>
          </cell>
          <cell r="B699" t="str">
            <v/>
          </cell>
          <cell r="C699">
            <v>0</v>
          </cell>
          <cell r="D699" t="str">
            <v/>
          </cell>
          <cell r="E699">
            <v>0</v>
          </cell>
          <cell r="F699">
            <v>0</v>
          </cell>
          <cell r="G699">
            <v>0</v>
          </cell>
        </row>
        <row r="700">
          <cell r="A700" t="str">
            <v/>
          </cell>
          <cell r="B700" t="str">
            <v/>
          </cell>
          <cell r="D700" t="str">
            <v/>
          </cell>
          <cell r="F700">
            <v>0</v>
          </cell>
          <cell r="G700">
            <v>0</v>
          </cell>
        </row>
        <row r="701">
          <cell r="A701" t="str">
            <v/>
          </cell>
          <cell r="B701" t="str">
            <v/>
          </cell>
          <cell r="C701">
            <v>0</v>
          </cell>
          <cell r="D701" t="str">
            <v/>
          </cell>
          <cell r="E701">
            <v>0</v>
          </cell>
          <cell r="F701">
            <v>0</v>
          </cell>
          <cell r="G701">
            <v>0</v>
          </cell>
        </row>
        <row r="702">
          <cell r="A702" t="str">
            <v/>
          </cell>
          <cell r="B702" t="str">
            <v/>
          </cell>
          <cell r="C702">
            <v>0</v>
          </cell>
          <cell r="D702" t="str">
            <v/>
          </cell>
          <cell r="E702">
            <v>0</v>
          </cell>
          <cell r="F702">
            <v>0</v>
          </cell>
          <cell r="G702">
            <v>0</v>
          </cell>
        </row>
        <row r="703">
          <cell r="A703" t="str">
            <v/>
          </cell>
          <cell r="B703" t="str">
            <v/>
          </cell>
          <cell r="C703">
            <v>0</v>
          </cell>
          <cell r="D703" t="str">
            <v/>
          </cell>
          <cell r="E703">
            <v>0</v>
          </cell>
          <cell r="F703">
            <v>0</v>
          </cell>
          <cell r="G703">
            <v>0</v>
          </cell>
        </row>
        <row r="704">
          <cell r="A704" t="str">
            <v/>
          </cell>
          <cell r="B704" t="str">
            <v/>
          </cell>
          <cell r="C704">
            <v>0</v>
          </cell>
          <cell r="D704" t="str">
            <v/>
          </cell>
          <cell r="E704">
            <v>0</v>
          </cell>
          <cell r="F704">
            <v>0</v>
          </cell>
          <cell r="G704">
            <v>0</v>
          </cell>
        </row>
        <row r="705">
          <cell r="A705" t="str">
            <v/>
          </cell>
          <cell r="B705" t="str">
            <v/>
          </cell>
          <cell r="C705">
            <v>0</v>
          </cell>
          <cell r="D705" t="str">
            <v/>
          </cell>
          <cell r="E705">
            <v>0</v>
          </cell>
          <cell r="F705">
            <v>0</v>
          </cell>
          <cell r="G705">
            <v>0</v>
          </cell>
        </row>
        <row r="706">
          <cell r="A706" t="str">
            <v/>
          </cell>
          <cell r="B706" t="str">
            <v/>
          </cell>
          <cell r="C706" t="str">
            <v>MOVIMIENTO DE SUELOS</v>
          </cell>
          <cell r="D706" t="str">
            <v/>
          </cell>
          <cell r="E706">
            <v>0</v>
          </cell>
          <cell r="F706">
            <v>0</v>
          </cell>
          <cell r="G706">
            <v>0</v>
          </cell>
        </row>
        <row r="707">
          <cell r="A707" t="str">
            <v/>
          </cell>
          <cell r="B707" t="str">
            <v/>
          </cell>
          <cell r="C707" t="str">
            <v>Relleno bajo contrapiso</v>
          </cell>
          <cell r="D707" t="str">
            <v/>
          </cell>
          <cell r="E707">
            <v>0</v>
          </cell>
          <cell r="F707">
            <v>0</v>
          </cell>
          <cell r="G707">
            <v>0</v>
          </cell>
        </row>
        <row r="708">
          <cell r="A708" t="str">
            <v/>
          </cell>
          <cell r="B708" t="str">
            <v/>
          </cell>
          <cell r="D708" t="str">
            <v/>
          </cell>
          <cell r="E708">
            <v>0</v>
          </cell>
          <cell r="F708">
            <v>0</v>
          </cell>
          <cell r="G708">
            <v>0</v>
          </cell>
        </row>
        <row r="709">
          <cell r="A709" t="str">
            <v/>
          </cell>
          <cell r="B709" t="str">
            <v/>
          </cell>
          <cell r="C709" t="str">
            <v>DESIGNACION</v>
          </cell>
          <cell r="D709" t="str">
            <v/>
          </cell>
          <cell r="E709" t="str">
            <v>Cantidad</v>
          </cell>
          <cell r="F709">
            <v>0</v>
          </cell>
          <cell r="G709">
            <v>0</v>
          </cell>
        </row>
        <row r="710">
          <cell r="A710" t="str">
            <v/>
          </cell>
          <cell r="B710" t="str">
            <v/>
          </cell>
          <cell r="C710">
            <v>0</v>
          </cell>
          <cell r="D710" t="str">
            <v/>
          </cell>
          <cell r="E710">
            <v>0</v>
          </cell>
          <cell r="F710">
            <v>0</v>
          </cell>
          <cell r="G710">
            <v>0</v>
          </cell>
        </row>
        <row r="711">
          <cell r="A711" t="str">
            <v/>
          </cell>
          <cell r="B711" t="str">
            <v/>
          </cell>
          <cell r="C711" t="str">
            <v>A - MATERIALES</v>
          </cell>
          <cell r="D711" t="str">
            <v/>
          </cell>
          <cell r="E711">
            <v>0</v>
          </cell>
          <cell r="F711">
            <v>0</v>
          </cell>
          <cell r="G711">
            <v>0</v>
          </cell>
        </row>
        <row r="712">
          <cell r="A712" t="str">
            <v/>
          </cell>
          <cell r="B712" t="str">
            <v/>
          </cell>
          <cell r="C712">
            <v>0</v>
          </cell>
          <cell r="D712" t="str">
            <v/>
          </cell>
          <cell r="E712">
            <v>0</v>
          </cell>
          <cell r="F712">
            <v>0</v>
          </cell>
          <cell r="G712">
            <v>0</v>
          </cell>
        </row>
        <row r="713">
          <cell r="A713" t="str">
            <v/>
          </cell>
          <cell r="B713" t="str">
            <v/>
          </cell>
          <cell r="C713">
            <v>0</v>
          </cell>
          <cell r="D713" t="str">
            <v/>
          </cell>
          <cell r="E713">
            <v>0</v>
          </cell>
          <cell r="F713">
            <v>0</v>
          </cell>
          <cell r="G713">
            <v>0</v>
          </cell>
        </row>
        <row r="714">
          <cell r="A714" t="str">
            <v/>
          </cell>
          <cell r="B714" t="str">
            <v/>
          </cell>
          <cell r="C714">
            <v>0</v>
          </cell>
          <cell r="D714" t="str">
            <v/>
          </cell>
          <cell r="E714">
            <v>0</v>
          </cell>
          <cell r="F714">
            <v>0</v>
          </cell>
          <cell r="G714">
            <v>0</v>
          </cell>
        </row>
        <row r="715">
          <cell r="A715" t="str">
            <v/>
          </cell>
          <cell r="B715" t="str">
            <v/>
          </cell>
          <cell r="C715">
            <v>0</v>
          </cell>
          <cell r="D715" t="str">
            <v/>
          </cell>
          <cell r="E715">
            <v>0</v>
          </cell>
          <cell r="F715">
            <v>0</v>
          </cell>
          <cell r="G715">
            <v>0</v>
          </cell>
        </row>
        <row r="716">
          <cell r="A716" t="str">
            <v/>
          </cell>
          <cell r="B716" t="str">
            <v/>
          </cell>
          <cell r="C716">
            <v>0</v>
          </cell>
          <cell r="D716" t="str">
            <v/>
          </cell>
          <cell r="E716">
            <v>0</v>
          </cell>
          <cell r="F716" t="str">
            <v>Total A</v>
          </cell>
          <cell r="G716">
            <v>0</v>
          </cell>
        </row>
        <row r="717">
          <cell r="A717" t="str">
            <v>B - MANO DE OBRA</v>
          </cell>
          <cell r="B717" t="str">
            <v/>
          </cell>
          <cell r="C717">
            <v>0</v>
          </cell>
          <cell r="D717" t="str">
            <v/>
          </cell>
          <cell r="E717">
            <v>0</v>
          </cell>
          <cell r="F717">
            <v>0</v>
          </cell>
          <cell r="G717">
            <v>0</v>
          </cell>
        </row>
        <row r="718">
          <cell r="A718" t="str">
            <v/>
          </cell>
          <cell r="B718" t="str">
            <v/>
          </cell>
          <cell r="C718">
            <v>0</v>
          </cell>
          <cell r="D718" t="str">
            <v/>
          </cell>
          <cell r="E718">
            <v>0</v>
          </cell>
          <cell r="F718">
            <v>0</v>
          </cell>
          <cell r="G718">
            <v>0</v>
          </cell>
        </row>
        <row r="719">
          <cell r="A719" t="str">
            <v/>
          </cell>
          <cell r="B719" t="str">
            <v/>
          </cell>
          <cell r="C719">
            <v>0</v>
          </cell>
          <cell r="D719" t="str">
            <v/>
          </cell>
          <cell r="E719">
            <v>0</v>
          </cell>
          <cell r="F719">
            <v>0</v>
          </cell>
          <cell r="G719">
            <v>0</v>
          </cell>
        </row>
        <row r="720">
          <cell r="A720" t="str">
            <v/>
          </cell>
          <cell r="B720" t="str">
            <v/>
          </cell>
          <cell r="C720">
            <v>0</v>
          </cell>
          <cell r="D720" t="str">
            <v/>
          </cell>
          <cell r="E720">
            <v>0</v>
          </cell>
          <cell r="F720">
            <v>0</v>
          </cell>
          <cell r="G720">
            <v>0</v>
          </cell>
        </row>
        <row r="721">
          <cell r="A721" t="str">
            <v/>
          </cell>
          <cell r="B721" t="str">
            <v/>
          </cell>
          <cell r="C721">
            <v>0</v>
          </cell>
          <cell r="D721" t="str">
            <v/>
          </cell>
          <cell r="E721">
            <v>0</v>
          </cell>
          <cell r="F721">
            <v>0</v>
          </cell>
          <cell r="G721">
            <v>0</v>
          </cell>
        </row>
        <row r="722">
          <cell r="A722" t="str">
            <v/>
          </cell>
          <cell r="B722" t="str">
            <v/>
          </cell>
          <cell r="C722">
            <v>0</v>
          </cell>
          <cell r="D722" t="str">
            <v/>
          </cell>
          <cell r="E722">
            <v>0</v>
          </cell>
          <cell r="F722">
            <v>0</v>
          </cell>
          <cell r="G722">
            <v>0</v>
          </cell>
        </row>
        <row r="723">
          <cell r="A723" t="str">
            <v/>
          </cell>
          <cell r="B723" t="str">
            <v/>
          </cell>
          <cell r="C723">
            <v>0</v>
          </cell>
          <cell r="D723" t="str">
            <v/>
          </cell>
          <cell r="E723">
            <v>0</v>
          </cell>
          <cell r="F723">
            <v>0</v>
          </cell>
          <cell r="G723">
            <v>0</v>
          </cell>
        </row>
        <row r="724">
          <cell r="A724" t="str">
            <v/>
          </cell>
          <cell r="B724" t="str">
            <v/>
          </cell>
          <cell r="C724">
            <v>0</v>
          </cell>
          <cell r="D724" t="str">
            <v/>
          </cell>
          <cell r="E724">
            <v>0</v>
          </cell>
          <cell r="F724">
            <v>0</v>
          </cell>
          <cell r="G724">
            <v>0</v>
          </cell>
        </row>
        <row r="725">
          <cell r="A725" t="str">
            <v/>
          </cell>
          <cell r="B725" t="str">
            <v/>
          </cell>
          <cell r="C725">
            <v>0</v>
          </cell>
          <cell r="D725" t="str">
            <v/>
          </cell>
          <cell r="E725">
            <v>0</v>
          </cell>
          <cell r="F725">
            <v>0</v>
          </cell>
          <cell r="G725">
            <v>0</v>
          </cell>
        </row>
        <row r="726">
          <cell r="A726">
            <v>0</v>
          </cell>
          <cell r="E726">
            <v>0</v>
          </cell>
          <cell r="F726" t="str">
            <v>Total B</v>
          </cell>
          <cell r="G726">
            <v>0</v>
          </cell>
        </row>
        <row r="727">
          <cell r="A727" t="str">
            <v>C - EQUIPOS</v>
          </cell>
          <cell r="C727" t="str">
            <v>B - MANO DE OBRA</v>
          </cell>
          <cell r="E727">
            <v>0</v>
          </cell>
          <cell r="G727">
            <v>0</v>
          </cell>
        </row>
        <row r="728">
          <cell r="A728" t="str">
            <v/>
          </cell>
          <cell r="B728" t="str">
            <v/>
          </cell>
          <cell r="C728">
            <v>0</v>
          </cell>
          <cell r="D728" t="str">
            <v/>
          </cell>
          <cell r="E728">
            <v>0</v>
          </cell>
          <cell r="F728">
            <v>0</v>
          </cell>
          <cell r="G728">
            <v>0</v>
          </cell>
        </row>
        <row r="729">
          <cell r="A729" t="str">
            <v/>
          </cell>
          <cell r="B729" t="str">
            <v/>
          </cell>
          <cell r="C729">
            <v>0</v>
          </cell>
          <cell r="D729" t="str">
            <v/>
          </cell>
          <cell r="E729">
            <v>0</v>
          </cell>
          <cell r="F729">
            <v>0</v>
          </cell>
          <cell r="G729">
            <v>0</v>
          </cell>
        </row>
        <row r="730">
          <cell r="A730" t="str">
            <v/>
          </cell>
          <cell r="B730" t="str">
            <v/>
          </cell>
          <cell r="C730">
            <v>0</v>
          </cell>
          <cell r="D730" t="str">
            <v/>
          </cell>
          <cell r="E730">
            <v>0</v>
          </cell>
          <cell r="F730">
            <v>0</v>
          </cell>
          <cell r="G730">
            <v>0</v>
          </cell>
        </row>
        <row r="731">
          <cell r="A731" t="str">
            <v/>
          </cell>
          <cell r="B731" t="str">
            <v/>
          </cell>
          <cell r="C731">
            <v>0</v>
          </cell>
          <cell r="D731" t="str">
            <v/>
          </cell>
          <cell r="E731">
            <v>0</v>
          </cell>
          <cell r="F731">
            <v>0</v>
          </cell>
          <cell r="G731">
            <v>0</v>
          </cell>
        </row>
        <row r="732">
          <cell r="A732" t="str">
            <v/>
          </cell>
          <cell r="B732" t="str">
            <v/>
          </cell>
          <cell r="C732">
            <v>0</v>
          </cell>
          <cell r="D732" t="str">
            <v/>
          </cell>
          <cell r="E732">
            <v>0</v>
          </cell>
          <cell r="F732">
            <v>0</v>
          </cell>
          <cell r="G732">
            <v>0</v>
          </cell>
        </row>
        <row r="733">
          <cell r="A733" t="str">
            <v/>
          </cell>
          <cell r="B733" t="str">
            <v/>
          </cell>
          <cell r="C733">
            <v>0</v>
          </cell>
          <cell r="D733" t="str">
            <v/>
          </cell>
          <cell r="E733">
            <v>0</v>
          </cell>
          <cell r="F733">
            <v>0</v>
          </cell>
          <cell r="G733">
            <v>0</v>
          </cell>
        </row>
        <row r="734">
          <cell r="A734" t="str">
            <v/>
          </cell>
          <cell r="B734" t="str">
            <v/>
          </cell>
          <cell r="C734">
            <v>0</v>
          </cell>
          <cell r="D734" t="str">
            <v/>
          </cell>
          <cell r="E734">
            <v>0</v>
          </cell>
          <cell r="F734">
            <v>0</v>
          </cell>
          <cell r="G734">
            <v>0</v>
          </cell>
        </row>
        <row r="735">
          <cell r="A735" t="str">
            <v/>
          </cell>
          <cell r="B735" t="str">
            <v/>
          </cell>
          <cell r="C735">
            <v>0</v>
          </cell>
          <cell r="D735" t="str">
            <v/>
          </cell>
          <cell r="E735">
            <v>0</v>
          </cell>
          <cell r="F735">
            <v>0</v>
          </cell>
          <cell r="G735">
            <v>0</v>
          </cell>
        </row>
        <row r="736">
          <cell r="A736" t="str">
            <v/>
          </cell>
          <cell r="B736" t="str">
            <v/>
          </cell>
          <cell r="D736" t="str">
            <v/>
          </cell>
          <cell r="E736">
            <v>0</v>
          </cell>
          <cell r="F736">
            <v>0</v>
          </cell>
          <cell r="G736">
            <v>0</v>
          </cell>
        </row>
        <row r="737">
          <cell r="A737" t="str">
            <v/>
          </cell>
          <cell r="B737" t="str">
            <v/>
          </cell>
          <cell r="C737" t="str">
            <v>C - EQUIPOS</v>
          </cell>
          <cell r="D737" t="str">
            <v/>
          </cell>
          <cell r="E737">
            <v>0</v>
          </cell>
          <cell r="F737">
            <v>0</v>
          </cell>
          <cell r="G737">
            <v>0</v>
          </cell>
        </row>
        <row r="738">
          <cell r="A738" t="str">
            <v/>
          </cell>
          <cell r="B738" t="str">
            <v/>
          </cell>
          <cell r="C738">
            <v>0</v>
          </cell>
          <cell r="D738" t="str">
            <v/>
          </cell>
          <cell r="E738">
            <v>0</v>
          </cell>
          <cell r="F738" t="str">
            <v>Total C</v>
          </cell>
          <cell r="G738">
            <v>0</v>
          </cell>
        </row>
        <row r="739">
          <cell r="A739" t="str">
            <v/>
          </cell>
          <cell r="B739" t="str">
            <v/>
          </cell>
          <cell r="C739">
            <v>0</v>
          </cell>
          <cell r="D739" t="str">
            <v/>
          </cell>
          <cell r="E739">
            <v>0</v>
          </cell>
          <cell r="F739">
            <v>0</v>
          </cell>
          <cell r="G739">
            <v>0</v>
          </cell>
        </row>
        <row r="740">
          <cell r="A740" t="str">
            <v/>
          </cell>
          <cell r="B740" t="str">
            <v/>
          </cell>
          <cell r="C740">
            <v>0</v>
          </cell>
          <cell r="D740" t="str">
            <v>COSTO NETO</v>
          </cell>
          <cell r="E740">
            <v>0</v>
          </cell>
          <cell r="F740" t="str">
            <v>Total D=A+B+C</v>
          </cell>
          <cell r="G740">
            <v>0</v>
          </cell>
        </row>
        <row r="741">
          <cell r="A741" t="str">
            <v/>
          </cell>
          <cell r="B741" t="str">
            <v/>
          </cell>
          <cell r="C741">
            <v>0</v>
          </cell>
          <cell r="D741" t="str">
            <v/>
          </cell>
          <cell r="E741">
            <v>0</v>
          </cell>
          <cell r="F741">
            <v>0</v>
          </cell>
          <cell r="G741">
            <v>0</v>
          </cell>
        </row>
        <row r="742">
          <cell r="A742" t="str">
            <v>ANALISIS DE PRECIOS</v>
          </cell>
          <cell r="B742" t="str">
            <v/>
          </cell>
          <cell r="C742">
            <v>0</v>
          </cell>
          <cell r="D742" t="str">
            <v/>
          </cell>
          <cell r="E742">
            <v>0</v>
          </cell>
          <cell r="F742">
            <v>0</v>
          </cell>
          <cell r="G742">
            <v>0</v>
          </cell>
        </row>
        <row r="743">
          <cell r="A743" t="str">
            <v>COMITENTE:</v>
          </cell>
          <cell r="B743" t="str">
            <v>INSTITUTO PROVINCIAL DE LA VIVIENDA</v>
          </cell>
          <cell r="C743">
            <v>0</v>
          </cell>
          <cell r="D743" t="str">
            <v/>
          </cell>
          <cell r="E743">
            <v>0</v>
          </cell>
          <cell r="F743">
            <v>0</v>
          </cell>
          <cell r="G743">
            <v>0</v>
          </cell>
        </row>
        <row r="744">
          <cell r="A744" t="str">
            <v>CONTRATISTA:</v>
          </cell>
          <cell r="B744">
            <v>0</v>
          </cell>
          <cell r="C744">
            <v>0</v>
          </cell>
          <cell r="D744" t="str">
            <v/>
          </cell>
          <cell r="E744">
            <v>0</v>
          </cell>
          <cell r="F744">
            <v>0</v>
          </cell>
          <cell r="G744">
            <v>0</v>
          </cell>
        </row>
        <row r="745">
          <cell r="A745" t="str">
            <v>OBRA:</v>
          </cell>
          <cell r="B745">
            <v>0</v>
          </cell>
          <cell r="C745">
            <v>0</v>
          </cell>
          <cell r="D745" t="str">
            <v/>
          </cell>
          <cell r="E745">
            <v>0</v>
          </cell>
          <cell r="F745" t="str">
            <v>PRECIOS A:</v>
          </cell>
          <cell r="G745">
            <v>0</v>
          </cell>
        </row>
        <row r="746">
          <cell r="A746" t="str">
            <v>UBICACIÓN:</v>
          </cell>
          <cell r="B746">
            <v>0</v>
          </cell>
          <cell r="C746">
            <v>0</v>
          </cell>
          <cell r="D746" t="str">
            <v/>
          </cell>
          <cell r="E746">
            <v>0</v>
          </cell>
          <cell r="F746">
            <v>0</v>
          </cell>
          <cell r="G746">
            <v>0</v>
          </cell>
        </row>
        <row r="747">
          <cell r="A747" t="str">
            <v>RUBRO:</v>
          </cell>
          <cell r="C747">
            <v>0</v>
          </cell>
          <cell r="E747">
            <v>0</v>
          </cell>
          <cell r="F747" t="str">
            <v>Total C</v>
          </cell>
          <cell r="G747">
            <v>0</v>
          </cell>
        </row>
        <row r="748">
          <cell r="A748" t="str">
            <v>ITEM:</v>
          </cell>
          <cell r="B748" t="str">
            <v/>
          </cell>
          <cell r="C748" t="str">
            <v/>
          </cell>
          <cell r="E748">
            <v>0</v>
          </cell>
          <cell r="F748" t="str">
            <v>UNIDAD:</v>
          </cell>
          <cell r="G748" t="str">
            <v/>
          </cell>
        </row>
        <row r="749">
          <cell r="A749" t="str">
            <v>2.1.3</v>
          </cell>
          <cell r="B749" t="str">
            <v>Relleno bajo contrapiso</v>
          </cell>
          <cell r="C749">
            <v>0</v>
          </cell>
          <cell r="D749" t="str">
            <v>Costo  Neto</v>
          </cell>
          <cell r="E749">
            <v>0</v>
          </cell>
          <cell r="F749" t="str">
            <v>Total D=A+B+C</v>
          </cell>
          <cell r="G749">
            <v>0</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cell r="C751">
            <v>0</v>
          </cell>
          <cell r="D751">
            <v>0</v>
          </cell>
          <cell r="E751">
            <v>0</v>
          </cell>
          <cell r="F751">
            <v>0</v>
          </cell>
          <cell r="G751">
            <v>0</v>
          </cell>
        </row>
        <row r="752">
          <cell r="A752" t="str">
            <v>A - MATERIALES</v>
          </cell>
          <cell r="B752" t="str">
            <v>SUBSECRETARÍA DE OBRAS PÚBLICAS</v>
          </cell>
          <cell r="C752">
            <v>0</v>
          </cell>
          <cell r="D752">
            <v>0</v>
          </cell>
          <cell r="E752">
            <v>0</v>
          </cell>
          <cell r="F752">
            <v>0</v>
          </cell>
          <cell r="G752">
            <v>0</v>
          </cell>
        </row>
        <row r="753">
          <cell r="A753" t="str">
            <v/>
          </cell>
          <cell r="B753" t="str">
            <v/>
          </cell>
          <cell r="C753">
            <v>0</v>
          </cell>
          <cell r="D753" t="str">
            <v/>
          </cell>
          <cell r="E753">
            <v>0</v>
          </cell>
          <cell r="F753">
            <v>0</v>
          </cell>
          <cell r="G753">
            <v>0</v>
          </cell>
        </row>
        <row r="754">
          <cell r="A754" t="str">
            <v/>
          </cell>
          <cell r="B754" t="str">
            <v/>
          </cell>
          <cell r="C754">
            <v>0</v>
          </cell>
          <cell r="D754" t="str">
            <v/>
          </cell>
          <cell r="E754">
            <v>0</v>
          </cell>
          <cell r="F754">
            <v>0</v>
          </cell>
          <cell r="G754">
            <v>0</v>
          </cell>
        </row>
        <row r="755">
          <cell r="A755" t="str">
            <v/>
          </cell>
          <cell r="B755" t="str">
            <v/>
          </cell>
          <cell r="C755">
            <v>0</v>
          </cell>
          <cell r="D755" t="str">
            <v/>
          </cell>
          <cell r="E755">
            <v>0</v>
          </cell>
          <cell r="F755">
            <v>0</v>
          </cell>
          <cell r="G755">
            <v>0</v>
          </cell>
        </row>
        <row r="756">
          <cell r="A756" t="str">
            <v/>
          </cell>
          <cell r="B756" t="str">
            <v/>
          </cell>
          <cell r="C756" t="str">
            <v>MOVIMIENTO DE SUELOS</v>
          </cell>
          <cell r="D756" t="str">
            <v/>
          </cell>
          <cell r="E756">
            <v>0</v>
          </cell>
          <cell r="F756">
            <v>0</v>
          </cell>
          <cell r="G756">
            <v>0</v>
          </cell>
        </row>
        <row r="757">
          <cell r="A757" t="str">
            <v/>
          </cell>
          <cell r="B757" t="str">
            <v/>
          </cell>
          <cell r="C757" t="str">
            <v>Nivelación del terreno</v>
          </cell>
          <cell r="D757" t="str">
            <v/>
          </cell>
          <cell r="E757">
            <v>0</v>
          </cell>
          <cell r="F757">
            <v>0</v>
          </cell>
          <cell r="G757">
            <v>0</v>
          </cell>
        </row>
        <row r="758">
          <cell r="A758" t="str">
            <v/>
          </cell>
          <cell r="B758" t="str">
            <v/>
          </cell>
          <cell r="D758" t="str">
            <v/>
          </cell>
          <cell r="E758">
            <v>0</v>
          </cell>
          <cell r="F758">
            <v>0</v>
          </cell>
          <cell r="G758">
            <v>0</v>
          </cell>
        </row>
        <row r="759">
          <cell r="A759" t="str">
            <v/>
          </cell>
          <cell r="B759" t="str">
            <v/>
          </cell>
          <cell r="C759" t="str">
            <v>DESIGNACION</v>
          </cell>
          <cell r="D759" t="str">
            <v/>
          </cell>
          <cell r="E759" t="str">
            <v>Cantidad</v>
          </cell>
          <cell r="F759">
            <v>0</v>
          </cell>
          <cell r="G759">
            <v>0</v>
          </cell>
        </row>
        <row r="760">
          <cell r="A760" t="str">
            <v/>
          </cell>
          <cell r="B760" t="str">
            <v/>
          </cell>
          <cell r="C760">
            <v>0</v>
          </cell>
          <cell r="D760" t="str">
            <v/>
          </cell>
          <cell r="E760">
            <v>0</v>
          </cell>
          <cell r="F760">
            <v>0</v>
          </cell>
          <cell r="G760">
            <v>0</v>
          </cell>
        </row>
        <row r="761">
          <cell r="A761" t="str">
            <v/>
          </cell>
          <cell r="B761" t="str">
            <v/>
          </cell>
          <cell r="C761" t="str">
            <v>A - MATERIALES</v>
          </cell>
          <cell r="D761" t="str">
            <v/>
          </cell>
          <cell r="E761">
            <v>0</v>
          </cell>
          <cell r="F761">
            <v>0</v>
          </cell>
          <cell r="G761">
            <v>0</v>
          </cell>
        </row>
        <row r="762">
          <cell r="A762" t="str">
            <v/>
          </cell>
          <cell r="B762" t="str">
            <v/>
          </cell>
          <cell r="C762">
            <v>0</v>
          </cell>
          <cell r="D762" t="str">
            <v/>
          </cell>
          <cell r="E762">
            <v>0</v>
          </cell>
          <cell r="F762">
            <v>0</v>
          </cell>
          <cell r="G762">
            <v>0</v>
          </cell>
        </row>
        <row r="763">
          <cell r="A763" t="str">
            <v/>
          </cell>
          <cell r="B763" t="str">
            <v/>
          </cell>
          <cell r="C763">
            <v>0</v>
          </cell>
          <cell r="D763" t="str">
            <v/>
          </cell>
          <cell r="E763">
            <v>0</v>
          </cell>
          <cell r="F763">
            <v>0</v>
          </cell>
          <cell r="G763">
            <v>0</v>
          </cell>
        </row>
        <row r="764">
          <cell r="A764" t="str">
            <v/>
          </cell>
          <cell r="B764" t="str">
            <v/>
          </cell>
          <cell r="C764">
            <v>0</v>
          </cell>
          <cell r="D764" t="str">
            <v/>
          </cell>
          <cell r="E764">
            <v>0</v>
          </cell>
          <cell r="F764">
            <v>0</v>
          </cell>
          <cell r="G764">
            <v>0</v>
          </cell>
        </row>
        <row r="765">
          <cell r="A765" t="str">
            <v/>
          </cell>
          <cell r="B765" t="str">
            <v/>
          </cell>
          <cell r="C765">
            <v>0</v>
          </cell>
          <cell r="D765" t="str">
            <v/>
          </cell>
          <cell r="E765">
            <v>0</v>
          </cell>
          <cell r="F765">
            <v>0</v>
          </cell>
          <cell r="G765">
            <v>0</v>
          </cell>
        </row>
        <row r="766">
          <cell r="A766" t="str">
            <v/>
          </cell>
          <cell r="B766" t="str">
            <v/>
          </cell>
          <cell r="C766">
            <v>0</v>
          </cell>
          <cell r="D766" t="str">
            <v/>
          </cell>
          <cell r="E766">
            <v>0</v>
          </cell>
          <cell r="F766">
            <v>0</v>
          </cell>
          <cell r="G766">
            <v>0</v>
          </cell>
        </row>
        <row r="767">
          <cell r="A767" t="str">
            <v/>
          </cell>
          <cell r="B767" t="str">
            <v/>
          </cell>
          <cell r="C767">
            <v>0</v>
          </cell>
          <cell r="D767" t="str">
            <v/>
          </cell>
          <cell r="E767">
            <v>0</v>
          </cell>
          <cell r="F767">
            <v>0</v>
          </cell>
          <cell r="G767">
            <v>0</v>
          </cell>
        </row>
        <row r="768">
          <cell r="A768" t="str">
            <v/>
          </cell>
          <cell r="B768" t="str">
            <v/>
          </cell>
          <cell r="C768">
            <v>0</v>
          </cell>
          <cell r="D768" t="str">
            <v/>
          </cell>
          <cell r="E768">
            <v>0</v>
          </cell>
          <cell r="F768">
            <v>0</v>
          </cell>
          <cell r="G768">
            <v>0</v>
          </cell>
        </row>
        <row r="769">
          <cell r="A769" t="str">
            <v/>
          </cell>
          <cell r="B769" t="str">
            <v/>
          </cell>
          <cell r="C769">
            <v>0</v>
          </cell>
          <cell r="D769" t="str">
            <v/>
          </cell>
          <cell r="E769">
            <v>0</v>
          </cell>
          <cell r="F769">
            <v>0</v>
          </cell>
          <cell r="G769">
            <v>0</v>
          </cell>
        </row>
        <row r="770">
          <cell r="A770" t="str">
            <v/>
          </cell>
          <cell r="B770" t="str">
            <v/>
          </cell>
          <cell r="C770">
            <v>0</v>
          </cell>
          <cell r="D770" t="str">
            <v/>
          </cell>
          <cell r="E770">
            <v>0</v>
          </cell>
          <cell r="F770">
            <v>0</v>
          </cell>
          <cell r="G770">
            <v>0</v>
          </cell>
        </row>
        <row r="771">
          <cell r="A771" t="str">
            <v/>
          </cell>
          <cell r="B771" t="str">
            <v/>
          </cell>
          <cell r="C771">
            <v>0</v>
          </cell>
          <cell r="D771" t="str">
            <v/>
          </cell>
          <cell r="E771">
            <v>0</v>
          </cell>
          <cell r="F771">
            <v>0</v>
          </cell>
          <cell r="G771">
            <v>0</v>
          </cell>
        </row>
        <row r="772">
          <cell r="A772" t="str">
            <v/>
          </cell>
          <cell r="B772" t="str">
            <v/>
          </cell>
          <cell r="C772">
            <v>0</v>
          </cell>
          <cell r="D772" t="str">
            <v/>
          </cell>
          <cell r="E772">
            <v>0</v>
          </cell>
          <cell r="F772">
            <v>0</v>
          </cell>
          <cell r="G772">
            <v>0</v>
          </cell>
        </row>
        <row r="773">
          <cell r="A773" t="str">
            <v/>
          </cell>
          <cell r="B773" t="str">
            <v/>
          </cell>
          <cell r="C773">
            <v>0</v>
          </cell>
          <cell r="D773" t="str">
            <v/>
          </cell>
          <cell r="E773">
            <v>0</v>
          </cell>
          <cell r="F773" t="str">
            <v>Total A</v>
          </cell>
          <cell r="G773">
            <v>0</v>
          </cell>
        </row>
        <row r="774">
          <cell r="A774" t="str">
            <v>B - MANO DE OBRA</v>
          </cell>
          <cell r="B774" t="str">
            <v/>
          </cell>
          <cell r="C774">
            <v>0</v>
          </cell>
          <cell r="D774" t="str">
            <v/>
          </cell>
          <cell r="E774">
            <v>0</v>
          </cell>
          <cell r="F774">
            <v>0</v>
          </cell>
          <cell r="G774">
            <v>0</v>
          </cell>
        </row>
        <row r="775">
          <cell r="A775" t="str">
            <v/>
          </cell>
          <cell r="B775" t="str">
            <v/>
          </cell>
          <cell r="C775">
            <v>0</v>
          </cell>
          <cell r="D775" t="str">
            <v/>
          </cell>
          <cell r="E775">
            <v>0</v>
          </cell>
          <cell r="F775">
            <v>0</v>
          </cell>
          <cell r="G775">
            <v>0</v>
          </cell>
        </row>
        <row r="776">
          <cell r="A776" t="str">
            <v/>
          </cell>
          <cell r="B776" t="str">
            <v/>
          </cell>
          <cell r="D776" t="str">
            <v/>
          </cell>
          <cell r="E776">
            <v>0</v>
          </cell>
          <cell r="F776">
            <v>0</v>
          </cell>
          <cell r="G776">
            <v>0</v>
          </cell>
        </row>
        <row r="777">
          <cell r="A777" t="str">
            <v/>
          </cell>
          <cell r="B777" t="str">
            <v/>
          </cell>
          <cell r="C777" t="str">
            <v>B - MANO DE OBRA</v>
          </cell>
          <cell r="D777" t="str">
            <v/>
          </cell>
          <cell r="E777">
            <v>0</v>
          </cell>
          <cell r="F777">
            <v>0</v>
          </cell>
          <cell r="G777">
            <v>0</v>
          </cell>
        </row>
        <row r="778">
          <cell r="A778" t="str">
            <v/>
          </cell>
          <cell r="B778" t="str">
            <v/>
          </cell>
          <cell r="C778">
            <v>0</v>
          </cell>
          <cell r="D778" t="str">
            <v/>
          </cell>
          <cell r="E778">
            <v>0</v>
          </cell>
          <cell r="F778">
            <v>0</v>
          </cell>
          <cell r="G778">
            <v>0</v>
          </cell>
        </row>
        <row r="779">
          <cell r="A779" t="str">
            <v/>
          </cell>
          <cell r="B779" t="str">
            <v/>
          </cell>
          <cell r="C779">
            <v>0</v>
          </cell>
          <cell r="D779" t="str">
            <v/>
          </cell>
          <cell r="E779">
            <v>0</v>
          </cell>
          <cell r="F779">
            <v>0</v>
          </cell>
          <cell r="G779">
            <v>0</v>
          </cell>
        </row>
        <row r="780">
          <cell r="A780" t="str">
            <v/>
          </cell>
          <cell r="B780" t="str">
            <v/>
          </cell>
          <cell r="C780">
            <v>0</v>
          </cell>
          <cell r="D780" t="str">
            <v/>
          </cell>
          <cell r="E780">
            <v>0</v>
          </cell>
          <cell r="F780">
            <v>0</v>
          </cell>
          <cell r="G780">
            <v>0</v>
          </cell>
        </row>
        <row r="781">
          <cell r="A781" t="str">
            <v/>
          </cell>
          <cell r="B781" t="str">
            <v/>
          </cell>
          <cell r="C781">
            <v>0</v>
          </cell>
          <cell r="D781" t="str">
            <v/>
          </cell>
          <cell r="E781">
            <v>0</v>
          </cell>
          <cell r="F781">
            <v>0</v>
          </cell>
          <cell r="G781">
            <v>0</v>
          </cell>
        </row>
        <row r="782">
          <cell r="A782" t="str">
            <v/>
          </cell>
          <cell r="B782" t="str">
            <v/>
          </cell>
          <cell r="C782">
            <v>0</v>
          </cell>
          <cell r="D782" t="str">
            <v/>
          </cell>
          <cell r="E782">
            <v>0</v>
          </cell>
          <cell r="F782">
            <v>0</v>
          </cell>
          <cell r="G782">
            <v>0</v>
          </cell>
        </row>
        <row r="783">
          <cell r="A783" t="str">
            <v/>
          </cell>
          <cell r="B783" t="str">
            <v/>
          </cell>
          <cell r="C783">
            <v>0</v>
          </cell>
          <cell r="D783" t="str">
            <v/>
          </cell>
          <cell r="E783">
            <v>0</v>
          </cell>
          <cell r="F783" t="str">
            <v>Total B</v>
          </cell>
          <cell r="G783">
            <v>0</v>
          </cell>
        </row>
        <row r="784">
          <cell r="A784" t="str">
            <v>C - EQUIPOS</v>
          </cell>
          <cell r="B784" t="str">
            <v/>
          </cell>
          <cell r="C784">
            <v>0</v>
          </cell>
          <cell r="D784" t="str">
            <v/>
          </cell>
          <cell r="E784">
            <v>0</v>
          </cell>
          <cell r="F784">
            <v>0</v>
          </cell>
          <cell r="G784">
            <v>0</v>
          </cell>
        </row>
        <row r="785">
          <cell r="A785" t="str">
            <v/>
          </cell>
          <cell r="B785" t="str">
            <v/>
          </cell>
          <cell r="C785">
            <v>0</v>
          </cell>
          <cell r="D785" t="str">
            <v/>
          </cell>
          <cell r="E785">
            <v>0</v>
          </cell>
          <cell r="F785">
            <v>0</v>
          </cell>
          <cell r="G785">
            <v>0</v>
          </cell>
        </row>
        <row r="786">
          <cell r="A786" t="str">
            <v/>
          </cell>
          <cell r="B786" t="str">
            <v/>
          </cell>
          <cell r="D786" t="str">
            <v/>
          </cell>
          <cell r="E786">
            <v>0</v>
          </cell>
          <cell r="F786">
            <v>0</v>
          </cell>
          <cell r="G786">
            <v>0</v>
          </cell>
        </row>
        <row r="787">
          <cell r="A787" t="str">
            <v/>
          </cell>
          <cell r="B787" t="str">
            <v/>
          </cell>
          <cell r="C787" t="str">
            <v>C - EQUIPOS</v>
          </cell>
          <cell r="D787" t="str">
            <v/>
          </cell>
          <cell r="E787">
            <v>0</v>
          </cell>
          <cell r="F787">
            <v>0</v>
          </cell>
          <cell r="G787">
            <v>0</v>
          </cell>
        </row>
        <row r="788">
          <cell r="A788" t="str">
            <v/>
          </cell>
          <cell r="B788" t="str">
            <v/>
          </cell>
          <cell r="C788">
            <v>0</v>
          </cell>
          <cell r="D788" t="str">
            <v/>
          </cell>
          <cell r="E788">
            <v>0</v>
          </cell>
          <cell r="F788">
            <v>0</v>
          </cell>
          <cell r="G788">
            <v>0</v>
          </cell>
        </row>
        <row r="789">
          <cell r="A789" t="str">
            <v/>
          </cell>
          <cell r="B789" t="str">
            <v/>
          </cell>
          <cell r="C789">
            <v>0</v>
          </cell>
          <cell r="D789" t="str">
            <v/>
          </cell>
          <cell r="E789">
            <v>0</v>
          </cell>
          <cell r="F789">
            <v>0</v>
          </cell>
          <cell r="G789">
            <v>0</v>
          </cell>
        </row>
        <row r="790">
          <cell r="A790" t="str">
            <v/>
          </cell>
          <cell r="B790" t="str">
            <v/>
          </cell>
          <cell r="C790">
            <v>0</v>
          </cell>
          <cell r="D790" t="str">
            <v/>
          </cell>
          <cell r="E790">
            <v>0</v>
          </cell>
          <cell r="F790">
            <v>0</v>
          </cell>
          <cell r="G790">
            <v>0</v>
          </cell>
        </row>
        <row r="791">
          <cell r="A791" t="str">
            <v/>
          </cell>
          <cell r="B791" t="str">
            <v/>
          </cell>
          <cell r="C791">
            <v>0</v>
          </cell>
          <cell r="D791" t="str">
            <v/>
          </cell>
          <cell r="E791">
            <v>0</v>
          </cell>
          <cell r="F791">
            <v>0</v>
          </cell>
          <cell r="G791">
            <v>0</v>
          </cell>
        </row>
        <row r="792">
          <cell r="A792" t="str">
            <v/>
          </cell>
          <cell r="B792" t="str">
            <v/>
          </cell>
          <cell r="C792">
            <v>0</v>
          </cell>
          <cell r="D792" t="str">
            <v/>
          </cell>
          <cell r="E792">
            <v>0</v>
          </cell>
          <cell r="F792">
            <v>0</v>
          </cell>
          <cell r="G792">
            <v>0</v>
          </cell>
        </row>
        <row r="793">
          <cell r="A793" t="str">
            <v/>
          </cell>
          <cell r="B793" t="str">
            <v/>
          </cell>
          <cell r="C793">
            <v>0</v>
          </cell>
          <cell r="D793" t="str">
            <v/>
          </cell>
          <cell r="E793">
            <v>0</v>
          </cell>
          <cell r="F793">
            <v>0</v>
          </cell>
          <cell r="G793">
            <v>0</v>
          </cell>
        </row>
        <row r="794">
          <cell r="A794" t="str">
            <v/>
          </cell>
          <cell r="B794" t="str">
            <v/>
          </cell>
          <cell r="C794">
            <v>0</v>
          </cell>
          <cell r="D794" t="str">
            <v/>
          </cell>
          <cell r="E794">
            <v>0</v>
          </cell>
          <cell r="F794">
            <v>0</v>
          </cell>
          <cell r="G794">
            <v>0</v>
          </cell>
        </row>
        <row r="795">
          <cell r="A795" t="str">
            <v/>
          </cell>
          <cell r="B795" t="str">
            <v/>
          </cell>
          <cell r="C795">
            <v>0</v>
          </cell>
          <cell r="D795" t="str">
            <v/>
          </cell>
          <cell r="E795">
            <v>0</v>
          </cell>
          <cell r="F795" t="str">
            <v>Total C</v>
          </cell>
          <cell r="G795">
            <v>0</v>
          </cell>
        </row>
        <row r="796">
          <cell r="A796" t="str">
            <v/>
          </cell>
          <cell r="B796" t="str">
            <v/>
          </cell>
          <cell r="C796">
            <v>0</v>
          </cell>
          <cell r="D796" t="str">
            <v/>
          </cell>
          <cell r="E796">
            <v>0</v>
          </cell>
          <cell r="F796">
            <v>0</v>
          </cell>
          <cell r="G796">
            <v>0</v>
          </cell>
        </row>
        <row r="797">
          <cell r="A797" t="str">
            <v/>
          </cell>
          <cell r="B797" t="str">
            <v/>
          </cell>
          <cell r="D797" t="str">
            <v>COSTO NETO</v>
          </cell>
          <cell r="E797">
            <v>0</v>
          </cell>
          <cell r="F797" t="str">
            <v>Total D=A+B+C</v>
          </cell>
          <cell r="G797">
            <v>0</v>
          </cell>
        </row>
        <row r="798">
          <cell r="A798">
            <v>0</v>
          </cell>
          <cell r="E798">
            <v>0</v>
          </cell>
          <cell r="G798">
            <v>0</v>
          </cell>
        </row>
        <row r="799">
          <cell r="A799" t="str">
            <v>ANALISIS DE PRECIOS</v>
          </cell>
          <cell r="B799" t="str">
            <v>Nivelación del terreno</v>
          </cell>
          <cell r="C799">
            <v>0</v>
          </cell>
          <cell r="D799" t="str">
            <v>Costo  Neto</v>
          </cell>
          <cell r="E799">
            <v>0</v>
          </cell>
          <cell r="F799" t="str">
            <v>Total D=A+B+C</v>
          </cell>
          <cell r="G799">
            <v>0</v>
          </cell>
        </row>
        <row r="800">
          <cell r="A800" t="str">
            <v>COMITENTE:</v>
          </cell>
          <cell r="B800" t="str">
            <v>INSTITUTO PROVINCIAL DE LA VIVIENDA</v>
          </cell>
        </row>
        <row r="801">
          <cell r="A801" t="str">
            <v>CONTRATISTA:</v>
          </cell>
          <cell r="B801">
            <v>0</v>
          </cell>
          <cell r="C801">
            <v>0</v>
          </cell>
          <cell r="D801">
            <v>0</v>
          </cell>
          <cell r="E801">
            <v>0</v>
          </cell>
          <cell r="F801">
            <v>0</v>
          </cell>
          <cell r="G801">
            <v>0</v>
          </cell>
        </row>
        <row r="802">
          <cell r="A802" t="str">
            <v>OBRA:</v>
          </cell>
          <cell r="B802">
            <v>0</v>
          </cell>
          <cell r="C802">
            <v>0</v>
          </cell>
          <cell r="D802">
            <v>0</v>
          </cell>
          <cell r="E802">
            <v>0</v>
          </cell>
          <cell r="F802" t="str">
            <v>PRECIOS A:</v>
          </cell>
          <cell r="G802">
            <v>0</v>
          </cell>
        </row>
        <row r="803">
          <cell r="A803" t="str">
            <v>UBICACIÓN:</v>
          </cell>
          <cell r="B803">
            <v>0</v>
          </cell>
          <cell r="C803">
            <v>0</v>
          </cell>
          <cell r="D803">
            <v>0</v>
          </cell>
          <cell r="E803">
            <v>0</v>
          </cell>
          <cell r="F803">
            <v>0</v>
          </cell>
          <cell r="G803">
            <v>0</v>
          </cell>
        </row>
        <row r="804">
          <cell r="A804" t="str">
            <v>RUBRO:</v>
          </cell>
          <cell r="B804" t="str">
            <v>CONSTRUCCIÓN CONSULTORIOS EXTERNOS - HOSPITAL DR. GUILLERMO RAWSON</v>
          </cell>
          <cell r="C804">
            <v>0</v>
          </cell>
          <cell r="D804">
            <v>0</v>
          </cell>
          <cell r="E804">
            <v>0</v>
          </cell>
          <cell r="F804" t="str">
            <v>PRECIOS A:</v>
          </cell>
          <cell r="G804">
            <v>0</v>
          </cell>
        </row>
        <row r="805">
          <cell r="A805" t="str">
            <v>ITEM:</v>
          </cell>
          <cell r="B805" t="str">
            <v/>
          </cell>
          <cell r="C805" t="str">
            <v/>
          </cell>
          <cell r="E805">
            <v>0</v>
          </cell>
          <cell r="F805" t="str">
            <v>UNIDAD:</v>
          </cell>
          <cell r="G805" t="str">
            <v/>
          </cell>
        </row>
        <row r="806">
          <cell r="A806" t="str">
            <v>RUBRO:</v>
          </cell>
          <cell r="B806">
            <v>2</v>
          </cell>
          <cell r="C806" t="str">
            <v>MOVIMIENTO DE SUELOS</v>
          </cell>
          <cell r="E806">
            <v>0</v>
          </cell>
          <cell r="G806">
            <v>0</v>
          </cell>
        </row>
        <row r="807">
          <cell r="A807" t="str">
            <v>DATOS REDETERMINACION</v>
          </cell>
          <cell r="B807" t="str">
            <v>2.2.1</v>
          </cell>
          <cell r="C807" t="str">
            <v>DESIGNACION</v>
          </cell>
          <cell r="D807" t="str">
            <v>U</v>
          </cell>
          <cell r="E807" t="str">
            <v>Cantidad</v>
          </cell>
          <cell r="F807" t="str">
            <v>$ Unitarios</v>
          </cell>
          <cell r="G807" t="str">
            <v>$ Parcial</v>
          </cell>
        </row>
        <row r="808">
          <cell r="A808" t="str">
            <v>CÓDIGO</v>
          </cell>
          <cell r="B808" t="str">
            <v>DESCRIPCIÓN</v>
          </cell>
          <cell r="E808">
            <v>0</v>
          </cell>
          <cell r="G808">
            <v>0</v>
          </cell>
        </row>
        <row r="809">
          <cell r="A809" t="str">
            <v>A - MATERIALES</v>
          </cell>
          <cell r="B809">
            <v>0</v>
          </cell>
          <cell r="C809" t="str">
            <v>DESIGNACION</v>
          </cell>
          <cell r="D809" t="str">
            <v>U</v>
          </cell>
          <cell r="E809" t="str">
            <v>Cantidad</v>
          </cell>
          <cell r="F809" t="str">
            <v>$ Unitarios</v>
          </cell>
          <cell r="G809" t="str">
            <v>$ Parcial</v>
          </cell>
        </row>
        <row r="810">
          <cell r="A810" t="str">
            <v/>
          </cell>
          <cell r="B810" t="str">
            <v/>
          </cell>
          <cell r="C810">
            <v>0</v>
          </cell>
          <cell r="D810" t="str">
            <v/>
          </cell>
          <cell r="E810">
            <v>0</v>
          </cell>
          <cell r="F810">
            <v>0</v>
          </cell>
          <cell r="G810">
            <v>0</v>
          </cell>
        </row>
        <row r="811">
          <cell r="A811" t="str">
            <v/>
          </cell>
          <cell r="B811" t="str">
            <v/>
          </cell>
          <cell r="C811" t="str">
            <v>A - MATERIALES</v>
          </cell>
          <cell r="D811" t="str">
            <v/>
          </cell>
          <cell r="E811">
            <v>0</v>
          </cell>
          <cell r="F811">
            <v>0</v>
          </cell>
          <cell r="G811">
            <v>0</v>
          </cell>
        </row>
        <row r="812">
          <cell r="A812" t="str">
            <v/>
          </cell>
          <cell r="B812" t="str">
            <v/>
          </cell>
          <cell r="C812">
            <v>0</v>
          </cell>
          <cell r="D812" t="str">
            <v/>
          </cell>
          <cell r="E812">
            <v>0</v>
          </cell>
          <cell r="F812">
            <v>0</v>
          </cell>
          <cell r="G812">
            <v>0</v>
          </cell>
        </row>
        <row r="813">
          <cell r="A813" t="str">
            <v/>
          </cell>
          <cell r="B813" t="str">
            <v/>
          </cell>
          <cell r="C813">
            <v>0</v>
          </cell>
          <cell r="D813" t="str">
            <v/>
          </cell>
          <cell r="E813">
            <v>0</v>
          </cell>
          <cell r="F813">
            <v>0</v>
          </cell>
          <cell r="G813">
            <v>0</v>
          </cell>
        </row>
        <row r="814">
          <cell r="A814" t="str">
            <v/>
          </cell>
          <cell r="B814" t="str">
            <v/>
          </cell>
          <cell r="C814">
            <v>0</v>
          </cell>
          <cell r="D814" t="str">
            <v/>
          </cell>
          <cell r="E814">
            <v>0</v>
          </cell>
          <cell r="F814">
            <v>0</v>
          </cell>
          <cell r="G814">
            <v>0</v>
          </cell>
        </row>
        <row r="815">
          <cell r="A815" t="str">
            <v/>
          </cell>
          <cell r="B815" t="str">
            <v/>
          </cell>
          <cell r="C815">
            <v>0</v>
          </cell>
          <cell r="D815" t="str">
            <v/>
          </cell>
          <cell r="E815">
            <v>0</v>
          </cell>
          <cell r="F815">
            <v>0</v>
          </cell>
          <cell r="G815">
            <v>0</v>
          </cell>
        </row>
        <row r="816">
          <cell r="A816" t="str">
            <v/>
          </cell>
          <cell r="B816" t="str">
            <v/>
          </cell>
          <cell r="C816">
            <v>0</v>
          </cell>
          <cell r="D816" t="str">
            <v/>
          </cell>
          <cell r="E816">
            <v>0</v>
          </cell>
          <cell r="F816">
            <v>0</v>
          </cell>
          <cell r="G816">
            <v>0</v>
          </cell>
        </row>
        <row r="817">
          <cell r="A817" t="str">
            <v/>
          </cell>
          <cell r="B817" t="str">
            <v/>
          </cell>
          <cell r="C817">
            <v>0</v>
          </cell>
          <cell r="D817" t="str">
            <v/>
          </cell>
          <cell r="E817">
            <v>0</v>
          </cell>
          <cell r="F817">
            <v>0</v>
          </cell>
          <cell r="G817">
            <v>0</v>
          </cell>
        </row>
        <row r="818">
          <cell r="A818" t="str">
            <v/>
          </cell>
          <cell r="B818" t="str">
            <v/>
          </cell>
          <cell r="C818">
            <v>0</v>
          </cell>
          <cell r="D818" t="str">
            <v/>
          </cell>
          <cell r="E818">
            <v>0</v>
          </cell>
          <cell r="F818">
            <v>0</v>
          </cell>
          <cell r="G818">
            <v>0</v>
          </cell>
        </row>
        <row r="819">
          <cell r="A819" t="str">
            <v/>
          </cell>
          <cell r="B819" t="str">
            <v/>
          </cell>
          <cell r="C819">
            <v>0</v>
          </cell>
          <cell r="D819" t="str">
            <v/>
          </cell>
          <cell r="E819">
            <v>0</v>
          </cell>
          <cell r="F819">
            <v>0</v>
          </cell>
          <cell r="G819">
            <v>0</v>
          </cell>
        </row>
        <row r="820">
          <cell r="A820" t="str">
            <v/>
          </cell>
          <cell r="B820" t="str">
            <v/>
          </cell>
          <cell r="C820">
            <v>0</v>
          </cell>
          <cell r="D820" t="str">
            <v/>
          </cell>
          <cell r="E820">
            <v>0</v>
          </cell>
          <cell r="F820">
            <v>0</v>
          </cell>
          <cell r="G820">
            <v>0</v>
          </cell>
        </row>
        <row r="821">
          <cell r="A821" t="str">
            <v/>
          </cell>
          <cell r="B821" t="str">
            <v/>
          </cell>
          <cell r="C821">
            <v>0</v>
          </cell>
          <cell r="D821" t="str">
            <v/>
          </cell>
          <cell r="E821">
            <v>0</v>
          </cell>
          <cell r="F821">
            <v>0</v>
          </cell>
          <cell r="G821">
            <v>0</v>
          </cell>
        </row>
        <row r="822">
          <cell r="A822" t="str">
            <v/>
          </cell>
          <cell r="B822" t="str">
            <v/>
          </cell>
          <cell r="C822">
            <v>0</v>
          </cell>
          <cell r="D822" t="str">
            <v/>
          </cell>
          <cell r="E822">
            <v>0</v>
          </cell>
          <cell r="F822">
            <v>0</v>
          </cell>
          <cell r="G822">
            <v>0</v>
          </cell>
        </row>
        <row r="823">
          <cell r="A823" t="str">
            <v/>
          </cell>
          <cell r="B823" t="str">
            <v/>
          </cell>
          <cell r="C823">
            <v>0</v>
          </cell>
          <cell r="D823" t="str">
            <v/>
          </cell>
          <cell r="E823">
            <v>0</v>
          </cell>
          <cell r="F823">
            <v>0</v>
          </cell>
          <cell r="G823">
            <v>0</v>
          </cell>
        </row>
        <row r="824">
          <cell r="A824" t="str">
            <v/>
          </cell>
          <cell r="B824" t="str">
            <v/>
          </cell>
          <cell r="C824">
            <v>0</v>
          </cell>
          <cell r="D824" t="str">
            <v/>
          </cell>
          <cell r="E824">
            <v>0</v>
          </cell>
          <cell r="F824">
            <v>0</v>
          </cell>
          <cell r="G824">
            <v>0</v>
          </cell>
        </row>
        <row r="825">
          <cell r="A825" t="str">
            <v/>
          </cell>
          <cell r="B825" t="str">
            <v/>
          </cell>
          <cell r="C825">
            <v>0</v>
          </cell>
          <cell r="D825" t="str">
            <v/>
          </cell>
          <cell r="E825">
            <v>0</v>
          </cell>
          <cell r="F825">
            <v>0</v>
          </cell>
          <cell r="G825">
            <v>0</v>
          </cell>
        </row>
        <row r="826">
          <cell r="A826" t="str">
            <v/>
          </cell>
          <cell r="B826" t="str">
            <v/>
          </cell>
          <cell r="D826" t="str">
            <v/>
          </cell>
          <cell r="E826">
            <v>0</v>
          </cell>
          <cell r="F826">
            <v>0</v>
          </cell>
          <cell r="G826">
            <v>0</v>
          </cell>
        </row>
        <row r="827">
          <cell r="A827" t="str">
            <v/>
          </cell>
          <cell r="B827" t="str">
            <v/>
          </cell>
          <cell r="C827" t="str">
            <v>B - MANO DE OBRA</v>
          </cell>
          <cell r="D827" t="str">
            <v/>
          </cell>
          <cell r="E827">
            <v>0</v>
          </cell>
          <cell r="F827">
            <v>0</v>
          </cell>
          <cell r="G827">
            <v>0</v>
          </cell>
        </row>
        <row r="828">
          <cell r="A828" t="str">
            <v/>
          </cell>
          <cell r="B828" t="str">
            <v/>
          </cell>
          <cell r="C828">
            <v>0</v>
          </cell>
          <cell r="D828" t="str">
            <v/>
          </cell>
          <cell r="E828">
            <v>0</v>
          </cell>
          <cell r="F828">
            <v>0</v>
          </cell>
          <cell r="G828">
            <v>0</v>
          </cell>
        </row>
        <row r="829">
          <cell r="A829" t="str">
            <v/>
          </cell>
          <cell r="B829" t="str">
            <v/>
          </cell>
          <cell r="C829">
            <v>0</v>
          </cell>
          <cell r="D829" t="str">
            <v/>
          </cell>
          <cell r="E829">
            <v>0</v>
          </cell>
          <cell r="F829">
            <v>0</v>
          </cell>
          <cell r="G829">
            <v>0</v>
          </cell>
        </row>
        <row r="830">
          <cell r="A830" t="str">
            <v/>
          </cell>
          <cell r="B830" t="str">
            <v/>
          </cell>
          <cell r="C830">
            <v>0</v>
          </cell>
          <cell r="D830" t="str">
            <v/>
          </cell>
          <cell r="E830">
            <v>0</v>
          </cell>
          <cell r="F830" t="str">
            <v>Total A</v>
          </cell>
          <cell r="G830">
            <v>0</v>
          </cell>
        </row>
        <row r="831">
          <cell r="A831" t="str">
            <v>B - MANO DE OBRA</v>
          </cell>
          <cell r="B831" t="str">
            <v/>
          </cell>
          <cell r="C831">
            <v>0</v>
          </cell>
          <cell r="D831" t="str">
            <v/>
          </cell>
          <cell r="E831">
            <v>0</v>
          </cell>
          <cell r="F831">
            <v>0</v>
          </cell>
          <cell r="G831">
            <v>0</v>
          </cell>
        </row>
        <row r="832">
          <cell r="A832" t="str">
            <v/>
          </cell>
          <cell r="B832" t="str">
            <v/>
          </cell>
          <cell r="C832">
            <v>0</v>
          </cell>
          <cell r="D832" t="str">
            <v/>
          </cell>
          <cell r="E832">
            <v>0</v>
          </cell>
          <cell r="F832">
            <v>0</v>
          </cell>
          <cell r="G832">
            <v>0</v>
          </cell>
        </row>
        <row r="833">
          <cell r="A833" t="str">
            <v/>
          </cell>
          <cell r="B833" t="str">
            <v/>
          </cell>
          <cell r="C833">
            <v>0</v>
          </cell>
          <cell r="D833" t="str">
            <v/>
          </cell>
          <cell r="E833">
            <v>0</v>
          </cell>
          <cell r="F833">
            <v>0</v>
          </cell>
          <cell r="G833">
            <v>0</v>
          </cell>
        </row>
        <row r="834">
          <cell r="A834" t="str">
            <v/>
          </cell>
          <cell r="B834" t="str">
            <v/>
          </cell>
          <cell r="C834">
            <v>0</v>
          </cell>
          <cell r="D834" t="str">
            <v/>
          </cell>
          <cell r="E834">
            <v>0</v>
          </cell>
          <cell r="F834">
            <v>0</v>
          </cell>
          <cell r="G834">
            <v>0</v>
          </cell>
        </row>
        <row r="835">
          <cell r="A835" t="str">
            <v/>
          </cell>
          <cell r="B835" t="str">
            <v/>
          </cell>
          <cell r="C835">
            <v>0</v>
          </cell>
          <cell r="D835" t="str">
            <v/>
          </cell>
          <cell r="E835">
            <v>0</v>
          </cell>
          <cell r="F835">
            <v>0</v>
          </cell>
          <cell r="G835">
            <v>0</v>
          </cell>
        </row>
        <row r="836">
          <cell r="A836" t="str">
            <v/>
          </cell>
          <cell r="B836" t="str">
            <v/>
          </cell>
          <cell r="D836" t="str">
            <v/>
          </cell>
          <cell r="E836">
            <v>0</v>
          </cell>
          <cell r="F836">
            <v>0</v>
          </cell>
          <cell r="G836">
            <v>0</v>
          </cell>
        </row>
        <row r="837">
          <cell r="A837" t="str">
            <v/>
          </cell>
          <cell r="B837" t="str">
            <v/>
          </cell>
          <cell r="C837" t="str">
            <v>C - EQUIPOS</v>
          </cell>
          <cell r="D837" t="str">
            <v/>
          </cell>
          <cell r="E837">
            <v>0</v>
          </cell>
          <cell r="F837">
            <v>0</v>
          </cell>
          <cell r="G837">
            <v>0</v>
          </cell>
        </row>
        <row r="838">
          <cell r="A838" t="str">
            <v/>
          </cell>
          <cell r="B838" t="str">
            <v/>
          </cell>
          <cell r="C838">
            <v>0</v>
          </cell>
          <cell r="D838" t="str">
            <v/>
          </cell>
          <cell r="E838">
            <v>0</v>
          </cell>
          <cell r="F838">
            <v>0</v>
          </cell>
          <cell r="G838">
            <v>0</v>
          </cell>
        </row>
        <row r="839">
          <cell r="A839" t="str">
            <v/>
          </cell>
          <cell r="B839" t="str">
            <v/>
          </cell>
          <cell r="C839">
            <v>0</v>
          </cell>
          <cell r="D839" t="str">
            <v/>
          </cell>
          <cell r="E839">
            <v>0</v>
          </cell>
          <cell r="F839">
            <v>0</v>
          </cell>
          <cell r="G839">
            <v>0</v>
          </cell>
        </row>
        <row r="840">
          <cell r="A840" t="str">
            <v/>
          </cell>
          <cell r="B840" t="str">
            <v/>
          </cell>
          <cell r="C840">
            <v>0</v>
          </cell>
          <cell r="D840" t="str">
            <v/>
          </cell>
          <cell r="E840">
            <v>0</v>
          </cell>
          <cell r="F840" t="str">
            <v>Total B</v>
          </cell>
          <cell r="G840">
            <v>0</v>
          </cell>
        </row>
        <row r="841">
          <cell r="A841" t="str">
            <v>C - EQUIPOS</v>
          </cell>
          <cell r="B841" t="str">
            <v/>
          </cell>
          <cell r="C841">
            <v>0</v>
          </cell>
          <cell r="D841" t="str">
            <v/>
          </cell>
          <cell r="E841">
            <v>0</v>
          </cell>
          <cell r="F841">
            <v>0</v>
          </cell>
          <cell r="G841">
            <v>0</v>
          </cell>
        </row>
        <row r="842">
          <cell r="A842" t="str">
            <v/>
          </cell>
          <cell r="B842" t="str">
            <v/>
          </cell>
          <cell r="C842">
            <v>0</v>
          </cell>
          <cell r="D842" t="str">
            <v/>
          </cell>
          <cell r="E842">
            <v>0</v>
          </cell>
          <cell r="F842">
            <v>0</v>
          </cell>
          <cell r="G842">
            <v>0</v>
          </cell>
        </row>
        <row r="843">
          <cell r="A843" t="str">
            <v/>
          </cell>
          <cell r="B843" t="str">
            <v/>
          </cell>
          <cell r="C843">
            <v>0</v>
          </cell>
          <cell r="D843" t="str">
            <v/>
          </cell>
          <cell r="E843">
            <v>0</v>
          </cell>
          <cell r="F843">
            <v>0</v>
          </cell>
          <cell r="G843">
            <v>0</v>
          </cell>
        </row>
        <row r="844">
          <cell r="A844" t="str">
            <v/>
          </cell>
          <cell r="B844" t="str">
            <v/>
          </cell>
          <cell r="C844">
            <v>0</v>
          </cell>
          <cell r="D844" t="str">
            <v/>
          </cell>
          <cell r="E844">
            <v>0</v>
          </cell>
          <cell r="F844">
            <v>0</v>
          </cell>
          <cell r="G844">
            <v>0</v>
          </cell>
        </row>
        <row r="845">
          <cell r="A845" t="str">
            <v/>
          </cell>
          <cell r="B845" t="str">
            <v/>
          </cell>
          <cell r="C845">
            <v>0</v>
          </cell>
          <cell r="D845" t="str">
            <v/>
          </cell>
          <cell r="E845">
            <v>0</v>
          </cell>
          <cell r="F845">
            <v>0</v>
          </cell>
          <cell r="G845">
            <v>0</v>
          </cell>
        </row>
        <row r="846">
          <cell r="A846" t="str">
            <v/>
          </cell>
          <cell r="B846" t="str">
            <v/>
          </cell>
          <cell r="C846">
            <v>0</v>
          </cell>
          <cell r="D846" t="str">
            <v/>
          </cell>
          <cell r="E846">
            <v>0</v>
          </cell>
          <cell r="F846">
            <v>0</v>
          </cell>
          <cell r="G846">
            <v>0</v>
          </cell>
        </row>
        <row r="847">
          <cell r="A847" t="str">
            <v/>
          </cell>
          <cell r="B847" t="str">
            <v/>
          </cell>
          <cell r="D847" t="str">
            <v/>
          </cell>
          <cell r="E847">
            <v>0</v>
          </cell>
          <cell r="F847">
            <v>0</v>
          </cell>
          <cell r="G847">
            <v>0</v>
          </cell>
        </row>
        <row r="848">
          <cell r="A848" t="str">
            <v/>
          </cell>
          <cell r="B848" t="str">
            <v/>
          </cell>
          <cell r="D848" t="str">
            <v/>
          </cell>
          <cell r="E848">
            <v>0</v>
          </cell>
          <cell r="F848">
            <v>0</v>
          </cell>
          <cell r="G848">
            <v>0</v>
          </cell>
        </row>
        <row r="849">
          <cell r="A849" t="str">
            <v/>
          </cell>
          <cell r="B849" t="str">
            <v/>
          </cell>
          <cell r="C849">
            <v>0</v>
          </cell>
          <cell r="D849" t="str">
            <v/>
          </cell>
          <cell r="E849">
            <v>0</v>
          </cell>
          <cell r="F849">
            <v>0</v>
          </cell>
          <cell r="G849">
            <v>0</v>
          </cell>
        </row>
        <row r="850">
          <cell r="A850" t="str">
            <v/>
          </cell>
          <cell r="B850" t="str">
            <v/>
          </cell>
          <cell r="D850" t="str">
            <v/>
          </cell>
          <cell r="F850">
            <v>0</v>
          </cell>
          <cell r="G850">
            <v>0</v>
          </cell>
        </row>
        <row r="851">
          <cell r="A851" t="str">
            <v/>
          </cell>
          <cell r="B851" t="str">
            <v/>
          </cell>
          <cell r="C851">
            <v>0</v>
          </cell>
          <cell r="D851" t="str">
            <v/>
          </cell>
          <cell r="E851">
            <v>0</v>
          </cell>
          <cell r="F851">
            <v>0</v>
          </cell>
          <cell r="G851">
            <v>0</v>
          </cell>
        </row>
        <row r="852">
          <cell r="A852" t="str">
            <v>COMITENTE:</v>
          </cell>
          <cell r="B852" t="str">
            <v>SUBSECRETARÍA DE OBRAS PÚBLICAS</v>
          </cell>
          <cell r="C852">
            <v>0</v>
          </cell>
          <cell r="D852">
            <v>0</v>
          </cell>
          <cell r="E852">
            <v>0</v>
          </cell>
          <cell r="F852" t="str">
            <v>Total C</v>
          </cell>
          <cell r="G852">
            <v>0</v>
          </cell>
        </row>
        <row r="853">
          <cell r="A853" t="str">
            <v>CONTRATISTA:</v>
          </cell>
          <cell r="B853">
            <v>0</v>
          </cell>
          <cell r="C853">
            <v>0</v>
          </cell>
          <cell r="D853">
            <v>0</v>
          </cell>
          <cell r="E853">
            <v>0</v>
          </cell>
          <cell r="F853">
            <v>0</v>
          </cell>
          <cell r="G853">
            <v>0</v>
          </cell>
        </row>
        <row r="854">
          <cell r="A854" t="str">
            <v/>
          </cell>
          <cell r="B854" t="str">
            <v/>
          </cell>
          <cell r="C854">
            <v>0</v>
          </cell>
          <cell r="D854" t="str">
            <v>COSTO NETO</v>
          </cell>
          <cell r="E854">
            <v>0</v>
          </cell>
          <cell r="F854" t="str">
            <v>Total D=A+B+C</v>
          </cell>
          <cell r="G854">
            <v>0</v>
          </cell>
        </row>
        <row r="855">
          <cell r="A855" t="str">
            <v>UBICACIÓN:</v>
          </cell>
          <cell r="B855" t="str">
            <v>Departamento Capital - Provincia de SAN JUAN</v>
          </cell>
          <cell r="C855">
            <v>0</v>
          </cell>
          <cell r="E855">
            <v>0</v>
          </cell>
          <cell r="G855">
            <v>0</v>
          </cell>
        </row>
        <row r="856">
          <cell r="A856" t="str">
            <v>ANALISIS DE PRECIOS</v>
          </cell>
          <cell r="B856">
            <v>2</v>
          </cell>
          <cell r="C856" t="str">
            <v>MOVIMIENTO DE SUELOS</v>
          </cell>
          <cell r="E856">
            <v>0</v>
          </cell>
          <cell r="G856">
            <v>0</v>
          </cell>
        </row>
        <row r="857">
          <cell r="A857" t="str">
            <v>COMITENTE:</v>
          </cell>
          <cell r="B857" t="str">
            <v>INSTITUTO PROVINCIAL DE LA VIVIENDA</v>
          </cell>
          <cell r="C857" t="str">
            <v>Excavación para fundaciones</v>
          </cell>
          <cell r="E857">
            <v>0</v>
          </cell>
          <cell r="F857" t="str">
            <v>UNIDAD:</v>
          </cell>
          <cell r="G857" t="str">
            <v>m3</v>
          </cell>
        </row>
        <row r="858">
          <cell r="A858" t="str">
            <v>CONTRATISTA:</v>
          </cell>
          <cell r="B858">
            <v>0</v>
          </cell>
          <cell r="E858">
            <v>0</v>
          </cell>
          <cell r="G858">
            <v>0</v>
          </cell>
        </row>
        <row r="859">
          <cell r="A859" t="str">
            <v>OBRA:</v>
          </cell>
          <cell r="B859">
            <v>0</v>
          </cell>
          <cell r="C859" t="str">
            <v>DESIGNACION</v>
          </cell>
          <cell r="D859" t="str">
            <v>U</v>
          </cell>
          <cell r="E859" t="str">
            <v>Cantidad</v>
          </cell>
          <cell r="F859" t="str">
            <v>PRECIOS A:</v>
          </cell>
          <cell r="G859">
            <v>0</v>
          </cell>
        </row>
        <row r="860">
          <cell r="A860" t="str">
            <v>UBICACIÓN:</v>
          </cell>
          <cell r="B860">
            <v>0</v>
          </cell>
          <cell r="C860">
            <v>0</v>
          </cell>
          <cell r="D860">
            <v>0</v>
          </cell>
          <cell r="E860">
            <v>0</v>
          </cell>
          <cell r="F860">
            <v>0</v>
          </cell>
          <cell r="G860">
            <v>0</v>
          </cell>
        </row>
        <row r="861">
          <cell r="A861" t="str">
            <v>RUBRO:</v>
          </cell>
          <cell r="B861">
            <v>0</v>
          </cell>
          <cell r="C861">
            <v>0</v>
          </cell>
          <cell r="D861">
            <v>0</v>
          </cell>
          <cell r="E861">
            <v>0</v>
          </cell>
          <cell r="F861">
            <v>0</v>
          </cell>
          <cell r="G861">
            <v>0</v>
          </cell>
        </row>
        <row r="862">
          <cell r="A862" t="str">
            <v>ITEM:</v>
          </cell>
          <cell r="B862" t="str">
            <v/>
          </cell>
          <cell r="C862" t="str">
            <v/>
          </cell>
          <cell r="D862" t="str">
            <v/>
          </cell>
          <cell r="E862">
            <v>0</v>
          </cell>
          <cell r="F862" t="str">
            <v>UNIDAD:</v>
          </cell>
          <cell r="G862" t="str">
            <v/>
          </cell>
        </row>
        <row r="863">
          <cell r="A863" t="str">
            <v/>
          </cell>
          <cell r="B863" t="str">
            <v/>
          </cell>
          <cell r="C863">
            <v>0</v>
          </cell>
          <cell r="D863" t="str">
            <v/>
          </cell>
          <cell r="E863">
            <v>0</v>
          </cell>
          <cell r="F863">
            <v>0</v>
          </cell>
          <cell r="G863">
            <v>0</v>
          </cell>
        </row>
        <row r="864">
          <cell r="A864" t="str">
            <v>DATOS REDETERMINACION</v>
          </cell>
          <cell r="B864" t="str">
            <v/>
          </cell>
          <cell r="C864" t="str">
            <v>DESIGNACION</v>
          </cell>
          <cell r="D864" t="str">
            <v>U</v>
          </cell>
          <cell r="E864" t="str">
            <v>Cantidad</v>
          </cell>
          <cell r="F864" t="str">
            <v>$ Unitarios</v>
          </cell>
          <cell r="G864" t="str">
            <v>$ Parcial</v>
          </cell>
        </row>
        <row r="865">
          <cell r="A865" t="str">
            <v>CÓDIGO</v>
          </cell>
          <cell r="B865" t="str">
            <v>DESCRIPCIÓN</v>
          </cell>
          <cell r="C865">
            <v>0</v>
          </cell>
          <cell r="D865" t="str">
            <v/>
          </cell>
          <cell r="E865">
            <v>0</v>
          </cell>
          <cell r="F865">
            <v>0</v>
          </cell>
          <cell r="G865">
            <v>0</v>
          </cell>
        </row>
        <row r="866">
          <cell r="A866" t="str">
            <v>A - MATERIALES</v>
          </cell>
          <cell r="B866" t="str">
            <v/>
          </cell>
          <cell r="C866">
            <v>0</v>
          </cell>
          <cell r="D866" t="str">
            <v/>
          </cell>
          <cell r="E866">
            <v>0</v>
          </cell>
          <cell r="F866">
            <v>0</v>
          </cell>
          <cell r="G866">
            <v>0</v>
          </cell>
        </row>
        <row r="867">
          <cell r="A867" t="str">
            <v/>
          </cell>
          <cell r="B867" t="str">
            <v/>
          </cell>
          <cell r="C867">
            <v>0</v>
          </cell>
          <cell r="D867" t="str">
            <v/>
          </cell>
          <cell r="E867">
            <v>0</v>
          </cell>
          <cell r="F867">
            <v>0</v>
          </cell>
          <cell r="G867">
            <v>0</v>
          </cell>
        </row>
        <row r="868">
          <cell r="A868" t="str">
            <v/>
          </cell>
          <cell r="B868" t="str">
            <v/>
          </cell>
          <cell r="C868">
            <v>0</v>
          </cell>
          <cell r="D868" t="str">
            <v/>
          </cell>
          <cell r="E868">
            <v>0</v>
          </cell>
          <cell r="F868">
            <v>0</v>
          </cell>
          <cell r="G868">
            <v>0</v>
          </cell>
        </row>
        <row r="869">
          <cell r="A869" t="str">
            <v/>
          </cell>
          <cell r="B869" t="str">
            <v/>
          </cell>
          <cell r="C869">
            <v>0</v>
          </cell>
          <cell r="D869" t="str">
            <v/>
          </cell>
          <cell r="E869">
            <v>0</v>
          </cell>
          <cell r="F869">
            <v>0</v>
          </cell>
          <cell r="G869">
            <v>0</v>
          </cell>
        </row>
        <row r="870">
          <cell r="A870" t="str">
            <v/>
          </cell>
          <cell r="B870" t="str">
            <v/>
          </cell>
          <cell r="C870">
            <v>0</v>
          </cell>
          <cell r="D870" t="str">
            <v/>
          </cell>
          <cell r="E870">
            <v>0</v>
          </cell>
          <cell r="F870">
            <v>0</v>
          </cell>
          <cell r="G870">
            <v>0</v>
          </cell>
        </row>
        <row r="871">
          <cell r="A871" t="str">
            <v/>
          </cell>
          <cell r="B871" t="str">
            <v/>
          </cell>
          <cell r="C871">
            <v>0</v>
          </cell>
          <cell r="D871" t="str">
            <v/>
          </cell>
          <cell r="E871">
            <v>0</v>
          </cell>
          <cell r="F871">
            <v>0</v>
          </cell>
          <cell r="G871">
            <v>0</v>
          </cell>
        </row>
        <row r="872">
          <cell r="A872" t="str">
            <v/>
          </cell>
          <cell r="B872" t="str">
            <v/>
          </cell>
          <cell r="C872">
            <v>0</v>
          </cell>
          <cell r="D872" t="str">
            <v/>
          </cell>
          <cell r="E872">
            <v>0</v>
          </cell>
          <cell r="F872">
            <v>0</v>
          </cell>
          <cell r="G872">
            <v>0</v>
          </cell>
        </row>
        <row r="873">
          <cell r="A873" t="str">
            <v/>
          </cell>
          <cell r="B873" t="str">
            <v/>
          </cell>
          <cell r="C873">
            <v>0</v>
          </cell>
          <cell r="D873" t="str">
            <v/>
          </cell>
          <cell r="E873">
            <v>0</v>
          </cell>
          <cell r="F873">
            <v>0</v>
          </cell>
          <cell r="G873">
            <v>0</v>
          </cell>
        </row>
        <row r="874">
          <cell r="A874" t="str">
            <v/>
          </cell>
          <cell r="B874" t="str">
            <v/>
          </cell>
          <cell r="C874">
            <v>0</v>
          </cell>
          <cell r="D874" t="str">
            <v/>
          </cell>
          <cell r="E874">
            <v>0</v>
          </cell>
          <cell r="F874">
            <v>0</v>
          </cell>
          <cell r="G874">
            <v>0</v>
          </cell>
        </row>
        <row r="875">
          <cell r="A875" t="str">
            <v/>
          </cell>
          <cell r="B875" t="str">
            <v/>
          </cell>
          <cell r="C875">
            <v>0</v>
          </cell>
          <cell r="D875" t="str">
            <v/>
          </cell>
          <cell r="E875">
            <v>0</v>
          </cell>
          <cell r="F875">
            <v>0</v>
          </cell>
          <cell r="G875">
            <v>0</v>
          </cell>
        </row>
        <row r="876">
          <cell r="A876" t="str">
            <v/>
          </cell>
          <cell r="B876" t="str">
            <v/>
          </cell>
          <cell r="D876" t="str">
            <v/>
          </cell>
          <cell r="E876">
            <v>0</v>
          </cell>
          <cell r="F876">
            <v>0</v>
          </cell>
          <cell r="G876">
            <v>0</v>
          </cell>
        </row>
        <row r="877">
          <cell r="A877" t="str">
            <v/>
          </cell>
          <cell r="B877" t="str">
            <v/>
          </cell>
          <cell r="C877" t="str">
            <v>B - MANO DE OBRA</v>
          </cell>
          <cell r="D877" t="str">
            <v/>
          </cell>
          <cell r="E877">
            <v>0</v>
          </cell>
          <cell r="F877">
            <v>0</v>
          </cell>
          <cell r="G877">
            <v>0</v>
          </cell>
        </row>
        <row r="878">
          <cell r="A878" t="str">
            <v/>
          </cell>
          <cell r="B878" t="str">
            <v/>
          </cell>
          <cell r="C878">
            <v>0</v>
          </cell>
          <cell r="D878" t="str">
            <v/>
          </cell>
          <cell r="E878">
            <v>0</v>
          </cell>
          <cell r="F878">
            <v>0</v>
          </cell>
          <cell r="G878">
            <v>0</v>
          </cell>
        </row>
        <row r="879">
          <cell r="A879" t="str">
            <v/>
          </cell>
          <cell r="B879" t="str">
            <v/>
          </cell>
          <cell r="C879">
            <v>0</v>
          </cell>
          <cell r="D879" t="str">
            <v/>
          </cell>
          <cell r="E879">
            <v>0</v>
          </cell>
          <cell r="F879">
            <v>0</v>
          </cell>
          <cell r="G879">
            <v>0</v>
          </cell>
        </row>
        <row r="880">
          <cell r="A880" t="str">
            <v/>
          </cell>
          <cell r="B880" t="str">
            <v/>
          </cell>
          <cell r="C880">
            <v>0</v>
          </cell>
          <cell r="D880" t="str">
            <v/>
          </cell>
          <cell r="E880">
            <v>0</v>
          </cell>
          <cell r="F880">
            <v>0</v>
          </cell>
          <cell r="G880">
            <v>0</v>
          </cell>
        </row>
        <row r="881">
          <cell r="A881" t="str">
            <v/>
          </cell>
          <cell r="B881" t="str">
            <v/>
          </cell>
          <cell r="C881">
            <v>0</v>
          </cell>
          <cell r="D881" t="str">
            <v/>
          </cell>
          <cell r="E881">
            <v>0</v>
          </cell>
          <cell r="F881">
            <v>0</v>
          </cell>
          <cell r="G881">
            <v>0</v>
          </cell>
        </row>
        <row r="882">
          <cell r="A882" t="str">
            <v/>
          </cell>
          <cell r="B882" t="str">
            <v/>
          </cell>
          <cell r="C882">
            <v>0</v>
          </cell>
          <cell r="D882" t="str">
            <v/>
          </cell>
          <cell r="E882">
            <v>0</v>
          </cell>
          <cell r="F882">
            <v>0</v>
          </cell>
          <cell r="G882">
            <v>0</v>
          </cell>
        </row>
        <row r="883">
          <cell r="A883" t="str">
            <v/>
          </cell>
          <cell r="B883" t="str">
            <v/>
          </cell>
          <cell r="C883">
            <v>0</v>
          </cell>
          <cell r="D883" t="str">
            <v/>
          </cell>
          <cell r="E883">
            <v>0</v>
          </cell>
          <cell r="F883">
            <v>0</v>
          </cell>
          <cell r="G883">
            <v>0</v>
          </cell>
        </row>
        <row r="884">
          <cell r="A884" t="str">
            <v/>
          </cell>
          <cell r="B884" t="str">
            <v/>
          </cell>
          <cell r="C884">
            <v>0</v>
          </cell>
          <cell r="D884" t="str">
            <v/>
          </cell>
          <cell r="E884">
            <v>0</v>
          </cell>
          <cell r="F884">
            <v>0</v>
          </cell>
          <cell r="G884">
            <v>0</v>
          </cell>
        </row>
        <row r="885">
          <cell r="A885" t="str">
            <v/>
          </cell>
          <cell r="B885" t="str">
            <v/>
          </cell>
          <cell r="C885">
            <v>0</v>
          </cell>
          <cell r="D885" t="str">
            <v/>
          </cell>
          <cell r="E885">
            <v>0</v>
          </cell>
          <cell r="F885">
            <v>0</v>
          </cell>
          <cell r="G885">
            <v>0</v>
          </cell>
        </row>
        <row r="886">
          <cell r="A886" t="str">
            <v/>
          </cell>
          <cell r="B886" t="str">
            <v/>
          </cell>
          <cell r="D886" t="str">
            <v/>
          </cell>
          <cell r="E886">
            <v>0</v>
          </cell>
          <cell r="F886">
            <v>0</v>
          </cell>
          <cell r="G886">
            <v>0</v>
          </cell>
        </row>
        <row r="887">
          <cell r="A887">
            <v>0</v>
          </cell>
          <cell r="C887" t="str">
            <v>C - EQUIPOS</v>
          </cell>
          <cell r="E887">
            <v>0</v>
          </cell>
          <cell r="F887" t="str">
            <v>Total A</v>
          </cell>
          <cell r="G887">
            <v>0</v>
          </cell>
        </row>
        <row r="888">
          <cell r="A888" t="str">
            <v>B - MANO DE OBRA</v>
          </cell>
          <cell r="B888" t="str">
            <v/>
          </cell>
          <cell r="C888">
            <v>0</v>
          </cell>
          <cell r="D888" t="str">
            <v/>
          </cell>
          <cell r="E888">
            <v>0</v>
          </cell>
          <cell r="F888">
            <v>0</v>
          </cell>
          <cell r="G888">
            <v>0</v>
          </cell>
        </row>
        <row r="889">
          <cell r="A889" t="str">
            <v/>
          </cell>
          <cell r="B889" t="str">
            <v/>
          </cell>
          <cell r="C889">
            <v>0</v>
          </cell>
          <cell r="D889" t="str">
            <v/>
          </cell>
          <cell r="E889">
            <v>0</v>
          </cell>
          <cell r="F889">
            <v>0</v>
          </cell>
          <cell r="G889">
            <v>0</v>
          </cell>
        </row>
        <row r="890">
          <cell r="A890" t="str">
            <v/>
          </cell>
          <cell r="B890" t="str">
            <v/>
          </cell>
          <cell r="C890">
            <v>0</v>
          </cell>
          <cell r="D890" t="str">
            <v/>
          </cell>
          <cell r="E890">
            <v>0</v>
          </cell>
          <cell r="F890">
            <v>0</v>
          </cell>
          <cell r="G890">
            <v>0</v>
          </cell>
        </row>
        <row r="891">
          <cell r="A891" t="str">
            <v/>
          </cell>
          <cell r="B891" t="str">
            <v/>
          </cell>
          <cell r="C891">
            <v>0</v>
          </cell>
          <cell r="D891" t="str">
            <v/>
          </cell>
          <cell r="E891">
            <v>0</v>
          </cell>
          <cell r="F891">
            <v>0</v>
          </cell>
          <cell r="G891">
            <v>0</v>
          </cell>
        </row>
        <row r="892">
          <cell r="A892" t="str">
            <v/>
          </cell>
          <cell r="B892" t="str">
            <v/>
          </cell>
          <cell r="C892">
            <v>0</v>
          </cell>
          <cell r="D892" t="str">
            <v/>
          </cell>
          <cell r="E892">
            <v>0</v>
          </cell>
          <cell r="F892">
            <v>0</v>
          </cell>
          <cell r="G892">
            <v>0</v>
          </cell>
        </row>
        <row r="893">
          <cell r="A893" t="str">
            <v/>
          </cell>
          <cell r="B893" t="str">
            <v/>
          </cell>
          <cell r="C893">
            <v>0</v>
          </cell>
          <cell r="D893" t="str">
            <v/>
          </cell>
          <cell r="E893">
            <v>0</v>
          </cell>
          <cell r="F893">
            <v>0</v>
          </cell>
          <cell r="G893">
            <v>0</v>
          </cell>
        </row>
        <row r="894">
          <cell r="A894" t="str">
            <v/>
          </cell>
          <cell r="B894" t="str">
            <v/>
          </cell>
          <cell r="C894">
            <v>0</v>
          </cell>
          <cell r="D894" t="str">
            <v/>
          </cell>
          <cell r="E894">
            <v>0</v>
          </cell>
          <cell r="F894">
            <v>0</v>
          </cell>
          <cell r="G894">
            <v>0</v>
          </cell>
        </row>
        <row r="895">
          <cell r="A895" t="str">
            <v/>
          </cell>
          <cell r="B895" t="str">
            <v/>
          </cell>
          <cell r="C895">
            <v>0</v>
          </cell>
          <cell r="D895" t="str">
            <v/>
          </cell>
          <cell r="E895">
            <v>0</v>
          </cell>
          <cell r="F895">
            <v>0</v>
          </cell>
          <cell r="G895">
            <v>0</v>
          </cell>
        </row>
        <row r="896">
          <cell r="A896" t="str">
            <v/>
          </cell>
          <cell r="B896" t="str">
            <v/>
          </cell>
          <cell r="C896">
            <v>0</v>
          </cell>
          <cell r="D896" t="str">
            <v/>
          </cell>
          <cell r="E896">
            <v>0</v>
          </cell>
          <cell r="F896">
            <v>0</v>
          </cell>
          <cell r="G896">
            <v>0</v>
          </cell>
        </row>
        <row r="897">
          <cell r="A897">
            <v>0</v>
          </cell>
          <cell r="E897">
            <v>0</v>
          </cell>
          <cell r="F897" t="str">
            <v>Total B</v>
          </cell>
          <cell r="G897">
            <v>0</v>
          </cell>
        </row>
        <row r="898">
          <cell r="A898" t="str">
            <v>C - EQUIPOS</v>
          </cell>
          <cell r="E898">
            <v>0</v>
          </cell>
          <cell r="G898">
            <v>0</v>
          </cell>
        </row>
        <row r="899">
          <cell r="A899" t="str">
            <v/>
          </cell>
          <cell r="B899" t="str">
            <v/>
          </cell>
          <cell r="C899">
            <v>0</v>
          </cell>
          <cell r="D899" t="str">
            <v/>
          </cell>
          <cell r="E899">
            <v>0</v>
          </cell>
          <cell r="F899">
            <v>0</v>
          </cell>
          <cell r="G899">
            <v>0</v>
          </cell>
        </row>
        <row r="900">
          <cell r="A900" t="str">
            <v/>
          </cell>
          <cell r="B900" t="str">
            <v/>
          </cell>
          <cell r="D900" t="str">
            <v/>
          </cell>
          <cell r="F900">
            <v>0</v>
          </cell>
          <cell r="G900">
            <v>0</v>
          </cell>
        </row>
        <row r="901">
          <cell r="A901" t="str">
            <v/>
          </cell>
          <cell r="B901" t="str">
            <v/>
          </cell>
          <cell r="C901">
            <v>0</v>
          </cell>
          <cell r="D901" t="str">
            <v/>
          </cell>
          <cell r="E901">
            <v>0</v>
          </cell>
          <cell r="F901">
            <v>0</v>
          </cell>
          <cell r="G901">
            <v>0</v>
          </cell>
        </row>
        <row r="902">
          <cell r="A902" t="str">
            <v/>
          </cell>
          <cell r="B902" t="str">
            <v/>
          </cell>
          <cell r="C902">
            <v>0</v>
          </cell>
          <cell r="D902" t="str">
            <v/>
          </cell>
          <cell r="E902">
            <v>0</v>
          </cell>
          <cell r="F902">
            <v>0</v>
          </cell>
          <cell r="G902">
            <v>0</v>
          </cell>
        </row>
        <row r="903">
          <cell r="A903" t="str">
            <v/>
          </cell>
          <cell r="B903" t="str">
            <v/>
          </cell>
          <cell r="C903">
            <v>0</v>
          </cell>
          <cell r="D903" t="str">
            <v/>
          </cell>
          <cell r="E903">
            <v>0</v>
          </cell>
          <cell r="F903">
            <v>0</v>
          </cell>
          <cell r="G903">
            <v>0</v>
          </cell>
        </row>
        <row r="904">
          <cell r="A904" t="str">
            <v/>
          </cell>
          <cell r="B904" t="str">
            <v/>
          </cell>
          <cell r="C904">
            <v>0</v>
          </cell>
          <cell r="D904" t="str">
            <v/>
          </cell>
          <cell r="E904">
            <v>0</v>
          </cell>
          <cell r="F904">
            <v>0</v>
          </cell>
          <cell r="G904">
            <v>0</v>
          </cell>
        </row>
        <row r="905">
          <cell r="A905" t="str">
            <v/>
          </cell>
          <cell r="B905" t="str">
            <v/>
          </cell>
          <cell r="C905">
            <v>0</v>
          </cell>
          <cell r="D905" t="str">
            <v/>
          </cell>
          <cell r="E905">
            <v>0</v>
          </cell>
          <cell r="F905">
            <v>0</v>
          </cell>
          <cell r="G905">
            <v>0</v>
          </cell>
        </row>
        <row r="906">
          <cell r="A906" t="str">
            <v/>
          </cell>
          <cell r="B906" t="str">
            <v/>
          </cell>
          <cell r="C906" t="str">
            <v>MOVIMIENTO DE SUELOS</v>
          </cell>
          <cell r="D906" t="str">
            <v/>
          </cell>
          <cell r="E906">
            <v>0</v>
          </cell>
          <cell r="F906">
            <v>0</v>
          </cell>
          <cell r="G906">
            <v>0</v>
          </cell>
        </row>
        <row r="907">
          <cell r="A907" t="str">
            <v/>
          </cell>
          <cell r="B907" t="str">
            <v/>
          </cell>
          <cell r="C907" t="str">
            <v>Excavación para cimientos y bases</v>
          </cell>
          <cell r="D907" t="str">
            <v/>
          </cell>
          <cell r="E907">
            <v>0</v>
          </cell>
          <cell r="F907">
            <v>0</v>
          </cell>
          <cell r="G907">
            <v>0</v>
          </cell>
        </row>
        <row r="908">
          <cell r="A908" t="str">
            <v/>
          </cell>
          <cell r="B908" t="str">
            <v/>
          </cell>
          <cell r="D908" t="str">
            <v/>
          </cell>
          <cell r="E908">
            <v>0</v>
          </cell>
          <cell r="F908">
            <v>0</v>
          </cell>
          <cell r="G908">
            <v>0</v>
          </cell>
        </row>
        <row r="909">
          <cell r="A909" t="str">
            <v>DATOS REDETERMINACION</v>
          </cell>
          <cell r="B909">
            <v>0</v>
          </cell>
          <cell r="C909" t="str">
            <v>DESIGNACION</v>
          </cell>
          <cell r="D909" t="str">
            <v>U</v>
          </cell>
          <cell r="E909" t="str">
            <v>Cantidad</v>
          </cell>
          <cell r="F909" t="str">
            <v>Total C</v>
          </cell>
          <cell r="G909">
            <v>0</v>
          </cell>
        </row>
        <row r="910">
          <cell r="A910" t="str">
            <v>CÓDIGO</v>
          </cell>
          <cell r="B910" t="str">
            <v>DESCRIPCIÓN</v>
          </cell>
          <cell r="C910">
            <v>0</v>
          </cell>
          <cell r="D910">
            <v>0</v>
          </cell>
          <cell r="E910">
            <v>0</v>
          </cell>
          <cell r="F910">
            <v>0</v>
          </cell>
          <cell r="G910">
            <v>0</v>
          </cell>
        </row>
        <row r="911">
          <cell r="A911" t="str">
            <v/>
          </cell>
          <cell r="B911" t="str">
            <v/>
          </cell>
          <cell r="C911" t="str">
            <v>A - MATERIALES</v>
          </cell>
          <cell r="D911" t="str">
            <v>COSTO NETO</v>
          </cell>
          <cell r="E911">
            <v>0</v>
          </cell>
          <cell r="F911" t="str">
            <v>Total D=A+B+C</v>
          </cell>
          <cell r="G911">
            <v>0</v>
          </cell>
        </row>
        <row r="912">
          <cell r="A912" t="str">
            <v/>
          </cell>
          <cell r="B912" t="str">
            <v/>
          </cell>
          <cell r="C912">
            <v>0</v>
          </cell>
          <cell r="D912" t="str">
            <v/>
          </cell>
          <cell r="E912">
            <v>0</v>
          </cell>
          <cell r="F912">
            <v>0</v>
          </cell>
          <cell r="G912">
            <v>0</v>
          </cell>
        </row>
        <row r="913">
          <cell r="A913" t="str">
            <v>ANALISIS DE PRECIOS</v>
          </cell>
          <cell r="B913" t="str">
            <v/>
          </cell>
          <cell r="C913">
            <v>0</v>
          </cell>
          <cell r="D913" t="str">
            <v/>
          </cell>
          <cell r="E913">
            <v>0</v>
          </cell>
          <cell r="F913">
            <v>0</v>
          </cell>
          <cell r="G913">
            <v>0</v>
          </cell>
        </row>
        <row r="914">
          <cell r="A914" t="str">
            <v>COMITENTE:</v>
          </cell>
          <cell r="B914" t="str">
            <v>INSTITUTO PROVINCIAL DE LA VIVIENDA</v>
          </cell>
          <cell r="C914">
            <v>0</v>
          </cell>
          <cell r="D914" t="str">
            <v/>
          </cell>
          <cell r="E914">
            <v>0</v>
          </cell>
          <cell r="F914">
            <v>0</v>
          </cell>
          <cell r="G914">
            <v>0</v>
          </cell>
        </row>
        <row r="915">
          <cell r="A915" t="str">
            <v>CONTRATISTA:</v>
          </cell>
          <cell r="B915">
            <v>0</v>
          </cell>
          <cell r="C915">
            <v>0</v>
          </cell>
          <cell r="D915" t="str">
            <v/>
          </cell>
          <cell r="E915">
            <v>0</v>
          </cell>
          <cell r="F915">
            <v>0</v>
          </cell>
          <cell r="G915">
            <v>0</v>
          </cell>
        </row>
        <row r="916">
          <cell r="A916" t="str">
            <v>OBRA:</v>
          </cell>
          <cell r="B916">
            <v>0</v>
          </cell>
          <cell r="C916">
            <v>0</v>
          </cell>
          <cell r="D916" t="str">
            <v/>
          </cell>
          <cell r="E916">
            <v>0</v>
          </cell>
          <cell r="F916" t="str">
            <v>PRECIOS A:</v>
          </cell>
          <cell r="G916">
            <v>0</v>
          </cell>
        </row>
        <row r="917">
          <cell r="A917" t="str">
            <v>UBICACIÓN:</v>
          </cell>
          <cell r="B917">
            <v>0</v>
          </cell>
          <cell r="C917">
            <v>0</v>
          </cell>
          <cell r="D917" t="str">
            <v/>
          </cell>
          <cell r="E917">
            <v>0</v>
          </cell>
          <cell r="F917">
            <v>0</v>
          </cell>
          <cell r="G917">
            <v>0</v>
          </cell>
        </row>
        <row r="918">
          <cell r="A918" t="str">
            <v>RUBRO:</v>
          </cell>
          <cell r="B918" t="str">
            <v/>
          </cell>
          <cell r="C918">
            <v>0</v>
          </cell>
          <cell r="D918" t="str">
            <v/>
          </cell>
          <cell r="E918">
            <v>0</v>
          </cell>
          <cell r="F918">
            <v>0</v>
          </cell>
          <cell r="G918">
            <v>0</v>
          </cell>
        </row>
        <row r="919">
          <cell r="A919" t="str">
            <v>ITEM:</v>
          </cell>
          <cell r="B919" t="str">
            <v/>
          </cell>
          <cell r="C919" t="str">
            <v/>
          </cell>
          <cell r="D919" t="str">
            <v/>
          </cell>
          <cell r="E919">
            <v>0</v>
          </cell>
          <cell r="F919" t="str">
            <v>UNIDAD:</v>
          </cell>
          <cell r="G919" t="str">
            <v/>
          </cell>
        </row>
        <row r="920">
          <cell r="A920" t="str">
            <v/>
          </cell>
          <cell r="B920" t="str">
            <v/>
          </cell>
          <cell r="C920">
            <v>0</v>
          </cell>
          <cell r="D920" t="str">
            <v/>
          </cell>
          <cell r="E920">
            <v>0</v>
          </cell>
          <cell r="F920">
            <v>0</v>
          </cell>
          <cell r="G920">
            <v>0</v>
          </cell>
        </row>
        <row r="921">
          <cell r="A921" t="str">
            <v>DATOS REDETERMINACION</v>
          </cell>
          <cell r="B921" t="str">
            <v/>
          </cell>
          <cell r="C921" t="str">
            <v>DESIGNACION</v>
          </cell>
          <cell r="D921" t="str">
            <v>U</v>
          </cell>
          <cell r="E921" t="str">
            <v>Cantidad</v>
          </cell>
          <cell r="F921" t="str">
            <v>$ Unitarios</v>
          </cell>
          <cell r="G921" t="str">
            <v>$ Parcial</v>
          </cell>
        </row>
        <row r="922">
          <cell r="A922" t="str">
            <v>CÓDIGO</v>
          </cell>
          <cell r="B922" t="str">
            <v>DESCRIPCIÓN</v>
          </cell>
          <cell r="C922">
            <v>0</v>
          </cell>
          <cell r="D922" t="str">
            <v/>
          </cell>
          <cell r="E922">
            <v>0</v>
          </cell>
          <cell r="F922">
            <v>0</v>
          </cell>
          <cell r="G922">
            <v>0</v>
          </cell>
        </row>
        <row r="923">
          <cell r="A923" t="str">
            <v>A - MATERIALES</v>
          </cell>
          <cell r="B923" t="str">
            <v/>
          </cell>
          <cell r="C923">
            <v>0</v>
          </cell>
          <cell r="D923" t="str">
            <v/>
          </cell>
          <cell r="E923">
            <v>0</v>
          </cell>
          <cell r="F923">
            <v>0</v>
          </cell>
          <cell r="G923">
            <v>0</v>
          </cell>
        </row>
        <row r="924">
          <cell r="A924" t="str">
            <v/>
          </cell>
          <cell r="B924" t="str">
            <v/>
          </cell>
          <cell r="C924">
            <v>0</v>
          </cell>
          <cell r="D924" t="str">
            <v/>
          </cell>
          <cell r="E924">
            <v>0</v>
          </cell>
          <cell r="F924">
            <v>0</v>
          </cell>
          <cell r="G924">
            <v>0</v>
          </cell>
        </row>
        <row r="925">
          <cell r="A925" t="str">
            <v/>
          </cell>
          <cell r="B925" t="str">
            <v/>
          </cell>
          <cell r="C925">
            <v>0</v>
          </cell>
          <cell r="D925" t="str">
            <v/>
          </cell>
          <cell r="E925">
            <v>0</v>
          </cell>
          <cell r="F925">
            <v>0</v>
          </cell>
          <cell r="G925">
            <v>0</v>
          </cell>
        </row>
        <row r="926">
          <cell r="A926" t="str">
            <v/>
          </cell>
          <cell r="B926" t="str">
            <v/>
          </cell>
          <cell r="D926" t="str">
            <v/>
          </cell>
          <cell r="E926">
            <v>0</v>
          </cell>
          <cell r="F926">
            <v>0</v>
          </cell>
          <cell r="G926">
            <v>0</v>
          </cell>
        </row>
        <row r="927">
          <cell r="A927" t="str">
            <v/>
          </cell>
          <cell r="B927" t="str">
            <v/>
          </cell>
          <cell r="C927" t="str">
            <v>B - MANO DE OBRA</v>
          </cell>
          <cell r="D927" t="str">
            <v/>
          </cell>
          <cell r="E927">
            <v>0</v>
          </cell>
          <cell r="F927">
            <v>0</v>
          </cell>
          <cell r="G927">
            <v>0</v>
          </cell>
        </row>
        <row r="928">
          <cell r="A928" t="str">
            <v/>
          </cell>
          <cell r="B928" t="str">
            <v/>
          </cell>
          <cell r="C928">
            <v>0</v>
          </cell>
          <cell r="D928" t="str">
            <v/>
          </cell>
          <cell r="E928">
            <v>0</v>
          </cell>
          <cell r="F928">
            <v>0</v>
          </cell>
          <cell r="G928">
            <v>0</v>
          </cell>
        </row>
        <row r="929">
          <cell r="A929" t="str">
            <v/>
          </cell>
          <cell r="B929" t="str">
            <v/>
          </cell>
          <cell r="C929">
            <v>0</v>
          </cell>
          <cell r="D929" t="str">
            <v/>
          </cell>
          <cell r="E929">
            <v>0</v>
          </cell>
          <cell r="F929">
            <v>0</v>
          </cell>
          <cell r="G929">
            <v>0</v>
          </cell>
        </row>
        <row r="930">
          <cell r="A930" t="str">
            <v/>
          </cell>
          <cell r="B930" t="str">
            <v/>
          </cell>
          <cell r="C930">
            <v>0</v>
          </cell>
          <cell r="D930" t="str">
            <v/>
          </cell>
          <cell r="E930">
            <v>0</v>
          </cell>
          <cell r="F930">
            <v>0</v>
          </cell>
          <cell r="G930">
            <v>0</v>
          </cell>
        </row>
        <row r="931">
          <cell r="A931" t="str">
            <v/>
          </cell>
          <cell r="B931" t="str">
            <v/>
          </cell>
          <cell r="C931">
            <v>0</v>
          </cell>
          <cell r="D931" t="str">
            <v/>
          </cell>
          <cell r="E931">
            <v>0</v>
          </cell>
          <cell r="F931">
            <v>0</v>
          </cell>
          <cell r="G931">
            <v>0</v>
          </cell>
        </row>
        <row r="932">
          <cell r="A932" t="str">
            <v/>
          </cell>
          <cell r="B932" t="str">
            <v/>
          </cell>
          <cell r="C932">
            <v>0</v>
          </cell>
          <cell r="D932" t="str">
            <v/>
          </cell>
          <cell r="E932">
            <v>0</v>
          </cell>
          <cell r="F932">
            <v>0</v>
          </cell>
          <cell r="G932">
            <v>0</v>
          </cell>
        </row>
        <row r="933">
          <cell r="A933" t="str">
            <v/>
          </cell>
          <cell r="B933" t="str">
            <v/>
          </cell>
          <cell r="C933">
            <v>0</v>
          </cell>
          <cell r="D933" t="str">
            <v/>
          </cell>
          <cell r="E933">
            <v>0</v>
          </cell>
          <cell r="F933">
            <v>0</v>
          </cell>
          <cell r="G933">
            <v>0</v>
          </cell>
        </row>
        <row r="934">
          <cell r="A934" t="str">
            <v/>
          </cell>
          <cell r="B934" t="str">
            <v/>
          </cell>
          <cell r="C934">
            <v>0</v>
          </cell>
          <cell r="D934" t="str">
            <v/>
          </cell>
          <cell r="E934">
            <v>0</v>
          </cell>
          <cell r="F934">
            <v>0</v>
          </cell>
          <cell r="G934">
            <v>0</v>
          </cell>
        </row>
        <row r="935">
          <cell r="A935" t="str">
            <v/>
          </cell>
          <cell r="B935" t="str">
            <v/>
          </cell>
          <cell r="C935">
            <v>0</v>
          </cell>
          <cell r="D935" t="str">
            <v/>
          </cell>
          <cell r="E935">
            <v>0</v>
          </cell>
          <cell r="F935">
            <v>0</v>
          </cell>
          <cell r="G935">
            <v>0</v>
          </cell>
        </row>
        <row r="936">
          <cell r="A936" t="str">
            <v/>
          </cell>
          <cell r="B936" t="str">
            <v/>
          </cell>
          <cell r="D936" t="str">
            <v/>
          </cell>
          <cell r="E936">
            <v>0</v>
          </cell>
          <cell r="F936">
            <v>0</v>
          </cell>
          <cell r="G936">
            <v>0</v>
          </cell>
        </row>
        <row r="937">
          <cell r="A937" t="str">
            <v/>
          </cell>
          <cell r="B937" t="str">
            <v/>
          </cell>
          <cell r="C937" t="str">
            <v>C - EQUIPOS</v>
          </cell>
          <cell r="D937" t="str">
            <v/>
          </cell>
          <cell r="E937">
            <v>0</v>
          </cell>
          <cell r="F937">
            <v>0</v>
          </cell>
          <cell r="G937">
            <v>0</v>
          </cell>
        </row>
        <row r="938">
          <cell r="A938" t="str">
            <v/>
          </cell>
          <cell r="B938" t="str">
            <v/>
          </cell>
          <cell r="C938">
            <v>0</v>
          </cell>
          <cell r="D938" t="str">
            <v/>
          </cell>
          <cell r="E938">
            <v>0</v>
          </cell>
          <cell r="F938">
            <v>0</v>
          </cell>
          <cell r="G938">
            <v>0</v>
          </cell>
        </row>
        <row r="939">
          <cell r="A939" t="str">
            <v/>
          </cell>
          <cell r="B939" t="str">
            <v/>
          </cell>
          <cell r="C939">
            <v>0</v>
          </cell>
          <cell r="D939" t="str">
            <v/>
          </cell>
          <cell r="E939">
            <v>0</v>
          </cell>
          <cell r="F939">
            <v>0</v>
          </cell>
          <cell r="G939">
            <v>0</v>
          </cell>
        </row>
        <row r="940">
          <cell r="A940" t="str">
            <v/>
          </cell>
          <cell r="B940" t="str">
            <v/>
          </cell>
          <cell r="C940">
            <v>0</v>
          </cell>
          <cell r="D940" t="str">
            <v/>
          </cell>
          <cell r="E940">
            <v>0</v>
          </cell>
          <cell r="F940">
            <v>0</v>
          </cell>
          <cell r="G940">
            <v>0</v>
          </cell>
        </row>
        <row r="941">
          <cell r="A941" t="str">
            <v/>
          </cell>
          <cell r="B941" t="str">
            <v/>
          </cell>
          <cell r="C941">
            <v>0</v>
          </cell>
          <cell r="D941" t="str">
            <v/>
          </cell>
          <cell r="E941">
            <v>0</v>
          </cell>
          <cell r="F941">
            <v>0</v>
          </cell>
          <cell r="G941">
            <v>0</v>
          </cell>
        </row>
        <row r="942">
          <cell r="A942" t="str">
            <v/>
          </cell>
          <cell r="B942" t="str">
            <v/>
          </cell>
          <cell r="C942">
            <v>0</v>
          </cell>
          <cell r="D942" t="str">
            <v/>
          </cell>
          <cell r="E942">
            <v>0</v>
          </cell>
          <cell r="F942">
            <v>0</v>
          </cell>
          <cell r="G942">
            <v>0</v>
          </cell>
        </row>
        <row r="943">
          <cell r="A943" t="str">
            <v/>
          </cell>
          <cell r="B943" t="str">
            <v/>
          </cell>
          <cell r="C943">
            <v>0</v>
          </cell>
          <cell r="D943" t="str">
            <v/>
          </cell>
          <cell r="E943">
            <v>0</v>
          </cell>
          <cell r="F943">
            <v>0</v>
          </cell>
          <cell r="G943">
            <v>0</v>
          </cell>
        </row>
        <row r="944">
          <cell r="A944" t="str">
            <v/>
          </cell>
          <cell r="B944" t="str">
            <v/>
          </cell>
          <cell r="C944">
            <v>0</v>
          </cell>
          <cell r="D944" t="str">
            <v/>
          </cell>
          <cell r="E944">
            <v>0</v>
          </cell>
          <cell r="F944" t="str">
            <v>Total A</v>
          </cell>
          <cell r="G944">
            <v>0</v>
          </cell>
        </row>
        <row r="945">
          <cell r="A945" t="str">
            <v>B - MANO DE OBRA</v>
          </cell>
          <cell r="B945" t="str">
            <v/>
          </cell>
          <cell r="C945">
            <v>0</v>
          </cell>
          <cell r="D945" t="str">
            <v/>
          </cell>
          <cell r="E945">
            <v>0</v>
          </cell>
          <cell r="F945">
            <v>0</v>
          </cell>
          <cell r="G945">
            <v>0</v>
          </cell>
        </row>
        <row r="946">
          <cell r="A946" t="str">
            <v/>
          </cell>
          <cell r="B946" t="str">
            <v/>
          </cell>
          <cell r="C946">
            <v>0</v>
          </cell>
          <cell r="D946" t="str">
            <v/>
          </cell>
          <cell r="E946">
            <v>0</v>
          </cell>
          <cell r="F946">
            <v>0</v>
          </cell>
          <cell r="G946">
            <v>0</v>
          </cell>
        </row>
        <row r="947">
          <cell r="A947" t="str">
            <v/>
          </cell>
          <cell r="B947" t="str">
            <v/>
          </cell>
          <cell r="D947" t="str">
            <v/>
          </cell>
          <cell r="E947">
            <v>0</v>
          </cell>
          <cell r="F947">
            <v>0</v>
          </cell>
          <cell r="G947">
            <v>0</v>
          </cell>
        </row>
        <row r="948">
          <cell r="A948" t="str">
            <v/>
          </cell>
          <cell r="B948" t="str">
            <v/>
          </cell>
          <cell r="D948" t="str">
            <v/>
          </cell>
          <cell r="E948">
            <v>0</v>
          </cell>
          <cell r="F948">
            <v>0</v>
          </cell>
          <cell r="G948">
            <v>0</v>
          </cell>
        </row>
        <row r="949">
          <cell r="A949" t="str">
            <v/>
          </cell>
          <cell r="B949" t="str">
            <v/>
          </cell>
          <cell r="C949">
            <v>0</v>
          </cell>
          <cell r="D949" t="str">
            <v/>
          </cell>
          <cell r="E949">
            <v>0</v>
          </cell>
          <cell r="F949">
            <v>0</v>
          </cell>
          <cell r="G949">
            <v>0</v>
          </cell>
        </row>
        <row r="950">
          <cell r="A950" t="str">
            <v/>
          </cell>
          <cell r="B950" t="str">
            <v/>
          </cell>
          <cell r="D950" t="str">
            <v/>
          </cell>
          <cell r="F950">
            <v>0</v>
          </cell>
          <cell r="G950">
            <v>0</v>
          </cell>
        </row>
        <row r="951">
          <cell r="A951" t="str">
            <v/>
          </cell>
          <cell r="B951" t="str">
            <v/>
          </cell>
          <cell r="C951">
            <v>0</v>
          </cell>
          <cell r="D951" t="str">
            <v/>
          </cell>
          <cell r="E951">
            <v>0</v>
          </cell>
          <cell r="F951">
            <v>0</v>
          </cell>
          <cell r="G951">
            <v>0</v>
          </cell>
        </row>
        <row r="952">
          <cell r="A952" t="str">
            <v/>
          </cell>
          <cell r="B952" t="str">
            <v/>
          </cell>
          <cell r="C952">
            <v>0</v>
          </cell>
          <cell r="D952" t="str">
            <v/>
          </cell>
          <cell r="E952">
            <v>0</v>
          </cell>
          <cell r="F952">
            <v>0</v>
          </cell>
          <cell r="G952">
            <v>0</v>
          </cell>
        </row>
        <row r="953">
          <cell r="A953" t="str">
            <v/>
          </cell>
          <cell r="B953" t="str">
            <v/>
          </cell>
          <cell r="C953">
            <v>0</v>
          </cell>
          <cell r="D953" t="str">
            <v/>
          </cell>
          <cell r="E953">
            <v>0</v>
          </cell>
          <cell r="F953">
            <v>0</v>
          </cell>
          <cell r="G953">
            <v>0</v>
          </cell>
        </row>
        <row r="954">
          <cell r="A954" t="str">
            <v>OBRA:</v>
          </cell>
          <cell r="B954" t="str">
            <v>CONSTRUCCIÓN CONSULTORIOS EXTERNOS - HOSPITAL DR. GUILLERMO RAWSON</v>
          </cell>
          <cell r="C954">
            <v>0</v>
          </cell>
          <cell r="D954">
            <v>0</v>
          </cell>
          <cell r="E954">
            <v>0</v>
          </cell>
          <cell r="F954" t="str">
            <v>Total B</v>
          </cell>
          <cell r="G954">
            <v>0</v>
          </cell>
        </row>
        <row r="955">
          <cell r="A955" t="str">
            <v>C - EQUIPOS</v>
          </cell>
          <cell r="B955" t="str">
            <v>Departamento Capital - Provincia de SAN JUAN</v>
          </cell>
          <cell r="C955">
            <v>0</v>
          </cell>
          <cell r="E955">
            <v>0</v>
          </cell>
          <cell r="G955">
            <v>0</v>
          </cell>
        </row>
        <row r="956">
          <cell r="A956" t="str">
            <v/>
          </cell>
          <cell r="B956" t="str">
            <v/>
          </cell>
          <cell r="C956" t="str">
            <v>ESTRUCTURAS RESISTENTES</v>
          </cell>
          <cell r="D956" t="str">
            <v/>
          </cell>
          <cell r="E956">
            <v>0</v>
          </cell>
          <cell r="F956">
            <v>0</v>
          </cell>
          <cell r="G956">
            <v>0</v>
          </cell>
        </row>
        <row r="957">
          <cell r="A957" t="str">
            <v/>
          </cell>
          <cell r="B957" t="str">
            <v/>
          </cell>
          <cell r="C957" t="str">
            <v>Hormigón de limpieza</v>
          </cell>
          <cell r="D957" t="str">
            <v/>
          </cell>
          <cell r="E957">
            <v>0</v>
          </cell>
          <cell r="F957">
            <v>0</v>
          </cell>
          <cell r="G957">
            <v>0</v>
          </cell>
        </row>
        <row r="958">
          <cell r="A958" t="str">
            <v/>
          </cell>
          <cell r="B958" t="str">
            <v/>
          </cell>
          <cell r="D958" t="str">
            <v/>
          </cell>
          <cell r="E958">
            <v>0</v>
          </cell>
          <cell r="F958">
            <v>0</v>
          </cell>
          <cell r="G958">
            <v>0</v>
          </cell>
        </row>
        <row r="959">
          <cell r="A959" t="str">
            <v/>
          </cell>
          <cell r="B959" t="str">
            <v/>
          </cell>
          <cell r="C959" t="str">
            <v>DESIGNACION</v>
          </cell>
          <cell r="D959" t="str">
            <v/>
          </cell>
          <cell r="E959" t="str">
            <v>Cantidad</v>
          </cell>
          <cell r="F959">
            <v>0</v>
          </cell>
          <cell r="G959">
            <v>0</v>
          </cell>
        </row>
        <row r="960">
          <cell r="A960" t="str">
            <v/>
          </cell>
          <cell r="B960" t="str">
            <v/>
          </cell>
          <cell r="C960">
            <v>0</v>
          </cell>
          <cell r="D960" t="str">
            <v/>
          </cell>
          <cell r="E960">
            <v>0</v>
          </cell>
          <cell r="F960">
            <v>0</v>
          </cell>
          <cell r="G960">
            <v>0</v>
          </cell>
        </row>
        <row r="961">
          <cell r="A961" t="str">
            <v/>
          </cell>
          <cell r="B961" t="str">
            <v/>
          </cell>
          <cell r="C961" t="str">
            <v>A - MATERIALES</v>
          </cell>
          <cell r="D961" t="str">
            <v/>
          </cell>
          <cell r="E961">
            <v>0</v>
          </cell>
          <cell r="F961">
            <v>0</v>
          </cell>
          <cell r="G961">
            <v>0</v>
          </cell>
        </row>
        <row r="962">
          <cell r="A962" t="str">
            <v/>
          </cell>
          <cell r="B962" t="str">
            <v/>
          </cell>
          <cell r="C962">
            <v>0</v>
          </cell>
          <cell r="D962" t="str">
            <v/>
          </cell>
          <cell r="E962">
            <v>0</v>
          </cell>
          <cell r="F962">
            <v>0</v>
          </cell>
          <cell r="G962">
            <v>0</v>
          </cell>
        </row>
        <row r="963">
          <cell r="A963" t="str">
            <v/>
          </cell>
          <cell r="B963" t="str">
            <v/>
          </cell>
          <cell r="C963">
            <v>0</v>
          </cell>
          <cell r="D963" t="str">
            <v/>
          </cell>
          <cell r="E963">
            <v>0</v>
          </cell>
          <cell r="F963">
            <v>0</v>
          </cell>
          <cell r="G963">
            <v>0</v>
          </cell>
        </row>
        <row r="964">
          <cell r="A964" t="str">
            <v/>
          </cell>
          <cell r="B964" t="str">
            <v/>
          </cell>
          <cell r="C964">
            <v>0</v>
          </cell>
          <cell r="D964" t="str">
            <v/>
          </cell>
          <cell r="E964">
            <v>0</v>
          </cell>
          <cell r="F964">
            <v>0</v>
          </cell>
          <cell r="G964">
            <v>0</v>
          </cell>
        </row>
        <row r="965">
          <cell r="A965" t="str">
            <v/>
          </cell>
          <cell r="B965" t="str">
            <v/>
          </cell>
          <cell r="C965">
            <v>0</v>
          </cell>
          <cell r="D965" t="str">
            <v/>
          </cell>
          <cell r="E965">
            <v>0</v>
          </cell>
          <cell r="F965">
            <v>0</v>
          </cell>
          <cell r="G965">
            <v>0</v>
          </cell>
        </row>
        <row r="966">
          <cell r="A966" t="str">
            <v/>
          </cell>
          <cell r="B966" t="str">
            <v/>
          </cell>
          <cell r="C966">
            <v>0</v>
          </cell>
          <cell r="D966" t="str">
            <v/>
          </cell>
          <cell r="E966">
            <v>0</v>
          </cell>
          <cell r="F966" t="str">
            <v>Total C</v>
          </cell>
          <cell r="G966">
            <v>0</v>
          </cell>
        </row>
        <row r="967">
          <cell r="A967" t="str">
            <v/>
          </cell>
          <cell r="B967" t="str">
            <v/>
          </cell>
          <cell r="C967">
            <v>0</v>
          </cell>
          <cell r="D967" t="str">
            <v/>
          </cell>
          <cell r="E967">
            <v>0</v>
          </cell>
          <cell r="F967">
            <v>0</v>
          </cell>
          <cell r="G967">
            <v>0</v>
          </cell>
        </row>
        <row r="968">
          <cell r="A968" t="str">
            <v/>
          </cell>
          <cell r="B968" t="str">
            <v/>
          </cell>
          <cell r="C968">
            <v>0</v>
          </cell>
          <cell r="D968" t="str">
            <v>COSTO NETO</v>
          </cell>
          <cell r="E968">
            <v>0</v>
          </cell>
          <cell r="F968" t="str">
            <v>Total D=A+B+C</v>
          </cell>
          <cell r="G968">
            <v>0</v>
          </cell>
        </row>
        <row r="969">
          <cell r="A969" t="str">
            <v/>
          </cell>
          <cell r="B969" t="str">
            <v/>
          </cell>
          <cell r="C969">
            <v>0</v>
          </cell>
          <cell r="D969" t="str">
            <v/>
          </cell>
          <cell r="E969">
            <v>0</v>
          </cell>
          <cell r="F969">
            <v>0</v>
          </cell>
          <cell r="G969">
            <v>0</v>
          </cell>
        </row>
        <row r="970">
          <cell r="A970" t="str">
            <v>ANALISIS DE PRECIOS</v>
          </cell>
          <cell r="B970" t="str">
            <v/>
          </cell>
          <cell r="C970">
            <v>0</v>
          </cell>
          <cell r="D970" t="str">
            <v/>
          </cell>
          <cell r="E970">
            <v>0</v>
          </cell>
          <cell r="F970">
            <v>0</v>
          </cell>
          <cell r="G970">
            <v>0</v>
          </cell>
        </row>
        <row r="971">
          <cell r="A971" t="str">
            <v>COMITENTE:</v>
          </cell>
          <cell r="B971" t="str">
            <v>INSTITUTO PROVINCIAL DE LA VIVIENDA</v>
          </cell>
          <cell r="C971">
            <v>0</v>
          </cell>
          <cell r="D971" t="str">
            <v/>
          </cell>
          <cell r="E971">
            <v>0</v>
          </cell>
          <cell r="F971">
            <v>0</v>
          </cell>
          <cell r="G971">
            <v>0</v>
          </cell>
        </row>
        <row r="972">
          <cell r="A972" t="str">
            <v>CONTRATISTA:</v>
          </cell>
          <cell r="B972">
            <v>0</v>
          </cell>
          <cell r="C972">
            <v>0</v>
          </cell>
          <cell r="D972" t="str">
            <v/>
          </cell>
          <cell r="E972">
            <v>0</v>
          </cell>
          <cell r="F972">
            <v>0</v>
          </cell>
          <cell r="G972">
            <v>0</v>
          </cell>
        </row>
        <row r="973">
          <cell r="A973" t="str">
            <v>OBRA:</v>
          </cell>
          <cell r="B973">
            <v>0</v>
          </cell>
          <cell r="C973">
            <v>0</v>
          </cell>
          <cell r="D973" t="str">
            <v/>
          </cell>
          <cell r="E973">
            <v>0</v>
          </cell>
          <cell r="F973" t="str">
            <v>PRECIOS A:</v>
          </cell>
          <cell r="G973">
            <v>0</v>
          </cell>
        </row>
        <row r="974">
          <cell r="A974" t="str">
            <v>UBICACIÓN:</v>
          </cell>
          <cell r="B974">
            <v>0</v>
          </cell>
          <cell r="C974">
            <v>0</v>
          </cell>
          <cell r="D974" t="str">
            <v/>
          </cell>
          <cell r="E974">
            <v>0</v>
          </cell>
          <cell r="F974">
            <v>0</v>
          </cell>
          <cell r="G974">
            <v>0</v>
          </cell>
        </row>
        <row r="975">
          <cell r="A975" t="str">
            <v>RUBRO:</v>
          </cell>
          <cell r="B975" t="str">
            <v/>
          </cell>
          <cell r="C975">
            <v>0</v>
          </cell>
          <cell r="D975" t="str">
            <v/>
          </cell>
          <cell r="E975">
            <v>0</v>
          </cell>
          <cell r="F975">
            <v>0</v>
          </cell>
          <cell r="G975">
            <v>0</v>
          </cell>
        </row>
        <row r="976">
          <cell r="A976" t="str">
            <v>ITEM:</v>
          </cell>
          <cell r="B976" t="str">
            <v/>
          </cell>
          <cell r="C976" t="str">
            <v/>
          </cell>
          <cell r="E976">
            <v>0</v>
          </cell>
          <cell r="F976" t="str">
            <v>UNIDAD:</v>
          </cell>
          <cell r="G976" t="str">
            <v/>
          </cell>
        </row>
        <row r="977">
          <cell r="A977">
            <v>0</v>
          </cell>
          <cell r="C977" t="str">
            <v>B - MANO DE OBRA</v>
          </cell>
          <cell r="E977">
            <v>0</v>
          </cell>
          <cell r="G977">
            <v>0</v>
          </cell>
        </row>
        <row r="978">
          <cell r="A978" t="str">
            <v>DATOS REDETERMINACION</v>
          </cell>
          <cell r="B978" t="str">
            <v/>
          </cell>
          <cell r="C978" t="str">
            <v>DESIGNACION</v>
          </cell>
          <cell r="D978" t="str">
            <v>U</v>
          </cell>
          <cell r="E978" t="str">
            <v>Cantidad</v>
          </cell>
          <cell r="F978" t="str">
            <v>$ Unitarios</v>
          </cell>
          <cell r="G978" t="str">
            <v>$ Parcial</v>
          </cell>
        </row>
        <row r="979">
          <cell r="A979" t="str">
            <v>CÓDIGO</v>
          </cell>
          <cell r="B979" t="str">
            <v>DESCRIPCIÓN</v>
          </cell>
          <cell r="C979">
            <v>0</v>
          </cell>
          <cell r="D979" t="str">
            <v/>
          </cell>
          <cell r="E979">
            <v>0</v>
          </cell>
          <cell r="F979">
            <v>0</v>
          </cell>
          <cell r="G979">
            <v>0</v>
          </cell>
        </row>
        <row r="980">
          <cell r="A980" t="str">
            <v>A - MATERIALES</v>
          </cell>
          <cell r="B980" t="str">
            <v/>
          </cell>
          <cell r="C980">
            <v>0</v>
          </cell>
          <cell r="D980" t="str">
            <v/>
          </cell>
          <cell r="E980">
            <v>0</v>
          </cell>
          <cell r="F980">
            <v>0</v>
          </cell>
          <cell r="G980">
            <v>0</v>
          </cell>
        </row>
        <row r="981">
          <cell r="A981" t="str">
            <v/>
          </cell>
          <cell r="B981" t="str">
            <v/>
          </cell>
          <cell r="C981">
            <v>0</v>
          </cell>
          <cell r="D981" t="str">
            <v/>
          </cell>
          <cell r="E981">
            <v>0</v>
          </cell>
          <cell r="F981">
            <v>0</v>
          </cell>
          <cell r="G981">
            <v>0</v>
          </cell>
        </row>
        <row r="982">
          <cell r="A982" t="str">
            <v/>
          </cell>
          <cell r="B982" t="str">
            <v/>
          </cell>
          <cell r="C982">
            <v>0</v>
          </cell>
          <cell r="D982" t="str">
            <v/>
          </cell>
          <cell r="E982">
            <v>0</v>
          </cell>
          <cell r="F982">
            <v>0</v>
          </cell>
          <cell r="G982">
            <v>0</v>
          </cell>
        </row>
        <row r="983">
          <cell r="A983" t="str">
            <v/>
          </cell>
          <cell r="B983" t="str">
            <v/>
          </cell>
          <cell r="C983">
            <v>0</v>
          </cell>
          <cell r="D983" t="str">
            <v/>
          </cell>
          <cell r="E983">
            <v>0</v>
          </cell>
          <cell r="F983">
            <v>0</v>
          </cell>
          <cell r="G983">
            <v>0</v>
          </cell>
        </row>
        <row r="984">
          <cell r="A984" t="str">
            <v/>
          </cell>
          <cell r="B984" t="str">
            <v/>
          </cell>
          <cell r="C984">
            <v>0</v>
          </cell>
          <cell r="D984" t="str">
            <v/>
          </cell>
          <cell r="E984">
            <v>0</v>
          </cell>
          <cell r="F984">
            <v>0</v>
          </cell>
          <cell r="G984">
            <v>0</v>
          </cell>
        </row>
        <row r="985">
          <cell r="A985" t="str">
            <v/>
          </cell>
          <cell r="B985" t="str">
            <v/>
          </cell>
          <cell r="C985">
            <v>0</v>
          </cell>
          <cell r="D985" t="str">
            <v/>
          </cell>
          <cell r="E985">
            <v>0</v>
          </cell>
          <cell r="F985">
            <v>0</v>
          </cell>
          <cell r="G985">
            <v>0</v>
          </cell>
        </row>
        <row r="986">
          <cell r="A986" t="str">
            <v/>
          </cell>
          <cell r="B986" t="str">
            <v/>
          </cell>
          <cell r="D986" t="str">
            <v/>
          </cell>
          <cell r="E986">
            <v>0</v>
          </cell>
          <cell r="F986">
            <v>0</v>
          </cell>
          <cell r="G986">
            <v>0</v>
          </cell>
        </row>
        <row r="987">
          <cell r="A987" t="str">
            <v/>
          </cell>
          <cell r="B987" t="str">
            <v/>
          </cell>
          <cell r="C987" t="str">
            <v>C - EQUIPOS</v>
          </cell>
          <cell r="D987" t="str">
            <v/>
          </cell>
          <cell r="E987">
            <v>0</v>
          </cell>
          <cell r="F987">
            <v>0</v>
          </cell>
          <cell r="G987">
            <v>0</v>
          </cell>
        </row>
        <row r="988">
          <cell r="A988" t="str">
            <v/>
          </cell>
          <cell r="B988" t="str">
            <v/>
          </cell>
          <cell r="C988">
            <v>0</v>
          </cell>
          <cell r="D988" t="str">
            <v/>
          </cell>
          <cell r="E988">
            <v>0</v>
          </cell>
          <cell r="F988">
            <v>0</v>
          </cell>
          <cell r="G988">
            <v>0</v>
          </cell>
        </row>
        <row r="989">
          <cell r="A989" t="str">
            <v/>
          </cell>
          <cell r="B989" t="str">
            <v/>
          </cell>
          <cell r="C989">
            <v>0</v>
          </cell>
          <cell r="D989" t="str">
            <v/>
          </cell>
          <cell r="E989">
            <v>0</v>
          </cell>
          <cell r="F989">
            <v>0</v>
          </cell>
          <cell r="G989">
            <v>0</v>
          </cell>
        </row>
        <row r="990">
          <cell r="A990" t="str">
            <v/>
          </cell>
          <cell r="B990" t="str">
            <v/>
          </cell>
          <cell r="C990">
            <v>0</v>
          </cell>
          <cell r="D990" t="str">
            <v/>
          </cell>
          <cell r="E990">
            <v>0</v>
          </cell>
          <cell r="F990">
            <v>0</v>
          </cell>
          <cell r="G990">
            <v>0</v>
          </cell>
        </row>
        <row r="991">
          <cell r="A991" t="str">
            <v/>
          </cell>
          <cell r="B991" t="str">
            <v/>
          </cell>
          <cell r="C991">
            <v>0</v>
          </cell>
          <cell r="D991" t="str">
            <v/>
          </cell>
          <cell r="E991">
            <v>0</v>
          </cell>
          <cell r="F991">
            <v>0</v>
          </cell>
          <cell r="G991">
            <v>0</v>
          </cell>
        </row>
        <row r="992">
          <cell r="A992" t="str">
            <v/>
          </cell>
          <cell r="B992" t="str">
            <v/>
          </cell>
          <cell r="C992">
            <v>0</v>
          </cell>
          <cell r="D992" t="str">
            <v/>
          </cell>
          <cell r="E992">
            <v>0</v>
          </cell>
          <cell r="F992">
            <v>0</v>
          </cell>
          <cell r="G992">
            <v>0</v>
          </cell>
        </row>
        <row r="993">
          <cell r="A993" t="str">
            <v/>
          </cell>
          <cell r="B993" t="str">
            <v/>
          </cell>
          <cell r="C993">
            <v>0</v>
          </cell>
          <cell r="D993" t="str">
            <v/>
          </cell>
          <cell r="E993">
            <v>0</v>
          </cell>
          <cell r="F993">
            <v>0</v>
          </cell>
          <cell r="G993">
            <v>0</v>
          </cell>
        </row>
        <row r="994">
          <cell r="A994" t="str">
            <v/>
          </cell>
          <cell r="B994" t="str">
            <v/>
          </cell>
          <cell r="C994">
            <v>0</v>
          </cell>
          <cell r="D994" t="str">
            <v/>
          </cell>
          <cell r="E994">
            <v>0</v>
          </cell>
          <cell r="F994">
            <v>0</v>
          </cell>
          <cell r="G994">
            <v>0</v>
          </cell>
        </row>
        <row r="995">
          <cell r="A995" t="str">
            <v/>
          </cell>
          <cell r="B995" t="str">
            <v/>
          </cell>
          <cell r="C995">
            <v>0</v>
          </cell>
          <cell r="D995" t="str">
            <v/>
          </cell>
          <cell r="E995">
            <v>0</v>
          </cell>
          <cell r="F995">
            <v>0</v>
          </cell>
          <cell r="G995">
            <v>0</v>
          </cell>
        </row>
        <row r="996">
          <cell r="A996" t="str">
            <v/>
          </cell>
          <cell r="B996" t="str">
            <v/>
          </cell>
          <cell r="C996">
            <v>0</v>
          </cell>
          <cell r="D996" t="str">
            <v/>
          </cell>
          <cell r="E996">
            <v>0</v>
          </cell>
          <cell r="F996">
            <v>0</v>
          </cell>
          <cell r="G996">
            <v>0</v>
          </cell>
        </row>
        <row r="997">
          <cell r="A997" t="str">
            <v/>
          </cell>
          <cell r="B997" t="str">
            <v/>
          </cell>
          <cell r="D997" t="str">
            <v/>
          </cell>
          <cell r="E997">
            <v>0</v>
          </cell>
          <cell r="F997">
            <v>0</v>
          </cell>
          <cell r="G997">
            <v>0</v>
          </cell>
        </row>
        <row r="998">
          <cell r="A998" t="str">
            <v/>
          </cell>
          <cell r="B998" t="str">
            <v/>
          </cell>
          <cell r="D998" t="str">
            <v/>
          </cell>
          <cell r="E998">
            <v>0</v>
          </cell>
          <cell r="F998">
            <v>0</v>
          </cell>
          <cell r="G998">
            <v>0</v>
          </cell>
        </row>
        <row r="999">
          <cell r="A999" t="str">
            <v/>
          </cell>
          <cell r="B999" t="str">
            <v/>
          </cell>
          <cell r="C999">
            <v>0</v>
          </cell>
          <cell r="D999" t="str">
            <v/>
          </cell>
          <cell r="E999">
            <v>0</v>
          </cell>
          <cell r="F999">
            <v>0</v>
          </cell>
          <cell r="G999">
            <v>0</v>
          </cell>
        </row>
        <row r="1000">
          <cell r="A1000" t="str">
            <v/>
          </cell>
          <cell r="B1000" t="str">
            <v/>
          </cell>
          <cell r="D1000" t="str">
            <v/>
          </cell>
          <cell r="F1000">
            <v>0</v>
          </cell>
          <cell r="G1000">
            <v>0</v>
          </cell>
        </row>
        <row r="1001">
          <cell r="A1001" t="str">
            <v>ANALISIS DE PRECIOS</v>
          </cell>
          <cell r="B1001">
            <v>0</v>
          </cell>
          <cell r="C1001">
            <v>0</v>
          </cell>
          <cell r="D1001">
            <v>0</v>
          </cell>
          <cell r="E1001">
            <v>0</v>
          </cell>
          <cell r="F1001" t="str">
            <v>Total A</v>
          </cell>
          <cell r="G1001">
            <v>0</v>
          </cell>
        </row>
        <row r="1002">
          <cell r="A1002" t="str">
            <v>B - MANO DE OBRA</v>
          </cell>
          <cell r="B1002" t="str">
            <v>SUBSECRETARÍA DE OBRAS PÚBLICAS</v>
          </cell>
          <cell r="C1002">
            <v>0</v>
          </cell>
          <cell r="D1002">
            <v>0</v>
          </cell>
          <cell r="E1002">
            <v>0</v>
          </cell>
          <cell r="F1002">
            <v>0</v>
          </cell>
          <cell r="G1002">
            <v>0</v>
          </cell>
        </row>
        <row r="1003">
          <cell r="A1003" t="str">
            <v/>
          </cell>
          <cell r="B1003" t="str">
            <v/>
          </cell>
          <cell r="C1003">
            <v>0</v>
          </cell>
          <cell r="D1003" t="str">
            <v/>
          </cell>
          <cell r="E1003">
            <v>0</v>
          </cell>
          <cell r="F1003">
            <v>0</v>
          </cell>
          <cell r="G1003">
            <v>0</v>
          </cell>
        </row>
        <row r="1004">
          <cell r="A1004" t="str">
            <v/>
          </cell>
          <cell r="B1004" t="str">
            <v/>
          </cell>
          <cell r="C1004">
            <v>0</v>
          </cell>
          <cell r="D1004" t="str">
            <v/>
          </cell>
          <cell r="E1004">
            <v>0</v>
          </cell>
          <cell r="F1004">
            <v>0</v>
          </cell>
          <cell r="G1004">
            <v>0</v>
          </cell>
        </row>
        <row r="1005">
          <cell r="A1005" t="str">
            <v/>
          </cell>
          <cell r="B1005" t="str">
            <v/>
          </cell>
          <cell r="C1005">
            <v>0</v>
          </cell>
          <cell r="D1005" t="str">
            <v/>
          </cell>
          <cell r="E1005">
            <v>0</v>
          </cell>
          <cell r="F1005">
            <v>0</v>
          </cell>
          <cell r="G1005">
            <v>0</v>
          </cell>
        </row>
        <row r="1006">
          <cell r="A1006" t="str">
            <v/>
          </cell>
          <cell r="B1006" t="str">
            <v/>
          </cell>
          <cell r="C1006" t="str">
            <v>ESTRUCTURAS RESISTENTES</v>
          </cell>
          <cell r="D1006" t="str">
            <v/>
          </cell>
          <cell r="E1006">
            <v>0</v>
          </cell>
          <cell r="F1006">
            <v>0</v>
          </cell>
          <cell r="G1006">
            <v>0</v>
          </cell>
        </row>
        <row r="1007">
          <cell r="A1007" t="str">
            <v/>
          </cell>
          <cell r="B1007" t="str">
            <v/>
          </cell>
          <cell r="C1007" t="str">
            <v>Hormigón para cimientos y sobrecimientos</v>
          </cell>
          <cell r="D1007" t="str">
            <v/>
          </cell>
          <cell r="E1007">
            <v>0</v>
          </cell>
          <cell r="F1007">
            <v>0</v>
          </cell>
          <cell r="G1007">
            <v>0</v>
          </cell>
        </row>
        <row r="1008">
          <cell r="A1008" t="str">
            <v/>
          </cell>
          <cell r="B1008" t="str">
            <v/>
          </cell>
          <cell r="D1008" t="str">
            <v/>
          </cell>
          <cell r="E1008">
            <v>0</v>
          </cell>
          <cell r="F1008">
            <v>0</v>
          </cell>
          <cell r="G1008">
            <v>0</v>
          </cell>
        </row>
        <row r="1009">
          <cell r="A1009" t="str">
            <v/>
          </cell>
          <cell r="B1009" t="str">
            <v/>
          </cell>
          <cell r="C1009" t="str">
            <v>DESIGNACION</v>
          </cell>
          <cell r="D1009" t="str">
            <v/>
          </cell>
          <cell r="E1009" t="str">
            <v>Cantidad</v>
          </cell>
          <cell r="F1009">
            <v>0</v>
          </cell>
          <cell r="G1009">
            <v>0</v>
          </cell>
        </row>
        <row r="1010">
          <cell r="A1010" t="str">
            <v/>
          </cell>
          <cell r="B1010" t="str">
            <v/>
          </cell>
          <cell r="C1010">
            <v>0</v>
          </cell>
          <cell r="D1010" t="str">
            <v/>
          </cell>
          <cell r="E1010">
            <v>0</v>
          </cell>
          <cell r="F1010">
            <v>0</v>
          </cell>
          <cell r="G1010">
            <v>0</v>
          </cell>
        </row>
        <row r="1011">
          <cell r="A1011">
            <v>0</v>
          </cell>
          <cell r="B1011">
            <v>0</v>
          </cell>
          <cell r="C1011" t="str">
            <v>A - MATERIALES</v>
          </cell>
          <cell r="D1011">
            <v>0</v>
          </cell>
          <cell r="E1011">
            <v>0</v>
          </cell>
          <cell r="F1011" t="str">
            <v>Total B</v>
          </cell>
          <cell r="G1011">
            <v>0</v>
          </cell>
        </row>
        <row r="1012">
          <cell r="A1012" t="str">
            <v>C - EQUIPOS</v>
          </cell>
          <cell r="B1012" t="str">
            <v/>
          </cell>
          <cell r="C1012">
            <v>0</v>
          </cell>
          <cell r="D1012" t="str">
            <v/>
          </cell>
          <cell r="E1012">
            <v>0</v>
          </cell>
          <cell r="F1012">
            <v>0</v>
          </cell>
          <cell r="G1012">
            <v>0</v>
          </cell>
        </row>
        <row r="1013">
          <cell r="A1013" t="str">
            <v/>
          </cell>
          <cell r="B1013" t="str">
            <v/>
          </cell>
          <cell r="C1013">
            <v>0</v>
          </cell>
          <cell r="D1013" t="str">
            <v/>
          </cell>
          <cell r="E1013">
            <v>0</v>
          </cell>
          <cell r="F1013">
            <v>0</v>
          </cell>
          <cell r="G1013">
            <v>0</v>
          </cell>
        </row>
        <row r="1014">
          <cell r="A1014" t="str">
            <v/>
          </cell>
          <cell r="B1014" t="str">
            <v/>
          </cell>
          <cell r="C1014">
            <v>0</v>
          </cell>
          <cell r="D1014" t="str">
            <v/>
          </cell>
          <cell r="E1014">
            <v>0</v>
          </cell>
          <cell r="F1014">
            <v>0</v>
          </cell>
          <cell r="G1014">
            <v>0</v>
          </cell>
        </row>
        <row r="1015">
          <cell r="A1015" t="str">
            <v/>
          </cell>
          <cell r="B1015" t="str">
            <v/>
          </cell>
          <cell r="C1015">
            <v>0</v>
          </cell>
          <cell r="D1015" t="str">
            <v/>
          </cell>
          <cell r="E1015">
            <v>0</v>
          </cell>
          <cell r="F1015">
            <v>0</v>
          </cell>
          <cell r="G1015">
            <v>0</v>
          </cell>
        </row>
        <row r="1016">
          <cell r="A1016" t="str">
            <v/>
          </cell>
          <cell r="B1016" t="str">
            <v/>
          </cell>
          <cell r="C1016">
            <v>0</v>
          </cell>
          <cell r="D1016" t="str">
            <v/>
          </cell>
          <cell r="E1016">
            <v>0</v>
          </cell>
          <cell r="F1016">
            <v>0</v>
          </cell>
          <cell r="G1016">
            <v>0</v>
          </cell>
        </row>
        <row r="1017">
          <cell r="A1017" t="str">
            <v/>
          </cell>
          <cell r="B1017" t="str">
            <v/>
          </cell>
          <cell r="C1017">
            <v>0</v>
          </cell>
          <cell r="D1017" t="str">
            <v/>
          </cell>
          <cell r="E1017">
            <v>0</v>
          </cell>
          <cell r="F1017">
            <v>0</v>
          </cell>
          <cell r="G1017">
            <v>0</v>
          </cell>
        </row>
        <row r="1018">
          <cell r="A1018" t="str">
            <v/>
          </cell>
          <cell r="B1018" t="str">
            <v/>
          </cell>
          <cell r="C1018">
            <v>0</v>
          </cell>
          <cell r="D1018" t="str">
            <v/>
          </cell>
          <cell r="E1018">
            <v>0</v>
          </cell>
          <cell r="F1018">
            <v>0</v>
          </cell>
          <cell r="G1018">
            <v>0</v>
          </cell>
        </row>
        <row r="1019">
          <cell r="A1019" t="str">
            <v/>
          </cell>
          <cell r="B1019" t="str">
            <v/>
          </cell>
          <cell r="C1019">
            <v>0</v>
          </cell>
          <cell r="D1019" t="str">
            <v/>
          </cell>
          <cell r="E1019">
            <v>0</v>
          </cell>
          <cell r="F1019">
            <v>0</v>
          </cell>
          <cell r="G1019">
            <v>0</v>
          </cell>
        </row>
        <row r="1020">
          <cell r="A1020" t="str">
            <v/>
          </cell>
          <cell r="B1020" t="str">
            <v/>
          </cell>
          <cell r="C1020">
            <v>0</v>
          </cell>
          <cell r="D1020" t="str">
            <v/>
          </cell>
          <cell r="E1020">
            <v>0</v>
          </cell>
          <cell r="F1020">
            <v>0</v>
          </cell>
          <cell r="G1020">
            <v>0</v>
          </cell>
        </row>
        <row r="1021">
          <cell r="A1021" t="str">
            <v/>
          </cell>
          <cell r="B1021" t="str">
            <v/>
          </cell>
          <cell r="C1021">
            <v>0</v>
          </cell>
          <cell r="D1021" t="str">
            <v/>
          </cell>
          <cell r="E1021">
            <v>0</v>
          </cell>
          <cell r="F1021">
            <v>0</v>
          </cell>
          <cell r="G1021">
            <v>0</v>
          </cell>
        </row>
        <row r="1022">
          <cell r="A1022" t="str">
            <v/>
          </cell>
          <cell r="B1022" t="str">
            <v/>
          </cell>
          <cell r="C1022">
            <v>0</v>
          </cell>
          <cell r="D1022" t="str">
            <v/>
          </cell>
          <cell r="E1022">
            <v>0</v>
          </cell>
          <cell r="F1022">
            <v>0</v>
          </cell>
          <cell r="G1022">
            <v>0</v>
          </cell>
        </row>
        <row r="1023">
          <cell r="A1023" t="str">
            <v/>
          </cell>
          <cell r="B1023" t="str">
            <v/>
          </cell>
          <cell r="C1023">
            <v>0</v>
          </cell>
          <cell r="D1023" t="str">
            <v/>
          </cell>
          <cell r="E1023">
            <v>0</v>
          </cell>
          <cell r="F1023" t="str">
            <v>Total C</v>
          </cell>
          <cell r="G1023">
            <v>0</v>
          </cell>
        </row>
        <row r="1024">
          <cell r="A1024" t="str">
            <v/>
          </cell>
          <cell r="B1024" t="str">
            <v/>
          </cell>
          <cell r="C1024">
            <v>0</v>
          </cell>
          <cell r="D1024" t="str">
            <v/>
          </cell>
          <cell r="E1024">
            <v>0</v>
          </cell>
          <cell r="F1024">
            <v>0</v>
          </cell>
          <cell r="G1024">
            <v>0</v>
          </cell>
        </row>
        <row r="1025">
          <cell r="A1025" t="str">
            <v/>
          </cell>
          <cell r="B1025" t="str">
            <v/>
          </cell>
          <cell r="C1025">
            <v>0</v>
          </cell>
          <cell r="D1025" t="str">
            <v>COSTO NETO</v>
          </cell>
          <cell r="E1025">
            <v>0</v>
          </cell>
          <cell r="F1025" t="str">
            <v>Total D=A+B+C</v>
          </cell>
          <cell r="G1025">
            <v>0</v>
          </cell>
        </row>
        <row r="1026">
          <cell r="A1026">
            <v>0</v>
          </cell>
          <cell r="E1026">
            <v>0</v>
          </cell>
          <cell r="F1026" t="str">
            <v>Total A</v>
          </cell>
          <cell r="G1026">
            <v>0</v>
          </cell>
        </row>
        <row r="1027">
          <cell r="A1027" t="str">
            <v>ANALISIS DE PRECIOS</v>
          </cell>
          <cell r="C1027" t="str">
            <v>B - MANO DE OBRA</v>
          </cell>
          <cell r="E1027">
            <v>0</v>
          </cell>
          <cell r="G1027">
            <v>0</v>
          </cell>
        </row>
        <row r="1028">
          <cell r="A1028" t="str">
            <v>COMITENTE:</v>
          </cell>
          <cell r="B1028" t="str">
            <v>INSTITUTO PROVINCIAL DE LA VIVIENDA</v>
          </cell>
          <cell r="C1028">
            <v>0</v>
          </cell>
          <cell r="D1028" t="str">
            <v/>
          </cell>
          <cell r="E1028">
            <v>0</v>
          </cell>
          <cell r="F1028">
            <v>0</v>
          </cell>
          <cell r="G1028">
            <v>0</v>
          </cell>
        </row>
        <row r="1029">
          <cell r="A1029" t="str">
            <v>CONTRATISTA:</v>
          </cell>
          <cell r="B1029">
            <v>0</v>
          </cell>
          <cell r="C1029">
            <v>0</v>
          </cell>
          <cell r="D1029" t="str">
            <v/>
          </cell>
          <cell r="E1029">
            <v>0</v>
          </cell>
          <cell r="F1029">
            <v>0</v>
          </cell>
          <cell r="G1029">
            <v>0</v>
          </cell>
        </row>
        <row r="1030">
          <cell r="A1030" t="str">
            <v>OBRA:</v>
          </cell>
          <cell r="B1030">
            <v>0</v>
          </cell>
          <cell r="C1030">
            <v>0</v>
          </cell>
          <cell r="D1030" t="str">
            <v/>
          </cell>
          <cell r="E1030">
            <v>0</v>
          </cell>
          <cell r="F1030" t="str">
            <v>PRECIOS A:</v>
          </cell>
          <cell r="G1030">
            <v>0</v>
          </cell>
        </row>
        <row r="1031">
          <cell r="A1031" t="str">
            <v>UBICACIÓN:</v>
          </cell>
          <cell r="B1031">
            <v>0</v>
          </cell>
          <cell r="C1031">
            <v>0</v>
          </cell>
          <cell r="D1031" t="str">
            <v/>
          </cell>
          <cell r="E1031">
            <v>0</v>
          </cell>
          <cell r="F1031">
            <v>0</v>
          </cell>
          <cell r="G1031">
            <v>0</v>
          </cell>
        </row>
        <row r="1032">
          <cell r="A1032" t="str">
            <v>RUBRO:</v>
          </cell>
          <cell r="B1032" t="str">
            <v/>
          </cell>
          <cell r="C1032">
            <v>0</v>
          </cell>
          <cell r="D1032" t="str">
            <v/>
          </cell>
          <cell r="E1032">
            <v>0</v>
          </cell>
          <cell r="F1032">
            <v>0</v>
          </cell>
          <cell r="G1032">
            <v>0</v>
          </cell>
        </row>
        <row r="1033">
          <cell r="A1033" t="str">
            <v>ITEM:</v>
          </cell>
          <cell r="B1033" t="str">
            <v/>
          </cell>
          <cell r="C1033" t="str">
            <v/>
          </cell>
          <cell r="D1033" t="str">
            <v/>
          </cell>
          <cell r="E1033">
            <v>0</v>
          </cell>
          <cell r="F1033" t="str">
            <v>UNIDAD:</v>
          </cell>
          <cell r="G1033" t="str">
            <v/>
          </cell>
        </row>
        <row r="1034">
          <cell r="A1034" t="str">
            <v/>
          </cell>
          <cell r="B1034" t="str">
            <v/>
          </cell>
          <cell r="C1034">
            <v>0</v>
          </cell>
          <cell r="D1034" t="str">
            <v/>
          </cell>
          <cell r="E1034">
            <v>0</v>
          </cell>
          <cell r="F1034">
            <v>0</v>
          </cell>
          <cell r="G1034">
            <v>0</v>
          </cell>
        </row>
        <row r="1035">
          <cell r="A1035" t="str">
            <v>DATOS REDETERMINACION</v>
          </cell>
          <cell r="B1035" t="str">
            <v/>
          </cell>
          <cell r="C1035" t="str">
            <v>DESIGNACION</v>
          </cell>
          <cell r="D1035" t="str">
            <v>U</v>
          </cell>
          <cell r="E1035" t="str">
            <v>Cantidad</v>
          </cell>
          <cell r="F1035" t="str">
            <v>$ Unitarios</v>
          </cell>
          <cell r="G1035" t="str">
            <v>$ Parcial</v>
          </cell>
        </row>
        <row r="1036">
          <cell r="A1036" t="str">
            <v>CÓDIGO</v>
          </cell>
          <cell r="B1036" t="str">
            <v>DESCRIPCIÓN</v>
          </cell>
          <cell r="E1036">
            <v>0</v>
          </cell>
          <cell r="F1036" t="str">
            <v>Total B</v>
          </cell>
          <cell r="G1036">
            <v>0</v>
          </cell>
        </row>
        <row r="1037">
          <cell r="A1037" t="str">
            <v>A - MATERIALES</v>
          </cell>
          <cell r="C1037" t="str">
            <v>C - EQUIPOS</v>
          </cell>
          <cell r="E1037">
            <v>0</v>
          </cell>
          <cell r="G1037">
            <v>0</v>
          </cell>
        </row>
        <row r="1038">
          <cell r="A1038" t="str">
            <v/>
          </cell>
          <cell r="B1038" t="str">
            <v/>
          </cell>
          <cell r="C1038">
            <v>0</v>
          </cell>
          <cell r="D1038" t="str">
            <v/>
          </cell>
          <cell r="E1038">
            <v>0</v>
          </cell>
          <cell r="F1038">
            <v>0</v>
          </cell>
          <cell r="G1038">
            <v>0</v>
          </cell>
        </row>
        <row r="1039">
          <cell r="A1039" t="str">
            <v/>
          </cell>
          <cell r="B1039" t="str">
            <v/>
          </cell>
          <cell r="C1039">
            <v>0</v>
          </cell>
          <cell r="D1039" t="str">
            <v/>
          </cell>
          <cell r="E1039">
            <v>0</v>
          </cell>
          <cell r="F1039">
            <v>0</v>
          </cell>
          <cell r="G1039">
            <v>0</v>
          </cell>
        </row>
        <row r="1040">
          <cell r="A1040" t="str">
            <v/>
          </cell>
          <cell r="B1040" t="str">
            <v/>
          </cell>
          <cell r="C1040">
            <v>0</v>
          </cell>
          <cell r="D1040" t="str">
            <v/>
          </cell>
          <cell r="E1040">
            <v>0</v>
          </cell>
          <cell r="F1040">
            <v>0</v>
          </cell>
          <cell r="G1040">
            <v>0</v>
          </cell>
        </row>
        <row r="1041">
          <cell r="A1041" t="str">
            <v/>
          </cell>
          <cell r="B1041" t="str">
            <v/>
          </cell>
          <cell r="C1041">
            <v>0</v>
          </cell>
          <cell r="D1041" t="str">
            <v/>
          </cell>
          <cell r="E1041">
            <v>0</v>
          </cell>
          <cell r="F1041">
            <v>0</v>
          </cell>
          <cell r="G1041">
            <v>0</v>
          </cell>
        </row>
        <row r="1042">
          <cell r="A1042" t="str">
            <v/>
          </cell>
          <cell r="B1042" t="str">
            <v/>
          </cell>
          <cell r="C1042">
            <v>0</v>
          </cell>
          <cell r="D1042" t="str">
            <v/>
          </cell>
          <cell r="E1042">
            <v>0</v>
          </cell>
          <cell r="F1042">
            <v>0</v>
          </cell>
          <cell r="G1042">
            <v>0</v>
          </cell>
        </row>
        <row r="1043">
          <cell r="A1043" t="str">
            <v/>
          </cell>
          <cell r="B1043" t="str">
            <v/>
          </cell>
          <cell r="C1043">
            <v>0</v>
          </cell>
          <cell r="D1043" t="str">
            <v/>
          </cell>
          <cell r="E1043">
            <v>0</v>
          </cell>
          <cell r="F1043">
            <v>0</v>
          </cell>
          <cell r="G1043">
            <v>0</v>
          </cell>
        </row>
        <row r="1044">
          <cell r="A1044" t="str">
            <v/>
          </cell>
          <cell r="B1044" t="str">
            <v/>
          </cell>
          <cell r="C1044">
            <v>0</v>
          </cell>
          <cell r="D1044" t="str">
            <v/>
          </cell>
          <cell r="E1044">
            <v>0</v>
          </cell>
          <cell r="F1044">
            <v>0</v>
          </cell>
          <cell r="G1044">
            <v>0</v>
          </cell>
        </row>
        <row r="1045">
          <cell r="A1045" t="str">
            <v/>
          </cell>
          <cell r="B1045" t="str">
            <v/>
          </cell>
          <cell r="C1045">
            <v>0</v>
          </cell>
          <cell r="D1045" t="str">
            <v/>
          </cell>
          <cell r="E1045">
            <v>0</v>
          </cell>
          <cell r="F1045">
            <v>0</v>
          </cell>
          <cell r="G1045">
            <v>0</v>
          </cell>
        </row>
        <row r="1046">
          <cell r="A1046" t="str">
            <v/>
          </cell>
          <cell r="B1046" t="str">
            <v/>
          </cell>
          <cell r="C1046">
            <v>0</v>
          </cell>
          <cell r="D1046" t="str">
            <v/>
          </cell>
          <cell r="E1046">
            <v>0</v>
          </cell>
          <cell r="F1046">
            <v>0</v>
          </cell>
          <cell r="G1046">
            <v>0</v>
          </cell>
        </row>
        <row r="1047">
          <cell r="A1047" t="str">
            <v/>
          </cell>
          <cell r="B1047" t="str">
            <v/>
          </cell>
          <cell r="D1047" t="str">
            <v/>
          </cell>
          <cell r="E1047">
            <v>0</v>
          </cell>
          <cell r="F1047">
            <v>0</v>
          </cell>
          <cell r="G1047">
            <v>0</v>
          </cell>
        </row>
        <row r="1048">
          <cell r="A1048" t="str">
            <v/>
          </cell>
          <cell r="B1048" t="str">
            <v/>
          </cell>
          <cell r="D1048" t="str">
            <v/>
          </cell>
          <cell r="E1048">
            <v>0</v>
          </cell>
          <cell r="F1048">
            <v>0</v>
          </cell>
          <cell r="G1048">
            <v>0</v>
          </cell>
        </row>
        <row r="1049">
          <cell r="A1049" t="str">
            <v/>
          </cell>
          <cell r="B1049" t="str">
            <v/>
          </cell>
          <cell r="C1049">
            <v>0</v>
          </cell>
          <cell r="D1049" t="str">
            <v/>
          </cell>
          <cell r="E1049">
            <v>0</v>
          </cell>
          <cell r="F1049">
            <v>0</v>
          </cell>
          <cell r="G1049">
            <v>0</v>
          </cell>
        </row>
        <row r="1050">
          <cell r="A1050" t="str">
            <v/>
          </cell>
          <cell r="B1050" t="str">
            <v/>
          </cell>
          <cell r="D1050" t="str">
            <v/>
          </cell>
          <cell r="F1050">
            <v>0</v>
          </cell>
          <cell r="G1050">
            <v>0</v>
          </cell>
        </row>
        <row r="1051">
          <cell r="A1051" t="str">
            <v/>
          </cell>
          <cell r="B1051" t="str">
            <v/>
          </cell>
          <cell r="C1051">
            <v>0</v>
          </cell>
          <cell r="D1051" t="str">
            <v/>
          </cell>
          <cell r="E1051">
            <v>0</v>
          </cell>
          <cell r="F1051">
            <v>0</v>
          </cell>
          <cell r="G1051">
            <v>0</v>
          </cell>
        </row>
        <row r="1052">
          <cell r="A1052" t="str">
            <v/>
          </cell>
          <cell r="B1052" t="str">
            <v/>
          </cell>
          <cell r="C1052">
            <v>0</v>
          </cell>
          <cell r="D1052" t="str">
            <v/>
          </cell>
          <cell r="E1052">
            <v>0</v>
          </cell>
          <cell r="F1052">
            <v>0</v>
          </cell>
          <cell r="G1052">
            <v>0</v>
          </cell>
        </row>
        <row r="1053">
          <cell r="A1053" t="str">
            <v/>
          </cell>
          <cell r="B1053" t="str">
            <v/>
          </cell>
          <cell r="C1053">
            <v>0</v>
          </cell>
          <cell r="D1053" t="str">
            <v/>
          </cell>
          <cell r="E1053">
            <v>0</v>
          </cell>
          <cell r="F1053">
            <v>0</v>
          </cell>
          <cell r="G1053">
            <v>0</v>
          </cell>
        </row>
        <row r="1054">
          <cell r="A1054" t="str">
            <v/>
          </cell>
          <cell r="B1054" t="str">
            <v/>
          </cell>
          <cell r="C1054">
            <v>0</v>
          </cell>
          <cell r="D1054" t="str">
            <v/>
          </cell>
          <cell r="E1054">
            <v>0</v>
          </cell>
          <cell r="F1054">
            <v>0</v>
          </cell>
          <cell r="G1054">
            <v>0</v>
          </cell>
        </row>
        <row r="1055">
          <cell r="A1055" t="str">
            <v/>
          </cell>
          <cell r="B1055" t="str">
            <v/>
          </cell>
          <cell r="C1055">
            <v>0</v>
          </cell>
          <cell r="D1055" t="str">
            <v/>
          </cell>
          <cell r="E1055">
            <v>0</v>
          </cell>
          <cell r="F1055">
            <v>0</v>
          </cell>
          <cell r="G1055">
            <v>0</v>
          </cell>
        </row>
        <row r="1056">
          <cell r="A1056" t="str">
            <v/>
          </cell>
          <cell r="B1056" t="str">
            <v/>
          </cell>
          <cell r="C1056" t="str">
            <v>ESTRUCTURAS RESISTENTES</v>
          </cell>
          <cell r="D1056" t="str">
            <v/>
          </cell>
          <cell r="E1056">
            <v>0</v>
          </cell>
          <cell r="F1056">
            <v>0</v>
          </cell>
          <cell r="G1056">
            <v>0</v>
          </cell>
        </row>
        <row r="1057">
          <cell r="A1057" t="str">
            <v/>
          </cell>
          <cell r="B1057" t="str">
            <v/>
          </cell>
          <cell r="C1057" t="str">
            <v>Bases con parrilla</v>
          </cell>
          <cell r="D1057" t="str">
            <v/>
          </cell>
          <cell r="E1057">
            <v>0</v>
          </cell>
          <cell r="F1057">
            <v>0</v>
          </cell>
          <cell r="G1057">
            <v>0</v>
          </cell>
        </row>
        <row r="1058">
          <cell r="A1058">
            <v>0</v>
          </cell>
          <cell r="B1058">
            <v>0</v>
          </cell>
          <cell r="E1058">
            <v>0</v>
          </cell>
          <cell r="F1058" t="str">
            <v>Total A</v>
          </cell>
          <cell r="G1058">
            <v>0</v>
          </cell>
        </row>
        <row r="1059">
          <cell r="A1059" t="str">
            <v>B - MANO DE OBRA</v>
          </cell>
          <cell r="B1059">
            <v>0</v>
          </cell>
          <cell r="C1059" t="str">
            <v>DESIGNACION</v>
          </cell>
          <cell r="D1059" t="str">
            <v>U</v>
          </cell>
          <cell r="E1059" t="str">
            <v>Cantidad</v>
          </cell>
          <cell r="F1059" t="str">
            <v>$ Unitarios</v>
          </cell>
          <cell r="G1059" t="str">
            <v>$ Parcial</v>
          </cell>
        </row>
        <row r="1060">
          <cell r="A1060" t="str">
            <v/>
          </cell>
          <cell r="B1060" t="str">
            <v/>
          </cell>
          <cell r="C1060">
            <v>0</v>
          </cell>
          <cell r="D1060" t="str">
            <v/>
          </cell>
          <cell r="E1060">
            <v>0</v>
          </cell>
          <cell r="F1060">
            <v>0</v>
          </cell>
          <cell r="G1060">
            <v>0</v>
          </cell>
        </row>
        <row r="1061">
          <cell r="A1061" t="str">
            <v/>
          </cell>
          <cell r="B1061" t="str">
            <v/>
          </cell>
          <cell r="C1061" t="str">
            <v>A - MATERIALES</v>
          </cell>
          <cell r="D1061" t="str">
            <v/>
          </cell>
          <cell r="E1061">
            <v>0</v>
          </cell>
          <cell r="F1061">
            <v>0</v>
          </cell>
          <cell r="G1061">
            <v>0</v>
          </cell>
        </row>
        <row r="1062">
          <cell r="A1062" t="str">
            <v/>
          </cell>
          <cell r="B1062" t="str">
            <v/>
          </cell>
          <cell r="C1062">
            <v>0</v>
          </cell>
          <cell r="D1062" t="str">
            <v/>
          </cell>
          <cell r="E1062">
            <v>0</v>
          </cell>
          <cell r="F1062">
            <v>0</v>
          </cell>
          <cell r="G1062">
            <v>0</v>
          </cell>
        </row>
        <row r="1063">
          <cell r="A1063" t="str">
            <v/>
          </cell>
          <cell r="B1063" t="str">
            <v/>
          </cell>
          <cell r="C1063">
            <v>0</v>
          </cell>
          <cell r="D1063" t="str">
            <v/>
          </cell>
          <cell r="E1063">
            <v>0</v>
          </cell>
          <cell r="F1063">
            <v>0</v>
          </cell>
          <cell r="G1063">
            <v>0</v>
          </cell>
        </row>
        <row r="1064">
          <cell r="A1064" t="str">
            <v/>
          </cell>
          <cell r="B1064" t="str">
            <v/>
          </cell>
          <cell r="C1064">
            <v>0</v>
          </cell>
          <cell r="D1064" t="str">
            <v/>
          </cell>
          <cell r="E1064">
            <v>0</v>
          </cell>
          <cell r="F1064">
            <v>0</v>
          </cell>
          <cell r="G1064">
            <v>0</v>
          </cell>
        </row>
        <row r="1065">
          <cell r="A1065" t="str">
            <v/>
          </cell>
          <cell r="B1065" t="str">
            <v/>
          </cell>
          <cell r="C1065">
            <v>0</v>
          </cell>
          <cell r="D1065" t="str">
            <v/>
          </cell>
          <cell r="E1065">
            <v>0</v>
          </cell>
          <cell r="F1065">
            <v>0</v>
          </cell>
          <cell r="G1065">
            <v>0</v>
          </cell>
        </row>
        <row r="1066">
          <cell r="A1066" t="str">
            <v/>
          </cell>
          <cell r="B1066" t="str">
            <v/>
          </cell>
          <cell r="C1066">
            <v>0</v>
          </cell>
          <cell r="D1066" t="str">
            <v/>
          </cell>
          <cell r="E1066">
            <v>0</v>
          </cell>
          <cell r="F1066">
            <v>0</v>
          </cell>
          <cell r="G1066">
            <v>0</v>
          </cell>
        </row>
        <row r="1067">
          <cell r="A1067" t="str">
            <v/>
          </cell>
          <cell r="B1067" t="str">
            <v/>
          </cell>
          <cell r="C1067">
            <v>0</v>
          </cell>
          <cell r="D1067" t="str">
            <v/>
          </cell>
          <cell r="E1067">
            <v>0</v>
          </cell>
          <cell r="F1067">
            <v>0</v>
          </cell>
          <cell r="G1067">
            <v>0</v>
          </cell>
        </row>
        <row r="1068">
          <cell r="A1068" t="str">
            <v/>
          </cell>
          <cell r="B1068" t="str">
            <v/>
          </cell>
          <cell r="C1068">
            <v>0</v>
          </cell>
          <cell r="D1068" t="str">
            <v/>
          </cell>
          <cell r="E1068">
            <v>0</v>
          </cell>
          <cell r="F1068" t="str">
            <v>Total B</v>
          </cell>
          <cell r="G1068">
            <v>0</v>
          </cell>
        </row>
        <row r="1069">
          <cell r="A1069" t="str">
            <v>C - EQUIPOS</v>
          </cell>
          <cell r="B1069" t="str">
            <v/>
          </cell>
          <cell r="C1069">
            <v>0</v>
          </cell>
          <cell r="D1069" t="str">
            <v/>
          </cell>
          <cell r="E1069">
            <v>0</v>
          </cell>
          <cell r="F1069">
            <v>0</v>
          </cell>
          <cell r="G1069">
            <v>0</v>
          </cell>
        </row>
        <row r="1070">
          <cell r="A1070" t="str">
            <v/>
          </cell>
          <cell r="B1070" t="str">
            <v/>
          </cell>
          <cell r="C1070">
            <v>0</v>
          </cell>
          <cell r="D1070" t="str">
            <v/>
          </cell>
          <cell r="E1070">
            <v>0</v>
          </cell>
          <cell r="F1070">
            <v>0</v>
          </cell>
          <cell r="G1070">
            <v>0</v>
          </cell>
        </row>
        <row r="1071">
          <cell r="A1071" t="str">
            <v/>
          </cell>
          <cell r="B1071" t="str">
            <v/>
          </cell>
          <cell r="C1071">
            <v>0</v>
          </cell>
          <cell r="D1071" t="str">
            <v/>
          </cell>
          <cell r="E1071">
            <v>0</v>
          </cell>
          <cell r="F1071">
            <v>0</v>
          </cell>
          <cell r="G1071">
            <v>0</v>
          </cell>
        </row>
        <row r="1072">
          <cell r="A1072" t="str">
            <v/>
          </cell>
          <cell r="B1072" t="str">
            <v/>
          </cell>
          <cell r="C1072">
            <v>0</v>
          </cell>
          <cell r="D1072" t="str">
            <v/>
          </cell>
          <cell r="E1072">
            <v>0</v>
          </cell>
          <cell r="F1072">
            <v>0</v>
          </cell>
          <cell r="G1072">
            <v>0</v>
          </cell>
        </row>
        <row r="1073">
          <cell r="A1073" t="str">
            <v/>
          </cell>
          <cell r="B1073" t="str">
            <v/>
          </cell>
          <cell r="C1073">
            <v>0</v>
          </cell>
          <cell r="D1073" t="str">
            <v/>
          </cell>
          <cell r="E1073">
            <v>0</v>
          </cell>
          <cell r="F1073">
            <v>0</v>
          </cell>
          <cell r="G1073">
            <v>0</v>
          </cell>
        </row>
        <row r="1074">
          <cell r="A1074" t="str">
            <v/>
          </cell>
          <cell r="B1074" t="str">
            <v/>
          </cell>
          <cell r="C1074">
            <v>0</v>
          </cell>
          <cell r="D1074" t="str">
            <v/>
          </cell>
          <cell r="E1074">
            <v>0</v>
          </cell>
          <cell r="F1074">
            <v>0</v>
          </cell>
          <cell r="G1074">
            <v>0</v>
          </cell>
        </row>
        <row r="1075">
          <cell r="A1075" t="str">
            <v/>
          </cell>
          <cell r="B1075" t="str">
            <v/>
          </cell>
          <cell r="C1075">
            <v>0</v>
          </cell>
          <cell r="D1075" t="str">
            <v/>
          </cell>
          <cell r="E1075">
            <v>0</v>
          </cell>
          <cell r="F1075">
            <v>0</v>
          </cell>
          <cell r="G1075">
            <v>0</v>
          </cell>
        </row>
        <row r="1076">
          <cell r="A1076" t="str">
            <v/>
          </cell>
          <cell r="B1076" t="str">
            <v/>
          </cell>
          <cell r="D1076" t="str">
            <v/>
          </cell>
          <cell r="E1076">
            <v>0</v>
          </cell>
          <cell r="F1076">
            <v>0</v>
          </cell>
          <cell r="G1076">
            <v>0</v>
          </cell>
        </row>
        <row r="1077">
          <cell r="A1077" t="str">
            <v/>
          </cell>
          <cell r="B1077" t="str">
            <v/>
          </cell>
          <cell r="C1077" t="str">
            <v>B - MANO DE OBRA</v>
          </cell>
          <cell r="D1077" t="str">
            <v/>
          </cell>
          <cell r="E1077">
            <v>0</v>
          </cell>
          <cell r="F1077">
            <v>0</v>
          </cell>
          <cell r="G1077">
            <v>0</v>
          </cell>
        </row>
        <row r="1078">
          <cell r="A1078" t="str">
            <v/>
          </cell>
          <cell r="B1078" t="str">
            <v/>
          </cell>
          <cell r="C1078">
            <v>0</v>
          </cell>
          <cell r="D1078" t="str">
            <v/>
          </cell>
          <cell r="E1078">
            <v>0</v>
          </cell>
          <cell r="F1078">
            <v>0</v>
          </cell>
          <cell r="G1078">
            <v>0</v>
          </cell>
        </row>
        <row r="1079">
          <cell r="A1079" t="str">
            <v/>
          </cell>
          <cell r="B1079" t="str">
            <v/>
          </cell>
          <cell r="C1079">
            <v>0</v>
          </cell>
          <cell r="D1079" t="str">
            <v/>
          </cell>
          <cell r="E1079">
            <v>0</v>
          </cell>
          <cell r="F1079">
            <v>0</v>
          </cell>
          <cell r="G1079">
            <v>0</v>
          </cell>
        </row>
        <row r="1080">
          <cell r="A1080" t="str">
            <v/>
          </cell>
          <cell r="B1080" t="str">
            <v/>
          </cell>
          <cell r="C1080">
            <v>0</v>
          </cell>
          <cell r="D1080" t="str">
            <v/>
          </cell>
          <cell r="E1080">
            <v>0</v>
          </cell>
          <cell r="F1080" t="str">
            <v>Total C</v>
          </cell>
          <cell r="G1080">
            <v>0</v>
          </cell>
        </row>
        <row r="1081">
          <cell r="A1081" t="str">
            <v/>
          </cell>
          <cell r="B1081" t="str">
            <v/>
          </cell>
          <cell r="C1081">
            <v>0</v>
          </cell>
          <cell r="D1081" t="str">
            <v/>
          </cell>
          <cell r="E1081">
            <v>0</v>
          </cell>
          <cell r="F1081">
            <v>0</v>
          </cell>
          <cell r="G1081">
            <v>0</v>
          </cell>
        </row>
        <row r="1082">
          <cell r="A1082" t="str">
            <v/>
          </cell>
          <cell r="B1082" t="str">
            <v/>
          </cell>
          <cell r="C1082">
            <v>0</v>
          </cell>
          <cell r="D1082" t="str">
            <v>COSTO NETO</v>
          </cell>
          <cell r="E1082">
            <v>0</v>
          </cell>
          <cell r="F1082" t="str">
            <v>Total D=A+B+C</v>
          </cell>
          <cell r="G1082">
            <v>0</v>
          </cell>
        </row>
        <row r="1083">
          <cell r="A1083" t="str">
            <v/>
          </cell>
          <cell r="B1083" t="str">
            <v/>
          </cell>
          <cell r="C1083">
            <v>0</v>
          </cell>
          <cell r="D1083" t="str">
            <v/>
          </cell>
          <cell r="E1083">
            <v>0</v>
          </cell>
          <cell r="F1083">
            <v>0</v>
          </cell>
          <cell r="G1083">
            <v>0</v>
          </cell>
        </row>
        <row r="1084">
          <cell r="A1084" t="str">
            <v>ANALISIS DE PRECIOS</v>
          </cell>
          <cell r="B1084" t="str">
            <v/>
          </cell>
          <cell r="C1084">
            <v>0</v>
          </cell>
          <cell r="D1084" t="str">
            <v/>
          </cell>
          <cell r="E1084">
            <v>0</v>
          </cell>
          <cell r="F1084">
            <v>0</v>
          </cell>
          <cell r="G1084">
            <v>0</v>
          </cell>
        </row>
        <row r="1085">
          <cell r="A1085" t="str">
            <v>COMITENTE:</v>
          </cell>
          <cell r="B1085" t="str">
            <v>INSTITUTO PROVINCIAL DE LA VIVIENDA</v>
          </cell>
          <cell r="C1085">
            <v>0</v>
          </cell>
          <cell r="D1085" t="str">
            <v/>
          </cell>
          <cell r="E1085">
            <v>0</v>
          </cell>
          <cell r="F1085">
            <v>0</v>
          </cell>
          <cell r="G1085">
            <v>0</v>
          </cell>
        </row>
        <row r="1086">
          <cell r="A1086" t="str">
            <v>CONTRATISTA:</v>
          </cell>
          <cell r="B1086">
            <v>0</v>
          </cell>
          <cell r="E1086">
            <v>0</v>
          </cell>
          <cell r="F1086" t="str">
            <v>Total B</v>
          </cell>
          <cell r="G1086">
            <v>0</v>
          </cell>
        </row>
        <row r="1087">
          <cell r="A1087" t="str">
            <v>OBRA:</v>
          </cell>
          <cell r="B1087">
            <v>0</v>
          </cell>
          <cell r="C1087" t="str">
            <v>C - EQUIPOS</v>
          </cell>
          <cell r="E1087">
            <v>0</v>
          </cell>
          <cell r="F1087" t="str">
            <v>PRECIOS A:</v>
          </cell>
          <cell r="G1087">
            <v>0</v>
          </cell>
        </row>
        <row r="1088">
          <cell r="A1088" t="str">
            <v>UBICACIÓN:</v>
          </cell>
          <cell r="B1088">
            <v>0</v>
          </cell>
          <cell r="C1088">
            <v>0</v>
          </cell>
          <cell r="D1088" t="str">
            <v/>
          </cell>
          <cell r="E1088">
            <v>0</v>
          </cell>
          <cell r="F1088">
            <v>0</v>
          </cell>
          <cell r="G1088">
            <v>0</v>
          </cell>
        </row>
        <row r="1089">
          <cell r="A1089" t="str">
            <v>RUBRO:</v>
          </cell>
          <cell r="B1089" t="str">
            <v/>
          </cell>
          <cell r="C1089">
            <v>0</v>
          </cell>
          <cell r="D1089" t="str">
            <v/>
          </cell>
          <cell r="E1089">
            <v>0</v>
          </cell>
          <cell r="F1089">
            <v>0</v>
          </cell>
          <cell r="G1089">
            <v>0</v>
          </cell>
        </row>
        <row r="1090">
          <cell r="A1090" t="str">
            <v>ITEM:</v>
          </cell>
          <cell r="B1090" t="str">
            <v/>
          </cell>
          <cell r="C1090" t="str">
            <v/>
          </cell>
          <cell r="D1090" t="str">
            <v/>
          </cell>
          <cell r="E1090">
            <v>0</v>
          </cell>
          <cell r="F1090" t="str">
            <v>UNIDAD:</v>
          </cell>
          <cell r="G1090" t="str">
            <v/>
          </cell>
        </row>
        <row r="1091">
          <cell r="A1091" t="str">
            <v/>
          </cell>
          <cell r="B1091" t="str">
            <v/>
          </cell>
          <cell r="C1091">
            <v>0</v>
          </cell>
          <cell r="D1091" t="str">
            <v/>
          </cell>
          <cell r="E1091">
            <v>0</v>
          </cell>
          <cell r="F1091">
            <v>0</v>
          </cell>
          <cell r="G1091">
            <v>0</v>
          </cell>
        </row>
        <row r="1092">
          <cell r="A1092" t="str">
            <v>DATOS REDETERMINACION</v>
          </cell>
          <cell r="B1092" t="str">
            <v/>
          </cell>
          <cell r="C1092" t="str">
            <v>DESIGNACION</v>
          </cell>
          <cell r="D1092" t="str">
            <v>U</v>
          </cell>
          <cell r="E1092" t="str">
            <v>Cantidad</v>
          </cell>
          <cell r="F1092" t="str">
            <v>$ Unitarios</v>
          </cell>
          <cell r="G1092" t="str">
            <v>$ Parcial</v>
          </cell>
        </row>
        <row r="1093">
          <cell r="A1093" t="str">
            <v>CÓDIGO</v>
          </cell>
          <cell r="B1093" t="str">
            <v>DESCRIPCIÓN</v>
          </cell>
          <cell r="C1093">
            <v>0</v>
          </cell>
          <cell r="D1093" t="str">
            <v/>
          </cell>
          <cell r="E1093">
            <v>0</v>
          </cell>
          <cell r="F1093">
            <v>0</v>
          </cell>
          <cell r="G1093">
            <v>0</v>
          </cell>
        </row>
        <row r="1094">
          <cell r="A1094" t="str">
            <v>A - MATERIALES</v>
          </cell>
          <cell r="B1094" t="str">
            <v/>
          </cell>
          <cell r="C1094">
            <v>0</v>
          </cell>
          <cell r="D1094" t="str">
            <v/>
          </cell>
          <cell r="E1094">
            <v>0</v>
          </cell>
          <cell r="F1094">
            <v>0</v>
          </cell>
          <cell r="G1094">
            <v>0</v>
          </cell>
        </row>
        <row r="1095">
          <cell r="A1095" t="str">
            <v/>
          </cell>
          <cell r="B1095" t="str">
            <v/>
          </cell>
          <cell r="C1095">
            <v>0</v>
          </cell>
          <cell r="D1095" t="str">
            <v/>
          </cell>
          <cell r="E1095">
            <v>0</v>
          </cell>
          <cell r="F1095">
            <v>0</v>
          </cell>
          <cell r="G1095">
            <v>0</v>
          </cell>
        </row>
        <row r="1096">
          <cell r="A1096" t="str">
            <v/>
          </cell>
          <cell r="B1096" t="str">
            <v/>
          </cell>
          <cell r="C1096">
            <v>0</v>
          </cell>
          <cell r="D1096" t="str">
            <v/>
          </cell>
          <cell r="E1096">
            <v>0</v>
          </cell>
          <cell r="F1096">
            <v>0</v>
          </cell>
          <cell r="G1096">
            <v>0</v>
          </cell>
        </row>
        <row r="1097">
          <cell r="A1097" t="str">
            <v/>
          </cell>
          <cell r="B1097" t="str">
            <v/>
          </cell>
          <cell r="D1097" t="str">
            <v/>
          </cell>
          <cell r="E1097">
            <v>0</v>
          </cell>
          <cell r="F1097">
            <v>0</v>
          </cell>
          <cell r="G1097">
            <v>0</v>
          </cell>
        </row>
        <row r="1098">
          <cell r="A1098" t="str">
            <v/>
          </cell>
          <cell r="B1098" t="str">
            <v/>
          </cell>
          <cell r="D1098" t="str">
            <v/>
          </cell>
          <cell r="E1098">
            <v>0</v>
          </cell>
          <cell r="F1098">
            <v>0</v>
          </cell>
          <cell r="G1098">
            <v>0</v>
          </cell>
        </row>
        <row r="1099">
          <cell r="A1099" t="str">
            <v/>
          </cell>
          <cell r="B1099" t="str">
            <v/>
          </cell>
          <cell r="C1099">
            <v>0</v>
          </cell>
          <cell r="D1099" t="str">
            <v/>
          </cell>
          <cell r="E1099">
            <v>0</v>
          </cell>
          <cell r="F1099">
            <v>0</v>
          </cell>
          <cell r="G1099">
            <v>0</v>
          </cell>
        </row>
        <row r="1100">
          <cell r="A1100" t="str">
            <v/>
          </cell>
          <cell r="B1100" t="str">
            <v/>
          </cell>
          <cell r="D1100" t="str">
            <v/>
          </cell>
          <cell r="F1100">
            <v>0</v>
          </cell>
          <cell r="G1100">
            <v>0</v>
          </cell>
        </row>
        <row r="1101">
          <cell r="A1101" t="str">
            <v/>
          </cell>
          <cell r="B1101" t="str">
            <v/>
          </cell>
          <cell r="C1101">
            <v>0</v>
          </cell>
          <cell r="D1101" t="str">
            <v/>
          </cell>
          <cell r="E1101">
            <v>0</v>
          </cell>
          <cell r="F1101">
            <v>0</v>
          </cell>
          <cell r="G1101">
            <v>0</v>
          </cell>
        </row>
        <row r="1102">
          <cell r="A1102" t="str">
            <v/>
          </cell>
          <cell r="B1102" t="str">
            <v/>
          </cell>
          <cell r="C1102">
            <v>0</v>
          </cell>
          <cell r="D1102" t="str">
            <v/>
          </cell>
          <cell r="E1102">
            <v>0</v>
          </cell>
          <cell r="F1102">
            <v>0</v>
          </cell>
          <cell r="G1102">
            <v>0</v>
          </cell>
        </row>
        <row r="1103">
          <cell r="A1103" t="str">
            <v/>
          </cell>
          <cell r="B1103" t="str">
            <v/>
          </cell>
          <cell r="C1103">
            <v>0</v>
          </cell>
          <cell r="D1103" t="str">
            <v/>
          </cell>
          <cell r="E1103">
            <v>0</v>
          </cell>
          <cell r="F1103">
            <v>0</v>
          </cell>
          <cell r="G1103">
            <v>0</v>
          </cell>
        </row>
        <row r="1104">
          <cell r="A1104" t="str">
            <v/>
          </cell>
          <cell r="B1104" t="str">
            <v/>
          </cell>
          <cell r="C1104">
            <v>0</v>
          </cell>
          <cell r="D1104" t="str">
            <v/>
          </cell>
          <cell r="E1104">
            <v>0</v>
          </cell>
          <cell r="F1104">
            <v>0</v>
          </cell>
          <cell r="G1104">
            <v>0</v>
          </cell>
        </row>
        <row r="1105">
          <cell r="A1105" t="str">
            <v/>
          </cell>
          <cell r="B1105" t="str">
            <v/>
          </cell>
          <cell r="C1105">
            <v>0</v>
          </cell>
          <cell r="D1105" t="str">
            <v/>
          </cell>
          <cell r="E1105">
            <v>0</v>
          </cell>
          <cell r="F1105">
            <v>0</v>
          </cell>
          <cell r="G1105">
            <v>0</v>
          </cell>
        </row>
        <row r="1106">
          <cell r="A1106" t="str">
            <v/>
          </cell>
          <cell r="B1106" t="str">
            <v/>
          </cell>
          <cell r="C1106" t="str">
            <v>ESTRUCTURAS RESISTENTES</v>
          </cell>
          <cell r="D1106" t="str">
            <v/>
          </cell>
          <cell r="E1106">
            <v>0</v>
          </cell>
          <cell r="F1106">
            <v>0</v>
          </cell>
          <cell r="G1106">
            <v>0</v>
          </cell>
        </row>
        <row r="1107">
          <cell r="A1107" t="str">
            <v/>
          </cell>
          <cell r="B1107" t="str">
            <v/>
          </cell>
          <cell r="C1107" t="str">
            <v>Bases con A° tipo canasto – Muertos de Anclaje</v>
          </cell>
          <cell r="D1107" t="str">
            <v/>
          </cell>
          <cell r="E1107">
            <v>0</v>
          </cell>
          <cell r="F1107">
            <v>0</v>
          </cell>
          <cell r="G1107">
            <v>0</v>
          </cell>
        </row>
        <row r="1108">
          <cell r="A1108" t="str">
            <v/>
          </cell>
          <cell r="B1108" t="str">
            <v/>
          </cell>
          <cell r="D1108" t="str">
            <v/>
          </cell>
          <cell r="E1108">
            <v>0</v>
          </cell>
          <cell r="F1108">
            <v>0</v>
          </cell>
          <cell r="G1108">
            <v>0</v>
          </cell>
        </row>
        <row r="1109">
          <cell r="A1109" t="str">
            <v/>
          </cell>
          <cell r="B1109" t="str">
            <v/>
          </cell>
          <cell r="C1109" t="str">
            <v>DESIGNACION</v>
          </cell>
          <cell r="D1109" t="str">
            <v/>
          </cell>
          <cell r="E1109" t="str">
            <v>Cantidad</v>
          </cell>
          <cell r="F1109">
            <v>0</v>
          </cell>
          <cell r="G1109">
            <v>0</v>
          </cell>
        </row>
        <row r="1110">
          <cell r="A1110" t="str">
            <v/>
          </cell>
          <cell r="B1110" t="str">
            <v/>
          </cell>
          <cell r="C1110">
            <v>0</v>
          </cell>
          <cell r="D1110" t="str">
            <v/>
          </cell>
          <cell r="E1110">
            <v>0</v>
          </cell>
          <cell r="F1110">
            <v>0</v>
          </cell>
          <cell r="G1110">
            <v>0</v>
          </cell>
        </row>
        <row r="1111">
          <cell r="A1111" t="str">
            <v/>
          </cell>
          <cell r="B1111" t="str">
            <v/>
          </cell>
          <cell r="C1111" t="str">
            <v>A - MATERIALES</v>
          </cell>
          <cell r="D1111" t="str">
            <v/>
          </cell>
          <cell r="E1111">
            <v>0</v>
          </cell>
          <cell r="F1111">
            <v>0</v>
          </cell>
          <cell r="G1111">
            <v>0</v>
          </cell>
        </row>
        <row r="1112">
          <cell r="A1112" t="str">
            <v/>
          </cell>
          <cell r="B1112" t="str">
            <v/>
          </cell>
          <cell r="C1112">
            <v>0</v>
          </cell>
          <cell r="D1112" t="str">
            <v/>
          </cell>
          <cell r="E1112">
            <v>0</v>
          </cell>
          <cell r="F1112">
            <v>0</v>
          </cell>
          <cell r="G1112">
            <v>0</v>
          </cell>
        </row>
        <row r="1113">
          <cell r="A1113" t="str">
            <v/>
          </cell>
          <cell r="B1113" t="str">
            <v/>
          </cell>
          <cell r="C1113">
            <v>0</v>
          </cell>
          <cell r="D1113" t="str">
            <v/>
          </cell>
          <cell r="E1113">
            <v>0</v>
          </cell>
          <cell r="F1113">
            <v>0</v>
          </cell>
          <cell r="G1113">
            <v>0</v>
          </cell>
        </row>
        <row r="1114">
          <cell r="A1114" t="str">
            <v/>
          </cell>
          <cell r="B1114" t="str">
            <v/>
          </cell>
          <cell r="C1114">
            <v>0</v>
          </cell>
          <cell r="D1114" t="str">
            <v/>
          </cell>
          <cell r="E1114">
            <v>0</v>
          </cell>
          <cell r="F1114">
            <v>0</v>
          </cell>
          <cell r="G1114">
            <v>0</v>
          </cell>
        </row>
        <row r="1115">
          <cell r="A1115" t="str">
            <v/>
          </cell>
          <cell r="B1115" t="str">
            <v/>
          </cell>
          <cell r="C1115">
            <v>0</v>
          </cell>
          <cell r="D1115" t="str">
            <v/>
          </cell>
          <cell r="E1115">
            <v>0</v>
          </cell>
          <cell r="F1115" t="str">
            <v>Total A</v>
          </cell>
          <cell r="G1115">
            <v>0</v>
          </cell>
        </row>
        <row r="1116">
          <cell r="A1116" t="str">
            <v>B - MANO DE OBRA</v>
          </cell>
          <cell r="B1116" t="str">
            <v/>
          </cell>
          <cell r="C1116">
            <v>0</v>
          </cell>
          <cell r="D1116" t="str">
            <v/>
          </cell>
          <cell r="E1116">
            <v>0</v>
          </cell>
          <cell r="F1116">
            <v>0</v>
          </cell>
          <cell r="G1116">
            <v>0</v>
          </cell>
        </row>
        <row r="1117">
          <cell r="A1117" t="str">
            <v/>
          </cell>
          <cell r="B1117" t="str">
            <v/>
          </cell>
          <cell r="C1117">
            <v>0</v>
          </cell>
          <cell r="D1117" t="str">
            <v/>
          </cell>
          <cell r="E1117">
            <v>0</v>
          </cell>
          <cell r="F1117">
            <v>0</v>
          </cell>
          <cell r="G1117">
            <v>0</v>
          </cell>
        </row>
        <row r="1118">
          <cell r="A1118" t="str">
            <v/>
          </cell>
          <cell r="B1118" t="str">
            <v/>
          </cell>
          <cell r="C1118">
            <v>0</v>
          </cell>
          <cell r="D1118" t="str">
            <v/>
          </cell>
          <cell r="E1118">
            <v>0</v>
          </cell>
          <cell r="F1118">
            <v>0</v>
          </cell>
          <cell r="G1118">
            <v>0</v>
          </cell>
        </row>
        <row r="1119">
          <cell r="A1119" t="str">
            <v/>
          </cell>
          <cell r="B1119" t="str">
            <v/>
          </cell>
          <cell r="C1119">
            <v>0</v>
          </cell>
          <cell r="D1119" t="str">
            <v/>
          </cell>
          <cell r="E1119">
            <v>0</v>
          </cell>
          <cell r="F1119">
            <v>0</v>
          </cell>
          <cell r="G1119">
            <v>0</v>
          </cell>
        </row>
        <row r="1120">
          <cell r="A1120" t="str">
            <v/>
          </cell>
          <cell r="B1120" t="str">
            <v/>
          </cell>
          <cell r="C1120">
            <v>0</v>
          </cell>
          <cell r="D1120" t="str">
            <v/>
          </cell>
          <cell r="E1120">
            <v>0</v>
          </cell>
          <cell r="F1120">
            <v>0</v>
          </cell>
          <cell r="G1120">
            <v>0</v>
          </cell>
        </row>
        <row r="1121">
          <cell r="A1121" t="str">
            <v/>
          </cell>
          <cell r="B1121" t="str">
            <v/>
          </cell>
          <cell r="C1121">
            <v>0</v>
          </cell>
          <cell r="D1121" t="str">
            <v/>
          </cell>
          <cell r="E1121">
            <v>0</v>
          </cell>
          <cell r="F1121">
            <v>0</v>
          </cell>
          <cell r="G1121">
            <v>0</v>
          </cell>
        </row>
        <row r="1122">
          <cell r="A1122" t="str">
            <v/>
          </cell>
          <cell r="B1122" t="str">
            <v/>
          </cell>
          <cell r="C1122">
            <v>0</v>
          </cell>
          <cell r="D1122" t="str">
            <v/>
          </cell>
          <cell r="E1122">
            <v>0</v>
          </cell>
          <cell r="F1122">
            <v>0</v>
          </cell>
          <cell r="G1122">
            <v>0</v>
          </cell>
        </row>
        <row r="1123">
          <cell r="A1123" t="str">
            <v/>
          </cell>
          <cell r="B1123" t="str">
            <v/>
          </cell>
          <cell r="C1123">
            <v>0</v>
          </cell>
          <cell r="D1123" t="str">
            <v/>
          </cell>
          <cell r="E1123">
            <v>0</v>
          </cell>
          <cell r="F1123">
            <v>0</v>
          </cell>
          <cell r="G1123">
            <v>0</v>
          </cell>
        </row>
        <row r="1124">
          <cell r="A1124" t="str">
            <v/>
          </cell>
          <cell r="B1124" t="str">
            <v/>
          </cell>
          <cell r="C1124">
            <v>0</v>
          </cell>
          <cell r="D1124" t="str">
            <v/>
          </cell>
          <cell r="E1124">
            <v>0</v>
          </cell>
          <cell r="F1124">
            <v>0</v>
          </cell>
          <cell r="G1124">
            <v>0</v>
          </cell>
        </row>
        <row r="1125">
          <cell r="A1125" t="str">
            <v/>
          </cell>
          <cell r="B1125" t="str">
            <v/>
          </cell>
          <cell r="C1125">
            <v>0</v>
          </cell>
          <cell r="D1125" t="str">
            <v/>
          </cell>
          <cell r="E1125">
            <v>0</v>
          </cell>
          <cell r="F1125" t="str">
            <v>Total B</v>
          </cell>
          <cell r="G1125">
            <v>0</v>
          </cell>
        </row>
        <row r="1126">
          <cell r="A1126" t="str">
            <v>C - EQUIPOS</v>
          </cell>
          <cell r="E1126">
            <v>0</v>
          </cell>
          <cell r="F1126" t="str">
            <v>Total A</v>
          </cell>
          <cell r="G1126">
            <v>0</v>
          </cell>
        </row>
        <row r="1127">
          <cell r="A1127" t="str">
            <v/>
          </cell>
          <cell r="B1127" t="str">
            <v/>
          </cell>
          <cell r="C1127" t="str">
            <v>B - MANO DE OBRA</v>
          </cell>
          <cell r="D1127" t="str">
            <v/>
          </cell>
          <cell r="E1127">
            <v>0</v>
          </cell>
          <cell r="F1127">
            <v>0</v>
          </cell>
          <cell r="G1127">
            <v>0</v>
          </cell>
        </row>
        <row r="1128">
          <cell r="A1128" t="str">
            <v/>
          </cell>
          <cell r="B1128" t="str">
            <v/>
          </cell>
          <cell r="C1128">
            <v>0</v>
          </cell>
          <cell r="D1128" t="str">
            <v/>
          </cell>
          <cell r="E1128">
            <v>0</v>
          </cell>
          <cell r="F1128">
            <v>0</v>
          </cell>
          <cell r="G1128">
            <v>0</v>
          </cell>
        </row>
        <row r="1129">
          <cell r="A1129" t="str">
            <v/>
          </cell>
          <cell r="B1129" t="str">
            <v/>
          </cell>
          <cell r="C1129">
            <v>0</v>
          </cell>
          <cell r="D1129" t="str">
            <v/>
          </cell>
          <cell r="E1129">
            <v>0</v>
          </cell>
          <cell r="F1129">
            <v>0</v>
          </cell>
          <cell r="G1129">
            <v>0</v>
          </cell>
        </row>
        <row r="1130">
          <cell r="A1130" t="str">
            <v/>
          </cell>
          <cell r="B1130" t="str">
            <v/>
          </cell>
          <cell r="C1130">
            <v>0</v>
          </cell>
          <cell r="D1130" t="str">
            <v/>
          </cell>
          <cell r="E1130">
            <v>0</v>
          </cell>
          <cell r="F1130">
            <v>0</v>
          </cell>
          <cell r="G1130">
            <v>0</v>
          </cell>
        </row>
        <row r="1131">
          <cell r="A1131" t="str">
            <v/>
          </cell>
          <cell r="B1131" t="str">
            <v/>
          </cell>
          <cell r="C1131">
            <v>0</v>
          </cell>
          <cell r="D1131" t="str">
            <v/>
          </cell>
          <cell r="E1131">
            <v>0</v>
          </cell>
          <cell r="F1131">
            <v>0</v>
          </cell>
          <cell r="G1131">
            <v>0</v>
          </cell>
        </row>
        <row r="1132">
          <cell r="A1132" t="str">
            <v/>
          </cell>
          <cell r="B1132" t="str">
            <v/>
          </cell>
          <cell r="C1132">
            <v>0</v>
          </cell>
          <cell r="D1132" t="str">
            <v/>
          </cell>
          <cell r="E1132">
            <v>0</v>
          </cell>
          <cell r="F1132">
            <v>0</v>
          </cell>
          <cell r="G1132">
            <v>0</v>
          </cell>
        </row>
        <row r="1133">
          <cell r="A1133" t="str">
            <v/>
          </cell>
          <cell r="B1133" t="str">
            <v/>
          </cell>
          <cell r="C1133">
            <v>0</v>
          </cell>
          <cell r="D1133" t="str">
            <v/>
          </cell>
          <cell r="E1133">
            <v>0</v>
          </cell>
          <cell r="F1133">
            <v>0</v>
          </cell>
          <cell r="G1133">
            <v>0</v>
          </cell>
        </row>
        <row r="1134">
          <cell r="A1134" t="str">
            <v/>
          </cell>
          <cell r="B1134" t="str">
            <v/>
          </cell>
          <cell r="C1134">
            <v>0</v>
          </cell>
          <cell r="D1134" t="str">
            <v/>
          </cell>
          <cell r="E1134">
            <v>0</v>
          </cell>
          <cell r="F1134">
            <v>0</v>
          </cell>
          <cell r="G1134">
            <v>0</v>
          </cell>
        </row>
        <row r="1135">
          <cell r="A1135" t="str">
            <v/>
          </cell>
          <cell r="B1135" t="str">
            <v/>
          </cell>
          <cell r="C1135">
            <v>0</v>
          </cell>
          <cell r="D1135" t="str">
            <v/>
          </cell>
          <cell r="E1135">
            <v>0</v>
          </cell>
          <cell r="F1135">
            <v>0</v>
          </cell>
          <cell r="G1135">
            <v>0</v>
          </cell>
        </row>
        <row r="1136">
          <cell r="A1136" t="str">
            <v/>
          </cell>
          <cell r="B1136" t="str">
            <v/>
          </cell>
          <cell r="D1136" t="str">
            <v/>
          </cell>
          <cell r="E1136">
            <v>0</v>
          </cell>
          <cell r="F1136">
            <v>0</v>
          </cell>
          <cell r="G1136">
            <v>0</v>
          </cell>
        </row>
        <row r="1137">
          <cell r="A1137">
            <v>0</v>
          </cell>
          <cell r="C1137" t="str">
            <v>C - EQUIPOS</v>
          </cell>
          <cell r="E1137">
            <v>0</v>
          </cell>
          <cell r="F1137" t="str">
            <v>Total C</v>
          </cell>
          <cell r="G1137">
            <v>0</v>
          </cell>
        </row>
        <row r="1138">
          <cell r="A1138" t="str">
            <v/>
          </cell>
          <cell r="B1138" t="str">
            <v/>
          </cell>
          <cell r="C1138">
            <v>0</v>
          </cell>
          <cell r="D1138" t="str">
            <v/>
          </cell>
          <cell r="E1138">
            <v>0</v>
          </cell>
          <cell r="F1138">
            <v>0</v>
          </cell>
          <cell r="G1138">
            <v>0</v>
          </cell>
        </row>
        <row r="1139">
          <cell r="A1139" t="str">
            <v/>
          </cell>
          <cell r="B1139" t="str">
            <v/>
          </cell>
          <cell r="C1139">
            <v>0</v>
          </cell>
          <cell r="D1139" t="str">
            <v>COSTO NETO</v>
          </cell>
          <cell r="E1139">
            <v>0</v>
          </cell>
          <cell r="F1139" t="str">
            <v>Total D=A+B+C</v>
          </cell>
          <cell r="G1139">
            <v>0</v>
          </cell>
        </row>
        <row r="1140">
          <cell r="A1140" t="str">
            <v/>
          </cell>
          <cell r="B1140" t="str">
            <v/>
          </cell>
          <cell r="C1140">
            <v>0</v>
          </cell>
          <cell r="D1140" t="str">
            <v/>
          </cell>
          <cell r="E1140">
            <v>0</v>
          </cell>
          <cell r="F1140">
            <v>0</v>
          </cell>
          <cell r="G1140">
            <v>0</v>
          </cell>
        </row>
        <row r="1141">
          <cell r="A1141" t="str">
            <v>ANALISIS DE PRECIOS</v>
          </cell>
          <cell r="B1141" t="str">
            <v/>
          </cell>
          <cell r="C1141">
            <v>0</v>
          </cell>
          <cell r="D1141" t="str">
            <v/>
          </cell>
          <cell r="E1141">
            <v>0</v>
          </cell>
          <cell r="F1141">
            <v>0</v>
          </cell>
          <cell r="G1141">
            <v>0</v>
          </cell>
        </row>
        <row r="1142">
          <cell r="A1142" t="str">
            <v>COMITENTE:</v>
          </cell>
          <cell r="B1142" t="str">
            <v>INSTITUTO PROVINCIAL DE LA VIVIENDA</v>
          </cell>
          <cell r="C1142">
            <v>0</v>
          </cell>
          <cell r="D1142" t="str">
            <v/>
          </cell>
          <cell r="E1142">
            <v>0</v>
          </cell>
          <cell r="F1142">
            <v>0</v>
          </cell>
          <cell r="G1142">
            <v>0</v>
          </cell>
        </row>
        <row r="1143">
          <cell r="A1143" t="str">
            <v>CONTRATISTA:</v>
          </cell>
          <cell r="B1143">
            <v>0</v>
          </cell>
          <cell r="C1143">
            <v>0</v>
          </cell>
          <cell r="D1143" t="str">
            <v/>
          </cell>
          <cell r="E1143">
            <v>0</v>
          </cell>
          <cell r="F1143">
            <v>0</v>
          </cell>
          <cell r="G1143">
            <v>0</v>
          </cell>
        </row>
        <row r="1144">
          <cell r="A1144" t="str">
            <v>OBRA:</v>
          </cell>
          <cell r="B1144">
            <v>0</v>
          </cell>
          <cell r="C1144">
            <v>0</v>
          </cell>
          <cell r="D1144" t="str">
            <v/>
          </cell>
          <cell r="E1144">
            <v>0</v>
          </cell>
          <cell r="F1144" t="str">
            <v>PRECIOS A:</v>
          </cell>
          <cell r="G1144">
            <v>0</v>
          </cell>
        </row>
        <row r="1145">
          <cell r="A1145" t="str">
            <v>UBICACIÓN:</v>
          </cell>
          <cell r="B1145">
            <v>0</v>
          </cell>
          <cell r="C1145">
            <v>0</v>
          </cell>
          <cell r="D1145" t="str">
            <v/>
          </cell>
          <cell r="E1145">
            <v>0</v>
          </cell>
          <cell r="F1145">
            <v>0</v>
          </cell>
          <cell r="G1145">
            <v>0</v>
          </cell>
        </row>
        <row r="1146">
          <cell r="A1146" t="str">
            <v>RUBRO:</v>
          </cell>
          <cell r="B1146" t="str">
            <v/>
          </cell>
          <cell r="C1146">
            <v>0</v>
          </cell>
          <cell r="D1146" t="str">
            <v/>
          </cell>
          <cell r="E1146">
            <v>0</v>
          </cell>
          <cell r="F1146">
            <v>0</v>
          </cell>
          <cell r="G1146">
            <v>0</v>
          </cell>
        </row>
        <row r="1147">
          <cell r="A1147" t="str">
            <v>ITEM:</v>
          </cell>
          <cell r="B1147" t="str">
            <v/>
          </cell>
          <cell r="C1147" t="str">
            <v/>
          </cell>
          <cell r="E1147">
            <v>0</v>
          </cell>
          <cell r="F1147" t="str">
            <v>UNIDAD:</v>
          </cell>
          <cell r="G1147" t="str">
            <v/>
          </cell>
        </row>
        <row r="1148">
          <cell r="A1148">
            <v>0</v>
          </cell>
          <cell r="E1148">
            <v>0</v>
          </cell>
          <cell r="G1148">
            <v>0</v>
          </cell>
        </row>
        <row r="1149">
          <cell r="A1149" t="str">
            <v>DATOS REDETERMINACION</v>
          </cell>
          <cell r="B1149" t="str">
            <v>Bases con A° tipo canasto – Muertos de Anclaje</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cell r="B1151">
            <v>0</v>
          </cell>
          <cell r="C1151">
            <v>0</v>
          </cell>
          <cell r="D1151">
            <v>0</v>
          </cell>
          <cell r="E1151">
            <v>0</v>
          </cell>
          <cell r="F1151">
            <v>0</v>
          </cell>
          <cell r="G1151">
            <v>0</v>
          </cell>
        </row>
        <row r="1152">
          <cell r="A1152" t="str">
            <v/>
          </cell>
          <cell r="B1152" t="str">
            <v/>
          </cell>
          <cell r="C1152">
            <v>0</v>
          </cell>
          <cell r="D1152" t="str">
            <v/>
          </cell>
          <cell r="E1152">
            <v>0</v>
          </cell>
          <cell r="F1152">
            <v>0</v>
          </cell>
          <cell r="G1152">
            <v>0</v>
          </cell>
        </row>
        <row r="1153">
          <cell r="A1153" t="str">
            <v/>
          </cell>
          <cell r="B1153" t="str">
            <v/>
          </cell>
          <cell r="C1153">
            <v>0</v>
          </cell>
          <cell r="D1153" t="str">
            <v/>
          </cell>
          <cell r="E1153">
            <v>0</v>
          </cell>
          <cell r="F1153">
            <v>0</v>
          </cell>
          <cell r="G1153">
            <v>0</v>
          </cell>
        </row>
        <row r="1154">
          <cell r="A1154" t="str">
            <v/>
          </cell>
          <cell r="B1154" t="str">
            <v/>
          </cell>
          <cell r="C1154">
            <v>0</v>
          </cell>
          <cell r="D1154" t="str">
            <v/>
          </cell>
          <cell r="E1154">
            <v>0</v>
          </cell>
          <cell r="F1154">
            <v>0</v>
          </cell>
          <cell r="G1154">
            <v>0</v>
          </cell>
        </row>
        <row r="1155">
          <cell r="A1155" t="str">
            <v/>
          </cell>
          <cell r="B1155" t="str">
            <v/>
          </cell>
          <cell r="C1155">
            <v>0</v>
          </cell>
          <cell r="D1155" t="str">
            <v/>
          </cell>
          <cell r="E1155">
            <v>0</v>
          </cell>
          <cell r="F1155">
            <v>0</v>
          </cell>
          <cell r="G1155">
            <v>0</v>
          </cell>
        </row>
        <row r="1156">
          <cell r="A1156" t="str">
            <v/>
          </cell>
          <cell r="B1156" t="str">
            <v/>
          </cell>
          <cell r="C1156" t="str">
            <v>ESTRUCTURAS RESISTENTES</v>
          </cell>
          <cell r="D1156" t="str">
            <v/>
          </cell>
          <cell r="E1156">
            <v>0</v>
          </cell>
          <cell r="F1156">
            <v>0</v>
          </cell>
          <cell r="G1156">
            <v>0</v>
          </cell>
        </row>
        <row r="1157">
          <cell r="A1157" t="str">
            <v/>
          </cell>
          <cell r="B1157" t="str">
            <v/>
          </cell>
          <cell r="C1157" t="str">
            <v>Zapata Corrida</v>
          </cell>
          <cell r="D1157" t="str">
            <v/>
          </cell>
          <cell r="E1157">
            <v>0</v>
          </cell>
          <cell r="F1157">
            <v>0</v>
          </cell>
          <cell r="G1157">
            <v>0</v>
          </cell>
        </row>
        <row r="1158">
          <cell r="A1158" t="str">
            <v/>
          </cell>
          <cell r="B1158" t="str">
            <v/>
          </cell>
          <cell r="D1158" t="str">
            <v/>
          </cell>
          <cell r="E1158">
            <v>0</v>
          </cell>
          <cell r="F1158">
            <v>0</v>
          </cell>
          <cell r="G1158">
            <v>0</v>
          </cell>
        </row>
        <row r="1159">
          <cell r="A1159" t="str">
            <v/>
          </cell>
          <cell r="B1159" t="str">
            <v/>
          </cell>
          <cell r="C1159" t="str">
            <v>DESIGNACION</v>
          </cell>
          <cell r="D1159" t="str">
            <v/>
          </cell>
          <cell r="E1159" t="str">
            <v>Cantidad</v>
          </cell>
          <cell r="F1159">
            <v>0</v>
          </cell>
          <cell r="G1159">
            <v>0</v>
          </cell>
        </row>
        <row r="1160">
          <cell r="A1160" t="str">
            <v/>
          </cell>
          <cell r="B1160" t="str">
            <v/>
          </cell>
          <cell r="C1160">
            <v>0</v>
          </cell>
          <cell r="D1160" t="str">
            <v/>
          </cell>
          <cell r="E1160">
            <v>0</v>
          </cell>
          <cell r="F1160">
            <v>0</v>
          </cell>
          <cell r="G1160">
            <v>0</v>
          </cell>
        </row>
        <row r="1161">
          <cell r="A1161" t="str">
            <v/>
          </cell>
          <cell r="B1161" t="str">
            <v/>
          </cell>
          <cell r="C1161" t="str">
            <v>A - MATERIALES</v>
          </cell>
          <cell r="D1161" t="str">
            <v/>
          </cell>
          <cell r="E1161">
            <v>0</v>
          </cell>
          <cell r="F1161">
            <v>0</v>
          </cell>
          <cell r="G1161">
            <v>0</v>
          </cell>
        </row>
        <row r="1162">
          <cell r="A1162" t="str">
            <v/>
          </cell>
          <cell r="B1162" t="str">
            <v/>
          </cell>
          <cell r="C1162">
            <v>0</v>
          </cell>
          <cell r="D1162" t="str">
            <v/>
          </cell>
          <cell r="E1162">
            <v>0</v>
          </cell>
          <cell r="F1162">
            <v>0</v>
          </cell>
          <cell r="G1162">
            <v>0</v>
          </cell>
        </row>
        <row r="1163">
          <cell r="A1163" t="str">
            <v/>
          </cell>
          <cell r="B1163" t="str">
            <v/>
          </cell>
          <cell r="C1163">
            <v>0</v>
          </cell>
          <cell r="D1163" t="str">
            <v/>
          </cell>
          <cell r="E1163">
            <v>0</v>
          </cell>
          <cell r="F1163">
            <v>0</v>
          </cell>
          <cell r="G1163">
            <v>0</v>
          </cell>
        </row>
        <row r="1164">
          <cell r="A1164" t="str">
            <v/>
          </cell>
          <cell r="B1164" t="str">
            <v/>
          </cell>
          <cell r="C1164">
            <v>0</v>
          </cell>
          <cell r="D1164" t="str">
            <v/>
          </cell>
          <cell r="E1164">
            <v>0</v>
          </cell>
          <cell r="F1164">
            <v>0</v>
          </cell>
          <cell r="G1164">
            <v>0</v>
          </cell>
        </row>
        <row r="1165">
          <cell r="A1165" t="str">
            <v/>
          </cell>
          <cell r="B1165" t="str">
            <v/>
          </cell>
          <cell r="C1165">
            <v>0</v>
          </cell>
          <cell r="D1165" t="str">
            <v/>
          </cell>
          <cell r="E1165">
            <v>0</v>
          </cell>
          <cell r="F1165">
            <v>0</v>
          </cell>
          <cell r="G1165">
            <v>0</v>
          </cell>
        </row>
        <row r="1166">
          <cell r="A1166" t="str">
            <v/>
          </cell>
          <cell r="B1166" t="str">
            <v/>
          </cell>
          <cell r="C1166">
            <v>0</v>
          </cell>
          <cell r="D1166" t="str">
            <v/>
          </cell>
          <cell r="E1166">
            <v>0</v>
          </cell>
          <cell r="F1166">
            <v>0</v>
          </cell>
          <cell r="G1166">
            <v>0</v>
          </cell>
        </row>
        <row r="1167">
          <cell r="A1167" t="str">
            <v/>
          </cell>
          <cell r="B1167" t="str">
            <v/>
          </cell>
          <cell r="C1167">
            <v>0</v>
          </cell>
          <cell r="D1167" t="str">
            <v/>
          </cell>
          <cell r="E1167">
            <v>0</v>
          </cell>
          <cell r="F1167">
            <v>0</v>
          </cell>
          <cell r="G1167">
            <v>0</v>
          </cell>
        </row>
        <row r="1168">
          <cell r="A1168" t="str">
            <v/>
          </cell>
          <cell r="B1168" t="str">
            <v/>
          </cell>
          <cell r="C1168">
            <v>0</v>
          </cell>
          <cell r="D1168" t="str">
            <v/>
          </cell>
          <cell r="E1168">
            <v>0</v>
          </cell>
          <cell r="F1168">
            <v>0</v>
          </cell>
          <cell r="G1168">
            <v>0</v>
          </cell>
        </row>
        <row r="1169">
          <cell r="A1169" t="str">
            <v/>
          </cell>
          <cell r="B1169" t="str">
            <v/>
          </cell>
          <cell r="C1169">
            <v>0</v>
          </cell>
          <cell r="D1169" t="str">
            <v/>
          </cell>
          <cell r="E1169">
            <v>0</v>
          </cell>
          <cell r="F1169">
            <v>0</v>
          </cell>
          <cell r="G1169">
            <v>0</v>
          </cell>
        </row>
        <row r="1170">
          <cell r="A1170" t="str">
            <v/>
          </cell>
          <cell r="B1170" t="str">
            <v/>
          </cell>
          <cell r="C1170">
            <v>0</v>
          </cell>
          <cell r="D1170" t="str">
            <v/>
          </cell>
          <cell r="E1170">
            <v>0</v>
          </cell>
          <cell r="F1170">
            <v>0</v>
          </cell>
          <cell r="G1170">
            <v>0</v>
          </cell>
        </row>
        <row r="1171">
          <cell r="A1171" t="str">
            <v/>
          </cell>
          <cell r="B1171" t="str">
            <v/>
          </cell>
          <cell r="C1171">
            <v>0</v>
          </cell>
          <cell r="D1171" t="str">
            <v/>
          </cell>
          <cell r="E1171">
            <v>0</v>
          </cell>
          <cell r="F1171">
            <v>0</v>
          </cell>
          <cell r="G1171">
            <v>0</v>
          </cell>
        </row>
        <row r="1172">
          <cell r="A1172" t="str">
            <v/>
          </cell>
          <cell r="B1172" t="str">
            <v/>
          </cell>
          <cell r="C1172">
            <v>0</v>
          </cell>
          <cell r="D1172" t="str">
            <v/>
          </cell>
          <cell r="E1172">
            <v>0</v>
          </cell>
          <cell r="F1172" t="str">
            <v>Total A</v>
          </cell>
          <cell r="G1172">
            <v>0</v>
          </cell>
        </row>
        <row r="1173">
          <cell r="A1173" t="str">
            <v>B - MANO DE OBRA</v>
          </cell>
          <cell r="B1173" t="str">
            <v/>
          </cell>
          <cell r="C1173">
            <v>0</v>
          </cell>
          <cell r="D1173" t="str">
            <v/>
          </cell>
          <cell r="E1173">
            <v>0</v>
          </cell>
          <cell r="F1173">
            <v>0</v>
          </cell>
          <cell r="G1173">
            <v>0</v>
          </cell>
        </row>
        <row r="1174">
          <cell r="A1174" t="str">
            <v/>
          </cell>
          <cell r="B1174" t="str">
            <v/>
          </cell>
          <cell r="C1174">
            <v>0</v>
          </cell>
          <cell r="D1174" t="str">
            <v/>
          </cell>
          <cell r="E1174">
            <v>0</v>
          </cell>
          <cell r="F1174">
            <v>0</v>
          </cell>
          <cell r="G1174">
            <v>0</v>
          </cell>
        </row>
        <row r="1175">
          <cell r="A1175" t="str">
            <v/>
          </cell>
          <cell r="B1175" t="str">
            <v/>
          </cell>
          <cell r="C1175">
            <v>0</v>
          </cell>
          <cell r="D1175" t="str">
            <v/>
          </cell>
          <cell r="E1175">
            <v>0</v>
          </cell>
          <cell r="F1175">
            <v>0</v>
          </cell>
          <cell r="G1175">
            <v>0</v>
          </cell>
        </row>
        <row r="1176">
          <cell r="A1176" t="str">
            <v/>
          </cell>
          <cell r="B1176" t="str">
            <v/>
          </cell>
          <cell r="D1176" t="str">
            <v/>
          </cell>
          <cell r="E1176">
            <v>0</v>
          </cell>
          <cell r="F1176">
            <v>0</v>
          </cell>
          <cell r="G1176">
            <v>0</v>
          </cell>
        </row>
        <row r="1177">
          <cell r="A1177" t="str">
            <v/>
          </cell>
          <cell r="B1177" t="str">
            <v/>
          </cell>
          <cell r="C1177" t="str">
            <v>B - MANO DE OBRA</v>
          </cell>
          <cell r="D1177" t="str">
            <v/>
          </cell>
          <cell r="E1177">
            <v>0</v>
          </cell>
          <cell r="F1177">
            <v>0</v>
          </cell>
          <cell r="G1177">
            <v>0</v>
          </cell>
        </row>
        <row r="1178">
          <cell r="A1178" t="str">
            <v/>
          </cell>
          <cell r="B1178" t="str">
            <v/>
          </cell>
          <cell r="C1178">
            <v>0</v>
          </cell>
          <cell r="D1178" t="str">
            <v/>
          </cell>
          <cell r="E1178">
            <v>0</v>
          </cell>
          <cell r="F1178">
            <v>0</v>
          </cell>
          <cell r="G1178">
            <v>0</v>
          </cell>
        </row>
        <row r="1179">
          <cell r="A1179" t="str">
            <v/>
          </cell>
          <cell r="B1179" t="str">
            <v/>
          </cell>
          <cell r="C1179">
            <v>0</v>
          </cell>
          <cell r="D1179" t="str">
            <v/>
          </cell>
          <cell r="E1179">
            <v>0</v>
          </cell>
          <cell r="F1179">
            <v>0</v>
          </cell>
          <cell r="G1179">
            <v>0</v>
          </cell>
        </row>
        <row r="1180">
          <cell r="A1180" t="str">
            <v/>
          </cell>
          <cell r="B1180" t="str">
            <v/>
          </cell>
          <cell r="C1180">
            <v>0</v>
          </cell>
          <cell r="D1180" t="str">
            <v/>
          </cell>
          <cell r="E1180">
            <v>0</v>
          </cell>
          <cell r="F1180">
            <v>0</v>
          </cell>
          <cell r="G1180">
            <v>0</v>
          </cell>
        </row>
        <row r="1181">
          <cell r="A1181" t="str">
            <v/>
          </cell>
          <cell r="B1181" t="str">
            <v/>
          </cell>
          <cell r="C1181">
            <v>0</v>
          </cell>
          <cell r="D1181" t="str">
            <v/>
          </cell>
          <cell r="E1181">
            <v>0</v>
          </cell>
          <cell r="F1181">
            <v>0</v>
          </cell>
          <cell r="G1181">
            <v>0</v>
          </cell>
        </row>
        <row r="1182">
          <cell r="A1182" t="str">
            <v/>
          </cell>
          <cell r="B1182" t="str">
            <v/>
          </cell>
          <cell r="C1182">
            <v>0</v>
          </cell>
          <cell r="D1182" t="str">
            <v/>
          </cell>
          <cell r="E1182">
            <v>0</v>
          </cell>
          <cell r="F1182" t="str">
            <v>Total B</v>
          </cell>
          <cell r="G1182">
            <v>0</v>
          </cell>
        </row>
        <row r="1183">
          <cell r="A1183" t="str">
            <v>C - EQUIPOS</v>
          </cell>
          <cell r="B1183" t="str">
            <v/>
          </cell>
          <cell r="C1183">
            <v>0</v>
          </cell>
          <cell r="D1183" t="str">
            <v/>
          </cell>
          <cell r="E1183">
            <v>0</v>
          </cell>
          <cell r="F1183">
            <v>0</v>
          </cell>
          <cell r="G1183">
            <v>0</v>
          </cell>
        </row>
        <row r="1184">
          <cell r="A1184" t="str">
            <v/>
          </cell>
          <cell r="B1184" t="str">
            <v/>
          </cell>
          <cell r="C1184">
            <v>0</v>
          </cell>
          <cell r="D1184" t="str">
            <v/>
          </cell>
          <cell r="E1184">
            <v>0</v>
          </cell>
          <cell r="F1184">
            <v>0</v>
          </cell>
          <cell r="G1184">
            <v>0</v>
          </cell>
        </row>
        <row r="1185">
          <cell r="A1185" t="str">
            <v/>
          </cell>
          <cell r="B1185" t="str">
            <v/>
          </cell>
          <cell r="C1185">
            <v>0</v>
          </cell>
          <cell r="D1185" t="str">
            <v/>
          </cell>
          <cell r="E1185">
            <v>0</v>
          </cell>
          <cell r="F1185">
            <v>0</v>
          </cell>
          <cell r="G1185">
            <v>0</v>
          </cell>
        </row>
        <row r="1186">
          <cell r="A1186" t="str">
            <v/>
          </cell>
          <cell r="B1186" t="str">
            <v/>
          </cell>
          <cell r="D1186" t="str">
            <v/>
          </cell>
          <cell r="E1186">
            <v>0</v>
          </cell>
          <cell r="F1186">
            <v>0</v>
          </cell>
          <cell r="G1186">
            <v>0</v>
          </cell>
        </row>
        <row r="1187">
          <cell r="A1187" t="str">
            <v/>
          </cell>
          <cell r="B1187" t="str">
            <v/>
          </cell>
          <cell r="C1187" t="str">
            <v>C - EQUIPOS</v>
          </cell>
          <cell r="D1187" t="str">
            <v/>
          </cell>
          <cell r="E1187">
            <v>0</v>
          </cell>
          <cell r="F1187">
            <v>0</v>
          </cell>
          <cell r="G1187">
            <v>0</v>
          </cell>
        </row>
        <row r="1188">
          <cell r="A1188" t="str">
            <v/>
          </cell>
          <cell r="B1188" t="str">
            <v/>
          </cell>
          <cell r="C1188">
            <v>0</v>
          </cell>
          <cell r="D1188" t="str">
            <v/>
          </cell>
          <cell r="E1188">
            <v>0</v>
          </cell>
          <cell r="F1188">
            <v>0</v>
          </cell>
          <cell r="G1188">
            <v>0</v>
          </cell>
        </row>
        <row r="1189">
          <cell r="A1189" t="str">
            <v/>
          </cell>
          <cell r="B1189" t="str">
            <v/>
          </cell>
          <cell r="C1189">
            <v>0</v>
          </cell>
          <cell r="D1189" t="str">
            <v/>
          </cell>
          <cell r="E1189">
            <v>0</v>
          </cell>
          <cell r="F1189">
            <v>0</v>
          </cell>
          <cell r="G1189">
            <v>0</v>
          </cell>
        </row>
        <row r="1190">
          <cell r="A1190" t="str">
            <v/>
          </cell>
          <cell r="B1190" t="str">
            <v/>
          </cell>
          <cell r="C1190">
            <v>0</v>
          </cell>
          <cell r="D1190" t="str">
            <v/>
          </cell>
          <cell r="E1190">
            <v>0</v>
          </cell>
          <cell r="F1190">
            <v>0</v>
          </cell>
          <cell r="G1190">
            <v>0</v>
          </cell>
        </row>
        <row r="1191">
          <cell r="A1191" t="str">
            <v/>
          </cell>
          <cell r="B1191" t="str">
            <v/>
          </cell>
          <cell r="C1191">
            <v>0</v>
          </cell>
          <cell r="D1191" t="str">
            <v/>
          </cell>
          <cell r="E1191">
            <v>0</v>
          </cell>
          <cell r="F1191">
            <v>0</v>
          </cell>
          <cell r="G1191">
            <v>0</v>
          </cell>
        </row>
        <row r="1192">
          <cell r="A1192" t="str">
            <v/>
          </cell>
          <cell r="B1192" t="str">
            <v/>
          </cell>
          <cell r="C1192">
            <v>0</v>
          </cell>
          <cell r="D1192" t="str">
            <v/>
          </cell>
          <cell r="E1192">
            <v>0</v>
          </cell>
          <cell r="F1192">
            <v>0</v>
          </cell>
          <cell r="G1192">
            <v>0</v>
          </cell>
        </row>
        <row r="1193">
          <cell r="A1193" t="str">
            <v/>
          </cell>
          <cell r="B1193" t="str">
            <v/>
          </cell>
          <cell r="C1193">
            <v>0</v>
          </cell>
          <cell r="D1193" t="str">
            <v/>
          </cell>
          <cell r="E1193">
            <v>0</v>
          </cell>
          <cell r="F1193">
            <v>0</v>
          </cell>
          <cell r="G1193">
            <v>0</v>
          </cell>
        </row>
        <row r="1194">
          <cell r="A1194" t="str">
            <v/>
          </cell>
          <cell r="B1194" t="str">
            <v/>
          </cell>
          <cell r="C1194">
            <v>0</v>
          </cell>
          <cell r="D1194" t="str">
            <v/>
          </cell>
          <cell r="E1194">
            <v>0</v>
          </cell>
          <cell r="F1194" t="str">
            <v>Total C</v>
          </cell>
          <cell r="G1194">
            <v>0</v>
          </cell>
        </row>
        <row r="1195">
          <cell r="A1195" t="str">
            <v/>
          </cell>
          <cell r="B1195" t="str">
            <v/>
          </cell>
          <cell r="C1195">
            <v>0</v>
          </cell>
          <cell r="D1195" t="str">
            <v/>
          </cell>
          <cell r="E1195">
            <v>0</v>
          </cell>
          <cell r="F1195">
            <v>0</v>
          </cell>
          <cell r="G1195">
            <v>0</v>
          </cell>
        </row>
        <row r="1196">
          <cell r="A1196" t="str">
            <v/>
          </cell>
          <cell r="B1196" t="str">
            <v/>
          </cell>
          <cell r="C1196">
            <v>0</v>
          </cell>
          <cell r="D1196" t="str">
            <v>COSTO NETO</v>
          </cell>
          <cell r="E1196">
            <v>0</v>
          </cell>
          <cell r="F1196" t="str">
            <v>Total D=A+B+C</v>
          </cell>
          <cell r="G1196">
            <v>0</v>
          </cell>
        </row>
        <row r="1197">
          <cell r="A1197">
            <v>0</v>
          </cell>
          <cell r="E1197">
            <v>0</v>
          </cell>
          <cell r="F1197" t="str">
            <v>Total C</v>
          </cell>
          <cell r="G1197">
            <v>0</v>
          </cell>
        </row>
        <row r="1198">
          <cell r="A1198" t="str">
            <v>ANALISIS DE PRECIOS</v>
          </cell>
          <cell r="E1198">
            <v>0</v>
          </cell>
          <cell r="G1198">
            <v>0</v>
          </cell>
        </row>
        <row r="1199">
          <cell r="A1199" t="str">
            <v>COMITENTE:</v>
          </cell>
          <cell r="B1199" t="str">
            <v>INSTITUTO PROVINCIAL DE LA VIVIENDA</v>
          </cell>
          <cell r="C1199">
            <v>0</v>
          </cell>
          <cell r="D1199" t="str">
            <v>Costo  Neto</v>
          </cell>
          <cell r="E1199">
            <v>0</v>
          </cell>
          <cell r="F1199" t="str">
            <v>Total D=A+B+C</v>
          </cell>
          <cell r="G1199">
            <v>0</v>
          </cell>
        </row>
        <row r="1200">
          <cell r="A1200" t="str">
            <v>CONTRATISTA:</v>
          </cell>
          <cell r="B1200">
            <v>0</v>
          </cell>
        </row>
        <row r="1201">
          <cell r="A1201" t="str">
            <v>OBRA:</v>
          </cell>
          <cell r="B1201">
            <v>0</v>
          </cell>
          <cell r="C1201">
            <v>0</v>
          </cell>
          <cell r="D1201">
            <v>0</v>
          </cell>
          <cell r="E1201">
            <v>0</v>
          </cell>
          <cell r="F1201" t="str">
            <v>PRECIOS A:</v>
          </cell>
          <cell r="G1201">
            <v>0</v>
          </cell>
        </row>
        <row r="1202">
          <cell r="A1202" t="str">
            <v>UBICACIÓN:</v>
          </cell>
          <cell r="B1202">
            <v>0</v>
          </cell>
          <cell r="C1202">
            <v>0</v>
          </cell>
          <cell r="D1202">
            <v>0</v>
          </cell>
          <cell r="E1202">
            <v>0</v>
          </cell>
          <cell r="F1202">
            <v>0</v>
          </cell>
          <cell r="G1202">
            <v>0</v>
          </cell>
        </row>
        <row r="1203">
          <cell r="A1203" t="str">
            <v>RUBRO:</v>
          </cell>
          <cell r="B1203">
            <v>0</v>
          </cell>
          <cell r="C1203">
            <v>0</v>
          </cell>
          <cell r="D1203">
            <v>0</v>
          </cell>
          <cell r="E1203">
            <v>0</v>
          </cell>
          <cell r="F1203">
            <v>0</v>
          </cell>
          <cell r="G1203">
            <v>0</v>
          </cell>
        </row>
        <row r="1204">
          <cell r="A1204" t="str">
            <v>ITEM:</v>
          </cell>
          <cell r="B1204" t="str">
            <v/>
          </cell>
          <cell r="C1204" t="str">
            <v/>
          </cell>
          <cell r="D1204">
            <v>0</v>
          </cell>
          <cell r="E1204">
            <v>0</v>
          </cell>
          <cell r="F1204" t="str">
            <v>UNIDAD:</v>
          </cell>
          <cell r="G1204" t="str">
            <v/>
          </cell>
        </row>
        <row r="1205">
          <cell r="A1205" t="str">
            <v>UBICACIÓN:</v>
          </cell>
          <cell r="B1205" t="str">
            <v>Departamento Capital - Provincia de SAN JUAN</v>
          </cell>
          <cell r="C1205">
            <v>0</v>
          </cell>
          <cell r="E1205">
            <v>0</v>
          </cell>
          <cell r="G1205">
            <v>0</v>
          </cell>
        </row>
        <row r="1206">
          <cell r="A1206" t="str">
            <v>DATOS REDETERMINACION</v>
          </cell>
          <cell r="B1206">
            <v>3</v>
          </cell>
          <cell r="C1206" t="str">
            <v>DESIGNACION</v>
          </cell>
          <cell r="D1206" t="str">
            <v>U</v>
          </cell>
          <cell r="E1206" t="str">
            <v>Cantidad</v>
          </cell>
          <cell r="F1206" t="str">
            <v>$ Unitarios</v>
          </cell>
          <cell r="G1206" t="str">
            <v>$ Parcial</v>
          </cell>
        </row>
        <row r="1207">
          <cell r="A1207" t="str">
            <v>CÓDIGO</v>
          </cell>
          <cell r="B1207" t="str">
            <v>DESCRIPCIÓN</v>
          </cell>
          <cell r="C1207" t="str">
            <v>Vigas de fundaciones</v>
          </cell>
          <cell r="E1207">
            <v>0</v>
          </cell>
          <cell r="F1207" t="str">
            <v>UNIDAD:</v>
          </cell>
          <cell r="G1207" t="str">
            <v>m3</v>
          </cell>
        </row>
        <row r="1208">
          <cell r="A1208" t="str">
            <v>A - MATERIALES</v>
          </cell>
          <cell r="B1208">
            <v>0</v>
          </cell>
          <cell r="E1208">
            <v>0</v>
          </cell>
          <cell r="G1208">
            <v>0</v>
          </cell>
        </row>
        <row r="1209">
          <cell r="A1209" t="str">
            <v/>
          </cell>
          <cell r="B1209" t="str">
            <v/>
          </cell>
          <cell r="C1209" t="str">
            <v>DESIGNACION</v>
          </cell>
          <cell r="D1209" t="str">
            <v/>
          </cell>
          <cell r="E1209" t="str">
            <v>Cantidad</v>
          </cell>
          <cell r="F1209">
            <v>0</v>
          </cell>
          <cell r="G1209">
            <v>0</v>
          </cell>
        </row>
        <row r="1210">
          <cell r="A1210" t="str">
            <v/>
          </cell>
          <cell r="B1210" t="str">
            <v/>
          </cell>
          <cell r="C1210">
            <v>0</v>
          </cell>
          <cell r="D1210" t="str">
            <v/>
          </cell>
          <cell r="E1210">
            <v>0</v>
          </cell>
          <cell r="F1210">
            <v>0</v>
          </cell>
          <cell r="G1210">
            <v>0</v>
          </cell>
        </row>
        <row r="1211">
          <cell r="A1211" t="str">
            <v/>
          </cell>
          <cell r="B1211" t="str">
            <v/>
          </cell>
          <cell r="C1211" t="str">
            <v>A - MATERIALES</v>
          </cell>
          <cell r="D1211" t="str">
            <v/>
          </cell>
          <cell r="E1211">
            <v>0</v>
          </cell>
          <cell r="F1211">
            <v>0</v>
          </cell>
          <cell r="G1211">
            <v>0</v>
          </cell>
        </row>
        <row r="1212">
          <cell r="A1212" t="str">
            <v/>
          </cell>
          <cell r="B1212" t="str">
            <v/>
          </cell>
          <cell r="C1212">
            <v>0</v>
          </cell>
          <cell r="D1212" t="str">
            <v/>
          </cell>
          <cell r="E1212">
            <v>0</v>
          </cell>
          <cell r="F1212">
            <v>0</v>
          </cell>
          <cell r="G1212">
            <v>0</v>
          </cell>
        </row>
        <row r="1213">
          <cell r="A1213" t="str">
            <v/>
          </cell>
          <cell r="B1213" t="str">
            <v/>
          </cell>
          <cell r="C1213">
            <v>0</v>
          </cell>
          <cell r="D1213" t="str">
            <v/>
          </cell>
          <cell r="E1213">
            <v>0</v>
          </cell>
          <cell r="F1213">
            <v>0</v>
          </cell>
          <cell r="G1213">
            <v>0</v>
          </cell>
        </row>
        <row r="1214">
          <cell r="A1214" t="str">
            <v/>
          </cell>
          <cell r="B1214" t="str">
            <v/>
          </cell>
          <cell r="C1214">
            <v>0</v>
          </cell>
          <cell r="D1214" t="str">
            <v/>
          </cell>
          <cell r="E1214">
            <v>0</v>
          </cell>
          <cell r="F1214">
            <v>0</v>
          </cell>
          <cell r="G1214">
            <v>0</v>
          </cell>
        </row>
        <row r="1215">
          <cell r="A1215" t="str">
            <v/>
          </cell>
          <cell r="B1215" t="str">
            <v/>
          </cell>
          <cell r="C1215">
            <v>0</v>
          </cell>
          <cell r="D1215" t="str">
            <v/>
          </cell>
          <cell r="E1215">
            <v>0</v>
          </cell>
          <cell r="F1215">
            <v>0</v>
          </cell>
          <cell r="G1215">
            <v>0</v>
          </cell>
        </row>
        <row r="1216">
          <cell r="A1216" t="str">
            <v/>
          </cell>
          <cell r="B1216" t="str">
            <v/>
          </cell>
          <cell r="C1216">
            <v>0</v>
          </cell>
          <cell r="D1216" t="str">
            <v/>
          </cell>
          <cell r="E1216">
            <v>0</v>
          </cell>
          <cell r="F1216">
            <v>0</v>
          </cell>
          <cell r="G1216">
            <v>0</v>
          </cell>
        </row>
        <row r="1217">
          <cell r="A1217" t="str">
            <v/>
          </cell>
          <cell r="B1217" t="str">
            <v/>
          </cell>
          <cell r="C1217">
            <v>0</v>
          </cell>
          <cell r="D1217" t="str">
            <v/>
          </cell>
          <cell r="E1217">
            <v>0</v>
          </cell>
          <cell r="F1217">
            <v>0</v>
          </cell>
          <cell r="G1217">
            <v>0</v>
          </cell>
        </row>
        <row r="1218">
          <cell r="A1218" t="str">
            <v/>
          </cell>
          <cell r="B1218" t="str">
            <v/>
          </cell>
          <cell r="C1218">
            <v>0</v>
          </cell>
          <cell r="D1218" t="str">
            <v/>
          </cell>
          <cell r="E1218">
            <v>0</v>
          </cell>
          <cell r="F1218">
            <v>0</v>
          </cell>
          <cell r="G1218">
            <v>0</v>
          </cell>
        </row>
        <row r="1219">
          <cell r="A1219" t="str">
            <v/>
          </cell>
          <cell r="B1219" t="str">
            <v/>
          </cell>
          <cell r="C1219">
            <v>0</v>
          </cell>
          <cell r="D1219" t="str">
            <v/>
          </cell>
          <cell r="E1219">
            <v>0</v>
          </cell>
          <cell r="F1219">
            <v>0</v>
          </cell>
          <cell r="G1219">
            <v>0</v>
          </cell>
        </row>
        <row r="1220">
          <cell r="A1220" t="str">
            <v/>
          </cell>
          <cell r="B1220" t="str">
            <v/>
          </cell>
          <cell r="C1220">
            <v>0</v>
          </cell>
          <cell r="D1220" t="str">
            <v/>
          </cell>
          <cell r="E1220">
            <v>0</v>
          </cell>
          <cell r="F1220">
            <v>0</v>
          </cell>
          <cell r="G1220">
            <v>0</v>
          </cell>
        </row>
        <row r="1221">
          <cell r="A1221" t="str">
            <v/>
          </cell>
          <cell r="B1221" t="str">
            <v/>
          </cell>
          <cell r="C1221">
            <v>0</v>
          </cell>
          <cell r="D1221" t="str">
            <v/>
          </cell>
          <cell r="E1221">
            <v>0</v>
          </cell>
          <cell r="F1221">
            <v>0</v>
          </cell>
          <cell r="G1221">
            <v>0</v>
          </cell>
        </row>
        <row r="1222">
          <cell r="A1222" t="str">
            <v/>
          </cell>
          <cell r="B1222" t="str">
            <v/>
          </cell>
          <cell r="C1222">
            <v>0</v>
          </cell>
          <cell r="D1222" t="str">
            <v/>
          </cell>
          <cell r="E1222">
            <v>0</v>
          </cell>
          <cell r="F1222">
            <v>0</v>
          </cell>
          <cell r="G1222">
            <v>0</v>
          </cell>
        </row>
        <row r="1223">
          <cell r="A1223" t="str">
            <v/>
          </cell>
          <cell r="B1223" t="str">
            <v/>
          </cell>
          <cell r="C1223">
            <v>0</v>
          </cell>
          <cell r="D1223" t="str">
            <v/>
          </cell>
          <cell r="E1223">
            <v>0</v>
          </cell>
          <cell r="F1223">
            <v>0</v>
          </cell>
          <cell r="G1223">
            <v>0</v>
          </cell>
        </row>
        <row r="1224">
          <cell r="A1224" t="str">
            <v/>
          </cell>
          <cell r="B1224" t="str">
            <v/>
          </cell>
          <cell r="C1224">
            <v>0</v>
          </cell>
          <cell r="D1224" t="str">
            <v/>
          </cell>
          <cell r="E1224">
            <v>0</v>
          </cell>
          <cell r="F1224">
            <v>0</v>
          </cell>
          <cell r="G1224">
            <v>0</v>
          </cell>
        </row>
        <row r="1225">
          <cell r="A1225" t="str">
            <v/>
          </cell>
          <cell r="B1225" t="str">
            <v/>
          </cell>
          <cell r="C1225">
            <v>0</v>
          </cell>
          <cell r="D1225" t="str">
            <v/>
          </cell>
          <cell r="E1225">
            <v>0</v>
          </cell>
          <cell r="F1225">
            <v>0</v>
          </cell>
          <cell r="G1225">
            <v>0</v>
          </cell>
        </row>
        <row r="1226">
          <cell r="A1226" t="str">
            <v/>
          </cell>
          <cell r="B1226" t="str">
            <v/>
          </cell>
          <cell r="D1226" t="str">
            <v/>
          </cell>
          <cell r="E1226">
            <v>0</v>
          </cell>
          <cell r="F1226">
            <v>0</v>
          </cell>
          <cell r="G1226">
            <v>0</v>
          </cell>
        </row>
        <row r="1227">
          <cell r="A1227" t="str">
            <v/>
          </cell>
          <cell r="B1227" t="str">
            <v/>
          </cell>
          <cell r="C1227" t="str">
            <v>B - MANO DE OBRA</v>
          </cell>
          <cell r="D1227" t="str">
            <v/>
          </cell>
          <cell r="E1227">
            <v>0</v>
          </cell>
          <cell r="F1227">
            <v>0</v>
          </cell>
          <cell r="G1227">
            <v>0</v>
          </cell>
        </row>
        <row r="1228">
          <cell r="A1228" t="str">
            <v/>
          </cell>
          <cell r="B1228" t="str">
            <v/>
          </cell>
          <cell r="C1228">
            <v>0</v>
          </cell>
          <cell r="D1228" t="str">
            <v/>
          </cell>
          <cell r="E1228">
            <v>0</v>
          </cell>
          <cell r="F1228">
            <v>0</v>
          </cell>
          <cell r="G1228">
            <v>0</v>
          </cell>
        </row>
        <row r="1229">
          <cell r="A1229" t="str">
            <v/>
          </cell>
          <cell r="B1229" t="str">
            <v/>
          </cell>
          <cell r="C1229">
            <v>0</v>
          </cell>
          <cell r="D1229" t="str">
            <v/>
          </cell>
          <cell r="E1229">
            <v>0</v>
          </cell>
          <cell r="F1229" t="str">
            <v>Total A</v>
          </cell>
          <cell r="G1229">
            <v>0</v>
          </cell>
        </row>
        <row r="1230">
          <cell r="A1230" t="str">
            <v>B - MANO DE OBRA</v>
          </cell>
          <cell r="B1230" t="str">
            <v/>
          </cell>
          <cell r="C1230">
            <v>0</v>
          </cell>
          <cell r="D1230" t="str">
            <v/>
          </cell>
          <cell r="E1230">
            <v>0</v>
          </cell>
          <cell r="F1230">
            <v>0</v>
          </cell>
          <cell r="G1230">
            <v>0</v>
          </cell>
        </row>
        <row r="1231">
          <cell r="A1231" t="str">
            <v/>
          </cell>
          <cell r="B1231" t="str">
            <v/>
          </cell>
          <cell r="C1231">
            <v>0</v>
          </cell>
          <cell r="D1231" t="str">
            <v/>
          </cell>
          <cell r="E1231">
            <v>0</v>
          </cell>
          <cell r="F1231">
            <v>0</v>
          </cell>
          <cell r="G1231">
            <v>0</v>
          </cell>
        </row>
        <row r="1232">
          <cell r="A1232" t="str">
            <v/>
          </cell>
          <cell r="B1232" t="str">
            <v/>
          </cell>
          <cell r="C1232">
            <v>0</v>
          </cell>
          <cell r="D1232" t="str">
            <v/>
          </cell>
          <cell r="E1232">
            <v>0</v>
          </cell>
          <cell r="F1232">
            <v>0</v>
          </cell>
          <cell r="G1232">
            <v>0</v>
          </cell>
        </row>
        <row r="1233">
          <cell r="A1233" t="str">
            <v/>
          </cell>
          <cell r="B1233" t="str">
            <v/>
          </cell>
          <cell r="C1233">
            <v>0</v>
          </cell>
          <cell r="D1233" t="str">
            <v/>
          </cell>
          <cell r="E1233">
            <v>0</v>
          </cell>
          <cell r="F1233">
            <v>0</v>
          </cell>
          <cell r="G1233">
            <v>0</v>
          </cell>
        </row>
        <row r="1234">
          <cell r="A1234" t="str">
            <v/>
          </cell>
          <cell r="B1234" t="str">
            <v/>
          </cell>
          <cell r="C1234">
            <v>0</v>
          </cell>
          <cell r="D1234" t="str">
            <v/>
          </cell>
          <cell r="E1234">
            <v>0</v>
          </cell>
          <cell r="F1234">
            <v>0</v>
          </cell>
          <cell r="G1234">
            <v>0</v>
          </cell>
        </row>
        <row r="1235">
          <cell r="A1235" t="str">
            <v/>
          </cell>
          <cell r="B1235" t="str">
            <v/>
          </cell>
          <cell r="C1235">
            <v>0</v>
          </cell>
          <cell r="D1235" t="str">
            <v/>
          </cell>
          <cell r="E1235">
            <v>0</v>
          </cell>
          <cell r="F1235">
            <v>0</v>
          </cell>
          <cell r="G1235">
            <v>0</v>
          </cell>
        </row>
        <row r="1236">
          <cell r="A1236" t="str">
            <v/>
          </cell>
          <cell r="B1236" t="str">
            <v/>
          </cell>
          <cell r="D1236" t="str">
            <v/>
          </cell>
          <cell r="E1236">
            <v>0</v>
          </cell>
          <cell r="F1236">
            <v>0</v>
          </cell>
          <cell r="G1236">
            <v>0</v>
          </cell>
        </row>
        <row r="1237">
          <cell r="A1237" t="str">
            <v/>
          </cell>
          <cell r="B1237" t="str">
            <v/>
          </cell>
          <cell r="C1237" t="str">
            <v>C - EQUIPOS</v>
          </cell>
          <cell r="D1237" t="str">
            <v/>
          </cell>
          <cell r="E1237">
            <v>0</v>
          </cell>
          <cell r="F1237">
            <v>0</v>
          </cell>
          <cell r="G1237">
            <v>0</v>
          </cell>
        </row>
        <row r="1238">
          <cell r="A1238" t="str">
            <v/>
          </cell>
          <cell r="B1238" t="str">
            <v/>
          </cell>
          <cell r="C1238">
            <v>0</v>
          </cell>
          <cell r="D1238" t="str">
            <v/>
          </cell>
          <cell r="E1238">
            <v>0</v>
          </cell>
          <cell r="F1238">
            <v>0</v>
          </cell>
          <cell r="G1238">
            <v>0</v>
          </cell>
        </row>
        <row r="1239">
          <cell r="A1239" t="str">
            <v/>
          </cell>
          <cell r="B1239" t="str">
            <v/>
          </cell>
          <cell r="C1239">
            <v>0</v>
          </cell>
          <cell r="D1239" t="str">
            <v/>
          </cell>
          <cell r="E1239">
            <v>0</v>
          </cell>
          <cell r="F1239" t="str">
            <v>Total B</v>
          </cell>
          <cell r="G1239">
            <v>0</v>
          </cell>
        </row>
        <row r="1240">
          <cell r="A1240" t="str">
            <v>C - EQUIPOS</v>
          </cell>
          <cell r="B1240" t="str">
            <v/>
          </cell>
          <cell r="C1240">
            <v>0</v>
          </cell>
          <cell r="D1240" t="str">
            <v/>
          </cell>
          <cell r="E1240">
            <v>0</v>
          </cell>
          <cell r="F1240">
            <v>0</v>
          </cell>
          <cell r="G1240">
            <v>0</v>
          </cell>
        </row>
        <row r="1241">
          <cell r="A1241" t="str">
            <v/>
          </cell>
          <cell r="B1241" t="str">
            <v/>
          </cell>
          <cell r="C1241">
            <v>0</v>
          </cell>
          <cell r="D1241" t="str">
            <v/>
          </cell>
          <cell r="E1241">
            <v>0</v>
          </cell>
          <cell r="F1241">
            <v>0</v>
          </cell>
          <cell r="G1241">
            <v>0</v>
          </cell>
        </row>
        <row r="1242">
          <cell r="A1242" t="str">
            <v/>
          </cell>
          <cell r="B1242" t="str">
            <v/>
          </cell>
          <cell r="C1242">
            <v>0</v>
          </cell>
          <cell r="D1242" t="str">
            <v/>
          </cell>
          <cell r="E1242">
            <v>0</v>
          </cell>
          <cell r="F1242">
            <v>0</v>
          </cell>
          <cell r="G1242">
            <v>0</v>
          </cell>
        </row>
        <row r="1243">
          <cell r="A1243" t="str">
            <v/>
          </cell>
          <cell r="B1243" t="str">
            <v/>
          </cell>
          <cell r="C1243">
            <v>0</v>
          </cell>
          <cell r="D1243" t="str">
            <v/>
          </cell>
          <cell r="E1243">
            <v>0</v>
          </cell>
          <cell r="F1243">
            <v>0</v>
          </cell>
          <cell r="G1243">
            <v>0</v>
          </cell>
        </row>
        <row r="1244">
          <cell r="A1244" t="str">
            <v/>
          </cell>
          <cell r="B1244" t="str">
            <v/>
          </cell>
          <cell r="C1244">
            <v>0</v>
          </cell>
          <cell r="D1244" t="str">
            <v/>
          </cell>
          <cell r="E1244">
            <v>0</v>
          </cell>
          <cell r="F1244">
            <v>0</v>
          </cell>
          <cell r="G1244">
            <v>0</v>
          </cell>
        </row>
        <row r="1245">
          <cell r="A1245" t="str">
            <v/>
          </cell>
          <cell r="B1245" t="str">
            <v/>
          </cell>
          <cell r="C1245">
            <v>0</v>
          </cell>
          <cell r="D1245" t="str">
            <v/>
          </cell>
          <cell r="E1245">
            <v>0</v>
          </cell>
          <cell r="F1245">
            <v>0</v>
          </cell>
          <cell r="G1245">
            <v>0</v>
          </cell>
        </row>
        <row r="1246">
          <cell r="A1246" t="str">
            <v/>
          </cell>
          <cell r="B1246" t="str">
            <v/>
          </cell>
          <cell r="C1246">
            <v>0</v>
          </cell>
          <cell r="D1246" t="str">
            <v/>
          </cell>
          <cell r="E1246">
            <v>0</v>
          </cell>
          <cell r="F1246">
            <v>0</v>
          </cell>
          <cell r="G1246">
            <v>0</v>
          </cell>
        </row>
        <row r="1247">
          <cell r="A1247" t="str">
            <v/>
          </cell>
          <cell r="B1247" t="str">
            <v/>
          </cell>
          <cell r="D1247" t="str">
            <v/>
          </cell>
          <cell r="E1247">
            <v>0</v>
          </cell>
          <cell r="F1247">
            <v>0</v>
          </cell>
          <cell r="G1247">
            <v>0</v>
          </cell>
        </row>
        <row r="1248">
          <cell r="A1248" t="str">
            <v/>
          </cell>
          <cell r="B1248" t="str">
            <v/>
          </cell>
          <cell r="D1248" t="str">
            <v/>
          </cell>
          <cell r="E1248">
            <v>0</v>
          </cell>
          <cell r="F1248">
            <v>0</v>
          </cell>
          <cell r="G1248">
            <v>0</v>
          </cell>
        </row>
        <row r="1249">
          <cell r="A1249" t="str">
            <v/>
          </cell>
          <cell r="B1249" t="str">
            <v/>
          </cell>
          <cell r="C1249">
            <v>0</v>
          </cell>
          <cell r="D1249" t="str">
            <v/>
          </cell>
          <cell r="E1249">
            <v>0</v>
          </cell>
          <cell r="F1249">
            <v>0</v>
          </cell>
          <cell r="G1249">
            <v>0</v>
          </cell>
        </row>
        <row r="1250">
          <cell r="A1250" t="str">
            <v/>
          </cell>
          <cell r="B1250" t="str">
            <v/>
          </cell>
          <cell r="D1250" t="str">
            <v/>
          </cell>
          <cell r="F1250">
            <v>0</v>
          </cell>
          <cell r="G1250">
            <v>0</v>
          </cell>
        </row>
        <row r="1251">
          <cell r="A1251" t="str">
            <v>ANALISIS DE PRECIOS</v>
          </cell>
          <cell r="B1251">
            <v>0</v>
          </cell>
          <cell r="C1251">
            <v>0</v>
          </cell>
          <cell r="D1251">
            <v>0</v>
          </cell>
          <cell r="E1251">
            <v>0</v>
          </cell>
          <cell r="F1251" t="str">
            <v>Total C</v>
          </cell>
          <cell r="G1251">
            <v>0</v>
          </cell>
        </row>
        <row r="1252">
          <cell r="A1252" t="str">
            <v>COMITENTE:</v>
          </cell>
          <cell r="B1252" t="str">
            <v>SUBSECRETARÍA DE OBRAS PÚBLICAS</v>
          </cell>
          <cell r="C1252">
            <v>0</v>
          </cell>
          <cell r="D1252">
            <v>0</v>
          </cell>
          <cell r="E1252">
            <v>0</v>
          </cell>
          <cell r="F1252">
            <v>0</v>
          </cell>
          <cell r="G1252">
            <v>0</v>
          </cell>
        </row>
        <row r="1253">
          <cell r="A1253" t="str">
            <v/>
          </cell>
          <cell r="B1253" t="str">
            <v/>
          </cell>
          <cell r="C1253">
            <v>0</v>
          </cell>
          <cell r="D1253" t="str">
            <v>COSTO NETO</v>
          </cell>
          <cell r="E1253">
            <v>0</v>
          </cell>
          <cell r="F1253" t="str">
            <v>Total D=A+B+C</v>
          </cell>
          <cell r="G1253">
            <v>0</v>
          </cell>
        </row>
        <row r="1254">
          <cell r="A1254" t="str">
            <v>OBRA:</v>
          </cell>
          <cell r="B1254" t="str">
            <v>CONSTRUCCIÓN CONSULTORIOS EXTERNOS - HOSPITAL DR. GUILLERMO RAWSON</v>
          </cell>
          <cell r="C1254">
            <v>0</v>
          </cell>
          <cell r="D1254">
            <v>0</v>
          </cell>
          <cell r="E1254">
            <v>0</v>
          </cell>
          <cell r="F1254" t="str">
            <v>PRECIOS A:</v>
          </cell>
          <cell r="G1254">
            <v>0</v>
          </cell>
        </row>
        <row r="1255">
          <cell r="A1255" t="str">
            <v>ANALISIS DE PRECIOS</v>
          </cell>
          <cell r="B1255" t="str">
            <v>Departamento Capital - Provincia de SAN JUAN</v>
          </cell>
          <cell r="C1255">
            <v>0</v>
          </cell>
          <cell r="E1255">
            <v>0</v>
          </cell>
          <cell r="G1255">
            <v>0</v>
          </cell>
        </row>
        <row r="1256">
          <cell r="A1256" t="str">
            <v>COMITENTE:</v>
          </cell>
          <cell r="B1256" t="str">
            <v>INSTITUTO PROVINCIAL DE LA VIVIENDA</v>
          </cell>
          <cell r="C1256" t="str">
            <v>ESTRUCTURAS RESISTENTES</v>
          </cell>
          <cell r="E1256">
            <v>0</v>
          </cell>
          <cell r="G1256">
            <v>0</v>
          </cell>
        </row>
        <row r="1257">
          <cell r="A1257" t="str">
            <v>CONTRATISTA:</v>
          </cell>
          <cell r="B1257">
            <v>0</v>
          </cell>
          <cell r="C1257" t="str">
            <v>Vigas de arriostramiento</v>
          </cell>
          <cell r="E1257">
            <v>0</v>
          </cell>
          <cell r="F1257" t="str">
            <v>UNIDAD:</v>
          </cell>
          <cell r="G1257" t="str">
            <v>m3</v>
          </cell>
        </row>
        <row r="1258">
          <cell r="A1258" t="str">
            <v>OBRA:</v>
          </cell>
          <cell r="B1258">
            <v>0</v>
          </cell>
          <cell r="E1258">
            <v>0</v>
          </cell>
          <cell r="F1258" t="str">
            <v>PRECIOS A:</v>
          </cell>
          <cell r="G1258">
            <v>0</v>
          </cell>
        </row>
        <row r="1259">
          <cell r="A1259" t="str">
            <v>UBICACIÓN:</v>
          </cell>
          <cell r="B1259">
            <v>0</v>
          </cell>
          <cell r="C1259" t="str">
            <v>DESIGNACION</v>
          </cell>
          <cell r="D1259" t="str">
            <v>U</v>
          </cell>
          <cell r="E1259" t="str">
            <v>Cantidad</v>
          </cell>
          <cell r="F1259" t="str">
            <v>$ Unitarios</v>
          </cell>
          <cell r="G1259" t="str">
            <v>$ Parcial</v>
          </cell>
        </row>
        <row r="1260">
          <cell r="A1260" t="str">
            <v>RUBRO:</v>
          </cell>
          <cell r="B1260" t="str">
            <v>DESCRIPCIÓN</v>
          </cell>
          <cell r="C1260">
            <v>0</v>
          </cell>
          <cell r="D1260">
            <v>0</v>
          </cell>
          <cell r="E1260">
            <v>0</v>
          </cell>
          <cell r="F1260">
            <v>0</v>
          </cell>
          <cell r="G1260">
            <v>0</v>
          </cell>
        </row>
        <row r="1261">
          <cell r="A1261" t="str">
            <v>ITEM:</v>
          </cell>
          <cell r="B1261" t="str">
            <v/>
          </cell>
          <cell r="C1261" t="str">
            <v/>
          </cell>
          <cell r="D1261">
            <v>0</v>
          </cell>
          <cell r="E1261">
            <v>0</v>
          </cell>
          <cell r="F1261" t="str">
            <v>UNIDAD:</v>
          </cell>
          <cell r="G1261" t="str">
            <v/>
          </cell>
        </row>
        <row r="1262">
          <cell r="A1262" t="str">
            <v/>
          </cell>
          <cell r="B1262" t="str">
            <v/>
          </cell>
          <cell r="C1262">
            <v>0</v>
          </cell>
          <cell r="D1262" t="str">
            <v/>
          </cell>
          <cell r="E1262">
            <v>0</v>
          </cell>
          <cell r="F1262">
            <v>0</v>
          </cell>
          <cell r="G1262">
            <v>0</v>
          </cell>
        </row>
        <row r="1263">
          <cell r="A1263" t="str">
            <v>DATOS REDETERMINACION</v>
          </cell>
          <cell r="B1263" t="str">
            <v/>
          </cell>
          <cell r="C1263" t="str">
            <v>DESIGNACION</v>
          </cell>
          <cell r="D1263" t="str">
            <v>U</v>
          </cell>
          <cell r="E1263" t="str">
            <v>Cantidad</v>
          </cell>
          <cell r="F1263" t="str">
            <v>$ Unitarios</v>
          </cell>
          <cell r="G1263" t="str">
            <v>$ Parcial</v>
          </cell>
        </row>
        <row r="1264">
          <cell r="A1264" t="str">
            <v>CÓDIGO</v>
          </cell>
          <cell r="B1264" t="str">
            <v>DESCRIPCIÓN</v>
          </cell>
          <cell r="C1264">
            <v>0</v>
          </cell>
          <cell r="D1264" t="str">
            <v/>
          </cell>
          <cell r="E1264">
            <v>0</v>
          </cell>
          <cell r="F1264">
            <v>0</v>
          </cell>
          <cell r="G1264">
            <v>0</v>
          </cell>
        </row>
        <row r="1265">
          <cell r="A1265" t="str">
            <v>A - MATERIALES</v>
          </cell>
          <cell r="B1265" t="str">
            <v/>
          </cell>
          <cell r="C1265">
            <v>0</v>
          </cell>
          <cell r="D1265" t="str">
            <v/>
          </cell>
          <cell r="E1265">
            <v>0</v>
          </cell>
          <cell r="F1265">
            <v>0</v>
          </cell>
          <cell r="G1265">
            <v>0</v>
          </cell>
        </row>
        <row r="1266">
          <cell r="A1266" t="str">
            <v/>
          </cell>
          <cell r="B1266" t="str">
            <v/>
          </cell>
          <cell r="C1266">
            <v>0</v>
          </cell>
          <cell r="D1266" t="str">
            <v/>
          </cell>
          <cell r="E1266">
            <v>0</v>
          </cell>
          <cell r="F1266">
            <v>0</v>
          </cell>
          <cell r="G1266">
            <v>0</v>
          </cell>
        </row>
        <row r="1267">
          <cell r="A1267" t="str">
            <v/>
          </cell>
          <cell r="B1267" t="str">
            <v/>
          </cell>
          <cell r="C1267">
            <v>0</v>
          </cell>
          <cell r="D1267" t="str">
            <v/>
          </cell>
          <cell r="E1267">
            <v>0</v>
          </cell>
          <cell r="F1267">
            <v>0</v>
          </cell>
          <cell r="G1267">
            <v>0</v>
          </cell>
        </row>
        <row r="1268">
          <cell r="A1268" t="str">
            <v/>
          </cell>
          <cell r="B1268" t="str">
            <v/>
          </cell>
          <cell r="C1268">
            <v>0</v>
          </cell>
          <cell r="D1268" t="str">
            <v/>
          </cell>
          <cell r="E1268">
            <v>0</v>
          </cell>
          <cell r="F1268">
            <v>0</v>
          </cell>
          <cell r="G1268">
            <v>0</v>
          </cell>
        </row>
        <row r="1269">
          <cell r="A1269" t="str">
            <v/>
          </cell>
          <cell r="B1269" t="str">
            <v/>
          </cell>
          <cell r="C1269">
            <v>0</v>
          </cell>
          <cell r="D1269" t="str">
            <v/>
          </cell>
          <cell r="E1269">
            <v>0</v>
          </cell>
          <cell r="F1269">
            <v>0</v>
          </cell>
          <cell r="G1269">
            <v>0</v>
          </cell>
        </row>
        <row r="1270">
          <cell r="A1270" t="str">
            <v/>
          </cell>
          <cell r="B1270" t="str">
            <v/>
          </cell>
          <cell r="C1270">
            <v>0</v>
          </cell>
          <cell r="D1270" t="str">
            <v/>
          </cell>
          <cell r="E1270">
            <v>0</v>
          </cell>
          <cell r="F1270">
            <v>0</v>
          </cell>
          <cell r="G1270">
            <v>0</v>
          </cell>
        </row>
        <row r="1271">
          <cell r="A1271" t="str">
            <v/>
          </cell>
          <cell r="B1271" t="str">
            <v/>
          </cell>
          <cell r="C1271">
            <v>0</v>
          </cell>
          <cell r="D1271" t="str">
            <v/>
          </cell>
          <cell r="E1271">
            <v>0</v>
          </cell>
          <cell r="F1271">
            <v>0</v>
          </cell>
          <cell r="G1271">
            <v>0</v>
          </cell>
        </row>
        <row r="1272">
          <cell r="A1272" t="str">
            <v/>
          </cell>
          <cell r="B1272" t="str">
            <v/>
          </cell>
          <cell r="C1272">
            <v>0</v>
          </cell>
          <cell r="D1272" t="str">
            <v/>
          </cell>
          <cell r="E1272">
            <v>0</v>
          </cell>
          <cell r="F1272">
            <v>0</v>
          </cell>
          <cell r="G1272">
            <v>0</v>
          </cell>
        </row>
        <row r="1273">
          <cell r="A1273" t="str">
            <v/>
          </cell>
          <cell r="B1273" t="str">
            <v/>
          </cell>
          <cell r="C1273">
            <v>0</v>
          </cell>
          <cell r="D1273" t="str">
            <v/>
          </cell>
          <cell r="E1273">
            <v>0</v>
          </cell>
          <cell r="F1273">
            <v>0</v>
          </cell>
          <cell r="G1273">
            <v>0</v>
          </cell>
        </row>
        <row r="1274">
          <cell r="A1274" t="str">
            <v/>
          </cell>
          <cell r="B1274" t="str">
            <v/>
          </cell>
          <cell r="C1274">
            <v>0</v>
          </cell>
          <cell r="D1274" t="str">
            <v/>
          </cell>
          <cell r="E1274">
            <v>0</v>
          </cell>
          <cell r="F1274">
            <v>0</v>
          </cell>
          <cell r="G1274">
            <v>0</v>
          </cell>
        </row>
        <row r="1275">
          <cell r="A1275" t="str">
            <v/>
          </cell>
          <cell r="B1275" t="str">
            <v/>
          </cell>
          <cell r="C1275">
            <v>0</v>
          </cell>
          <cell r="D1275" t="str">
            <v/>
          </cell>
          <cell r="E1275">
            <v>0</v>
          </cell>
          <cell r="F1275">
            <v>0</v>
          </cell>
          <cell r="G1275">
            <v>0</v>
          </cell>
        </row>
        <row r="1276">
          <cell r="A1276" t="str">
            <v/>
          </cell>
          <cell r="B1276" t="str">
            <v/>
          </cell>
          <cell r="D1276" t="str">
            <v/>
          </cell>
          <cell r="E1276">
            <v>0</v>
          </cell>
          <cell r="F1276">
            <v>0</v>
          </cell>
          <cell r="G1276">
            <v>0</v>
          </cell>
        </row>
        <row r="1277">
          <cell r="A1277" t="str">
            <v/>
          </cell>
          <cell r="B1277" t="str">
            <v/>
          </cell>
          <cell r="C1277" t="str">
            <v>B - MANO DE OBRA</v>
          </cell>
          <cell r="D1277" t="str">
            <v/>
          </cell>
          <cell r="E1277">
            <v>0</v>
          </cell>
          <cell r="F1277">
            <v>0</v>
          </cell>
          <cell r="G1277">
            <v>0</v>
          </cell>
        </row>
        <row r="1278">
          <cell r="A1278" t="str">
            <v/>
          </cell>
          <cell r="B1278" t="str">
            <v/>
          </cell>
          <cell r="C1278">
            <v>0</v>
          </cell>
          <cell r="D1278" t="str">
            <v/>
          </cell>
          <cell r="E1278">
            <v>0</v>
          </cell>
          <cell r="F1278">
            <v>0</v>
          </cell>
          <cell r="G1278">
            <v>0</v>
          </cell>
        </row>
        <row r="1279">
          <cell r="A1279" t="str">
            <v/>
          </cell>
          <cell r="B1279" t="str">
            <v/>
          </cell>
          <cell r="C1279">
            <v>0</v>
          </cell>
          <cell r="D1279" t="str">
            <v/>
          </cell>
          <cell r="E1279">
            <v>0</v>
          </cell>
          <cell r="F1279">
            <v>0</v>
          </cell>
          <cell r="G1279">
            <v>0</v>
          </cell>
        </row>
        <row r="1280">
          <cell r="A1280" t="str">
            <v/>
          </cell>
          <cell r="B1280" t="str">
            <v/>
          </cell>
          <cell r="C1280">
            <v>0</v>
          </cell>
          <cell r="D1280" t="str">
            <v/>
          </cell>
          <cell r="E1280">
            <v>0</v>
          </cell>
          <cell r="F1280">
            <v>0</v>
          </cell>
          <cell r="G1280">
            <v>0</v>
          </cell>
        </row>
        <row r="1281">
          <cell r="A1281" t="str">
            <v/>
          </cell>
          <cell r="B1281" t="str">
            <v/>
          </cell>
          <cell r="C1281">
            <v>0</v>
          </cell>
          <cell r="D1281" t="str">
            <v/>
          </cell>
          <cell r="E1281">
            <v>0</v>
          </cell>
          <cell r="F1281">
            <v>0</v>
          </cell>
          <cell r="G1281">
            <v>0</v>
          </cell>
        </row>
        <row r="1282">
          <cell r="A1282" t="str">
            <v/>
          </cell>
          <cell r="B1282" t="str">
            <v/>
          </cell>
          <cell r="C1282">
            <v>0</v>
          </cell>
          <cell r="D1282" t="str">
            <v/>
          </cell>
          <cell r="E1282">
            <v>0</v>
          </cell>
          <cell r="F1282">
            <v>0</v>
          </cell>
          <cell r="G1282">
            <v>0</v>
          </cell>
        </row>
        <row r="1283">
          <cell r="A1283" t="str">
            <v/>
          </cell>
          <cell r="B1283" t="str">
            <v/>
          </cell>
          <cell r="C1283">
            <v>0</v>
          </cell>
          <cell r="D1283" t="str">
            <v/>
          </cell>
          <cell r="E1283">
            <v>0</v>
          </cell>
          <cell r="F1283">
            <v>0</v>
          </cell>
          <cell r="G1283">
            <v>0</v>
          </cell>
        </row>
        <row r="1284">
          <cell r="A1284" t="str">
            <v/>
          </cell>
          <cell r="B1284" t="str">
            <v/>
          </cell>
          <cell r="C1284">
            <v>0</v>
          </cell>
          <cell r="D1284" t="str">
            <v/>
          </cell>
          <cell r="E1284">
            <v>0</v>
          </cell>
          <cell r="F1284">
            <v>0</v>
          </cell>
          <cell r="G1284">
            <v>0</v>
          </cell>
        </row>
        <row r="1285">
          <cell r="A1285" t="str">
            <v/>
          </cell>
          <cell r="B1285" t="str">
            <v/>
          </cell>
          <cell r="C1285">
            <v>0</v>
          </cell>
          <cell r="D1285" t="str">
            <v/>
          </cell>
          <cell r="E1285">
            <v>0</v>
          </cell>
          <cell r="F1285">
            <v>0</v>
          </cell>
          <cell r="G1285">
            <v>0</v>
          </cell>
        </row>
        <row r="1286">
          <cell r="A1286">
            <v>0</v>
          </cell>
          <cell r="E1286">
            <v>0</v>
          </cell>
          <cell r="F1286" t="str">
            <v>Total A</v>
          </cell>
          <cell r="G1286">
            <v>0</v>
          </cell>
        </row>
        <row r="1287">
          <cell r="A1287" t="str">
            <v>B - MANO DE OBRA</v>
          </cell>
          <cell r="C1287" t="str">
            <v>C - EQUIPOS</v>
          </cell>
          <cell r="E1287">
            <v>0</v>
          </cell>
          <cell r="G1287">
            <v>0</v>
          </cell>
        </row>
        <row r="1288">
          <cell r="A1288" t="str">
            <v/>
          </cell>
          <cell r="B1288" t="str">
            <v/>
          </cell>
          <cell r="C1288">
            <v>0</v>
          </cell>
          <cell r="D1288" t="str">
            <v/>
          </cell>
          <cell r="E1288">
            <v>0</v>
          </cell>
          <cell r="F1288">
            <v>0</v>
          </cell>
          <cell r="G1288">
            <v>0</v>
          </cell>
        </row>
        <row r="1289">
          <cell r="A1289" t="str">
            <v/>
          </cell>
          <cell r="B1289" t="str">
            <v/>
          </cell>
          <cell r="C1289">
            <v>0</v>
          </cell>
          <cell r="D1289" t="str">
            <v/>
          </cell>
          <cell r="E1289">
            <v>0</v>
          </cell>
          <cell r="F1289">
            <v>0</v>
          </cell>
          <cell r="G1289">
            <v>0</v>
          </cell>
        </row>
        <row r="1290">
          <cell r="A1290" t="str">
            <v/>
          </cell>
          <cell r="B1290" t="str">
            <v/>
          </cell>
          <cell r="C1290">
            <v>0</v>
          </cell>
          <cell r="D1290" t="str">
            <v/>
          </cell>
          <cell r="E1290">
            <v>0</v>
          </cell>
          <cell r="F1290">
            <v>0</v>
          </cell>
          <cell r="G1290">
            <v>0</v>
          </cell>
        </row>
        <row r="1291">
          <cell r="A1291" t="str">
            <v/>
          </cell>
          <cell r="B1291" t="str">
            <v/>
          </cell>
          <cell r="C1291">
            <v>0</v>
          </cell>
          <cell r="D1291" t="str">
            <v/>
          </cell>
          <cell r="E1291">
            <v>0</v>
          </cell>
          <cell r="F1291">
            <v>0</v>
          </cell>
          <cell r="G1291">
            <v>0</v>
          </cell>
        </row>
        <row r="1292">
          <cell r="A1292" t="str">
            <v/>
          </cell>
          <cell r="B1292" t="str">
            <v/>
          </cell>
          <cell r="C1292">
            <v>0</v>
          </cell>
          <cell r="D1292" t="str">
            <v/>
          </cell>
          <cell r="E1292">
            <v>0</v>
          </cell>
          <cell r="F1292">
            <v>0</v>
          </cell>
          <cell r="G1292">
            <v>0</v>
          </cell>
        </row>
        <row r="1293">
          <cell r="A1293" t="str">
            <v/>
          </cell>
          <cell r="B1293" t="str">
            <v/>
          </cell>
          <cell r="C1293">
            <v>0</v>
          </cell>
          <cell r="D1293" t="str">
            <v/>
          </cell>
          <cell r="E1293">
            <v>0</v>
          </cell>
          <cell r="F1293">
            <v>0</v>
          </cell>
          <cell r="G1293">
            <v>0</v>
          </cell>
        </row>
        <row r="1294">
          <cell r="A1294" t="str">
            <v/>
          </cell>
          <cell r="B1294" t="str">
            <v/>
          </cell>
          <cell r="C1294">
            <v>0</v>
          </cell>
          <cell r="D1294" t="str">
            <v/>
          </cell>
          <cell r="E1294">
            <v>0</v>
          </cell>
          <cell r="F1294">
            <v>0</v>
          </cell>
          <cell r="G1294">
            <v>0</v>
          </cell>
        </row>
        <row r="1295">
          <cell r="A1295" t="str">
            <v/>
          </cell>
          <cell r="B1295" t="str">
            <v/>
          </cell>
          <cell r="C1295">
            <v>0</v>
          </cell>
          <cell r="D1295" t="str">
            <v/>
          </cell>
          <cell r="E1295">
            <v>0</v>
          </cell>
          <cell r="F1295">
            <v>0</v>
          </cell>
          <cell r="G1295">
            <v>0</v>
          </cell>
        </row>
        <row r="1296">
          <cell r="A1296" t="str">
            <v/>
          </cell>
          <cell r="B1296" t="str">
            <v/>
          </cell>
          <cell r="C1296">
            <v>0</v>
          </cell>
          <cell r="D1296" t="str">
            <v/>
          </cell>
          <cell r="E1296">
            <v>0</v>
          </cell>
          <cell r="F1296" t="str">
            <v>Total B</v>
          </cell>
          <cell r="G1296">
            <v>0</v>
          </cell>
        </row>
        <row r="1297">
          <cell r="A1297" t="str">
            <v>C - EQUIPOS</v>
          </cell>
          <cell r="E1297">
            <v>0</v>
          </cell>
          <cell r="F1297" t="str">
            <v>Total C</v>
          </cell>
          <cell r="G1297">
            <v>0</v>
          </cell>
        </row>
        <row r="1298">
          <cell r="A1298" t="str">
            <v/>
          </cell>
          <cell r="B1298" t="str">
            <v/>
          </cell>
          <cell r="D1298" t="str">
            <v/>
          </cell>
          <cell r="E1298">
            <v>0</v>
          </cell>
          <cell r="F1298">
            <v>0</v>
          </cell>
          <cell r="G1298">
            <v>0</v>
          </cell>
        </row>
        <row r="1299">
          <cell r="A1299" t="str">
            <v/>
          </cell>
          <cell r="B1299" t="str">
            <v/>
          </cell>
          <cell r="C1299">
            <v>0</v>
          </cell>
          <cell r="D1299" t="str">
            <v/>
          </cell>
          <cell r="E1299">
            <v>0</v>
          </cell>
          <cell r="F1299">
            <v>0</v>
          </cell>
          <cell r="G1299">
            <v>0</v>
          </cell>
        </row>
        <row r="1300">
          <cell r="A1300" t="str">
            <v/>
          </cell>
          <cell r="B1300" t="str">
            <v/>
          </cell>
          <cell r="D1300" t="str">
            <v/>
          </cell>
          <cell r="F1300">
            <v>0</v>
          </cell>
          <cell r="G1300">
            <v>0</v>
          </cell>
        </row>
        <row r="1301">
          <cell r="A1301" t="str">
            <v/>
          </cell>
          <cell r="B1301" t="str">
            <v/>
          </cell>
          <cell r="C1301">
            <v>0</v>
          </cell>
          <cell r="D1301" t="str">
            <v/>
          </cell>
          <cell r="E1301">
            <v>0</v>
          </cell>
          <cell r="F1301">
            <v>0</v>
          </cell>
          <cell r="G1301">
            <v>0</v>
          </cell>
        </row>
        <row r="1302">
          <cell r="A1302" t="str">
            <v/>
          </cell>
          <cell r="B1302" t="str">
            <v/>
          </cell>
          <cell r="C1302">
            <v>0</v>
          </cell>
          <cell r="D1302" t="str">
            <v/>
          </cell>
          <cell r="E1302">
            <v>0</v>
          </cell>
          <cell r="F1302">
            <v>0</v>
          </cell>
          <cell r="G1302">
            <v>0</v>
          </cell>
        </row>
        <row r="1303">
          <cell r="A1303" t="str">
            <v/>
          </cell>
          <cell r="B1303" t="str">
            <v/>
          </cell>
          <cell r="C1303">
            <v>0</v>
          </cell>
          <cell r="D1303" t="str">
            <v/>
          </cell>
          <cell r="E1303">
            <v>0</v>
          </cell>
          <cell r="F1303">
            <v>0</v>
          </cell>
          <cell r="G1303">
            <v>0</v>
          </cell>
        </row>
        <row r="1304">
          <cell r="A1304" t="str">
            <v/>
          </cell>
          <cell r="B1304" t="str">
            <v/>
          </cell>
          <cell r="C1304">
            <v>0</v>
          </cell>
          <cell r="D1304" t="str">
            <v/>
          </cell>
          <cell r="E1304">
            <v>0</v>
          </cell>
          <cell r="F1304">
            <v>0</v>
          </cell>
          <cell r="G1304">
            <v>0</v>
          </cell>
        </row>
        <row r="1305">
          <cell r="A1305" t="str">
            <v/>
          </cell>
          <cell r="B1305" t="str">
            <v/>
          </cell>
          <cell r="C1305">
            <v>0</v>
          </cell>
          <cell r="D1305" t="str">
            <v/>
          </cell>
          <cell r="E1305">
            <v>0</v>
          </cell>
          <cell r="F1305">
            <v>0</v>
          </cell>
          <cell r="G1305">
            <v>0</v>
          </cell>
        </row>
        <row r="1306">
          <cell r="A1306" t="str">
            <v/>
          </cell>
          <cell r="B1306" t="str">
            <v/>
          </cell>
          <cell r="C1306" t="str">
            <v>ESTRUCTURAS RESISTENTES</v>
          </cell>
          <cell r="D1306" t="str">
            <v/>
          </cell>
          <cell r="E1306">
            <v>0</v>
          </cell>
          <cell r="F1306">
            <v>0</v>
          </cell>
          <cell r="G1306">
            <v>0</v>
          </cell>
        </row>
        <row r="1307">
          <cell r="A1307" t="str">
            <v/>
          </cell>
          <cell r="B1307" t="str">
            <v/>
          </cell>
          <cell r="C1307" t="str">
            <v>Columnas de encadenado</v>
          </cell>
          <cell r="D1307" t="str">
            <v/>
          </cell>
          <cell r="E1307">
            <v>0</v>
          </cell>
          <cell r="F1307">
            <v>0</v>
          </cell>
          <cell r="G1307">
            <v>0</v>
          </cell>
        </row>
        <row r="1308">
          <cell r="A1308">
            <v>0</v>
          </cell>
          <cell r="B1308">
            <v>0</v>
          </cell>
          <cell r="E1308">
            <v>0</v>
          </cell>
          <cell r="F1308" t="str">
            <v>Total C</v>
          </cell>
          <cell r="G1308">
            <v>0</v>
          </cell>
        </row>
        <row r="1309">
          <cell r="A1309" t="str">
            <v>DATOS REDETERMINACION</v>
          </cell>
          <cell r="B1309">
            <v>0</v>
          </cell>
          <cell r="C1309" t="str">
            <v>DESIGNACION</v>
          </cell>
          <cell r="D1309" t="str">
            <v>U</v>
          </cell>
          <cell r="E1309" t="str">
            <v>Cantidad</v>
          </cell>
          <cell r="F1309" t="str">
            <v>$ Unitarios</v>
          </cell>
          <cell r="G1309" t="str">
            <v>$ Parcial</v>
          </cell>
        </row>
        <row r="1310">
          <cell r="A1310" t="str">
            <v/>
          </cell>
          <cell r="B1310" t="str">
            <v/>
          </cell>
          <cell r="C1310">
            <v>0</v>
          </cell>
          <cell r="D1310" t="str">
            <v>COSTO NETO</v>
          </cell>
          <cell r="E1310">
            <v>0</v>
          </cell>
          <cell r="F1310" t="str">
            <v>Total D=A+B+C</v>
          </cell>
          <cell r="G1310">
            <v>0</v>
          </cell>
        </row>
        <row r="1311">
          <cell r="A1311">
            <v>0</v>
          </cell>
          <cell r="B1311">
            <v>0</v>
          </cell>
          <cell r="C1311" t="str">
            <v>A - MATERIALES</v>
          </cell>
          <cell r="D1311">
            <v>0</v>
          </cell>
          <cell r="E1311">
            <v>0</v>
          </cell>
          <cell r="F1311">
            <v>0</v>
          </cell>
          <cell r="G1311">
            <v>0</v>
          </cell>
        </row>
        <row r="1312">
          <cell r="A1312" t="str">
            <v>ANALISIS DE PRECIOS</v>
          </cell>
          <cell r="B1312" t="str">
            <v/>
          </cell>
          <cell r="C1312">
            <v>0</v>
          </cell>
          <cell r="D1312" t="str">
            <v/>
          </cell>
          <cell r="E1312">
            <v>0</v>
          </cell>
          <cell r="F1312">
            <v>0</v>
          </cell>
          <cell r="G1312">
            <v>0</v>
          </cell>
        </row>
        <row r="1313">
          <cell r="A1313" t="str">
            <v>COMITENTE:</v>
          </cell>
          <cell r="B1313" t="str">
            <v>INSTITUTO PROVINCIAL DE LA VIVIENDA</v>
          </cell>
          <cell r="C1313">
            <v>0</v>
          </cell>
          <cell r="D1313" t="str">
            <v/>
          </cell>
          <cell r="E1313">
            <v>0</v>
          </cell>
          <cell r="F1313">
            <v>0</v>
          </cell>
          <cell r="G1313">
            <v>0</v>
          </cell>
        </row>
        <row r="1314">
          <cell r="A1314" t="str">
            <v>CONTRATISTA:</v>
          </cell>
          <cell r="B1314">
            <v>0</v>
          </cell>
          <cell r="C1314">
            <v>0</v>
          </cell>
          <cell r="D1314" t="str">
            <v/>
          </cell>
          <cell r="E1314">
            <v>0</v>
          </cell>
          <cell r="F1314">
            <v>0</v>
          </cell>
          <cell r="G1314">
            <v>0</v>
          </cell>
        </row>
        <row r="1315">
          <cell r="A1315" t="str">
            <v>OBRA:</v>
          </cell>
          <cell r="B1315">
            <v>0</v>
          </cell>
          <cell r="C1315">
            <v>0</v>
          </cell>
          <cell r="D1315" t="str">
            <v/>
          </cell>
          <cell r="E1315">
            <v>0</v>
          </cell>
          <cell r="F1315" t="str">
            <v>PRECIOS A:</v>
          </cell>
          <cell r="G1315">
            <v>0</v>
          </cell>
        </row>
        <row r="1316">
          <cell r="A1316" t="str">
            <v>UBICACIÓN:</v>
          </cell>
          <cell r="B1316">
            <v>0</v>
          </cell>
          <cell r="C1316">
            <v>0</v>
          </cell>
          <cell r="D1316" t="str">
            <v/>
          </cell>
          <cell r="E1316">
            <v>0</v>
          </cell>
          <cell r="F1316">
            <v>0</v>
          </cell>
          <cell r="G1316">
            <v>0</v>
          </cell>
        </row>
        <row r="1317">
          <cell r="A1317" t="str">
            <v>RUBRO:</v>
          </cell>
          <cell r="B1317" t="str">
            <v/>
          </cell>
          <cell r="C1317">
            <v>0</v>
          </cell>
          <cell r="D1317" t="str">
            <v/>
          </cell>
          <cell r="E1317">
            <v>0</v>
          </cell>
          <cell r="F1317">
            <v>0</v>
          </cell>
          <cell r="G1317">
            <v>0</v>
          </cell>
        </row>
        <row r="1318">
          <cell r="A1318" t="str">
            <v>ITEM:</v>
          </cell>
          <cell r="B1318" t="str">
            <v/>
          </cell>
          <cell r="C1318" t="str">
            <v/>
          </cell>
          <cell r="D1318" t="str">
            <v/>
          </cell>
          <cell r="E1318">
            <v>0</v>
          </cell>
          <cell r="F1318" t="str">
            <v>UNIDAD:</v>
          </cell>
          <cell r="G1318" t="str">
            <v/>
          </cell>
        </row>
        <row r="1319">
          <cell r="A1319" t="str">
            <v/>
          </cell>
          <cell r="B1319" t="str">
            <v/>
          </cell>
          <cell r="C1319">
            <v>0</v>
          </cell>
          <cell r="D1319" t="str">
            <v/>
          </cell>
          <cell r="E1319">
            <v>0</v>
          </cell>
          <cell r="F1319">
            <v>0</v>
          </cell>
          <cell r="G1319">
            <v>0</v>
          </cell>
        </row>
        <row r="1320">
          <cell r="A1320" t="str">
            <v>DATOS REDETERMINACION</v>
          </cell>
          <cell r="B1320" t="str">
            <v/>
          </cell>
          <cell r="C1320" t="str">
            <v>DESIGNACION</v>
          </cell>
          <cell r="D1320" t="str">
            <v>U</v>
          </cell>
          <cell r="E1320" t="str">
            <v>Cantidad</v>
          </cell>
          <cell r="F1320" t="str">
            <v>$ Unitarios</v>
          </cell>
          <cell r="G1320" t="str">
            <v>$ Parcial</v>
          </cell>
        </row>
        <row r="1321">
          <cell r="A1321" t="str">
            <v>CÓDIGO</v>
          </cell>
          <cell r="B1321" t="str">
            <v>DESCRIPCIÓN</v>
          </cell>
          <cell r="C1321">
            <v>0</v>
          </cell>
          <cell r="D1321" t="str">
            <v/>
          </cell>
          <cell r="E1321">
            <v>0</v>
          </cell>
          <cell r="F1321">
            <v>0</v>
          </cell>
          <cell r="G1321">
            <v>0</v>
          </cell>
        </row>
        <row r="1322">
          <cell r="A1322" t="str">
            <v>A - MATERIALES</v>
          </cell>
          <cell r="B1322" t="str">
            <v/>
          </cell>
          <cell r="C1322">
            <v>0</v>
          </cell>
          <cell r="D1322" t="str">
            <v/>
          </cell>
          <cell r="E1322">
            <v>0</v>
          </cell>
          <cell r="F1322">
            <v>0</v>
          </cell>
          <cell r="G1322">
            <v>0</v>
          </cell>
        </row>
        <row r="1323">
          <cell r="A1323" t="str">
            <v/>
          </cell>
          <cell r="B1323" t="str">
            <v/>
          </cell>
          <cell r="C1323">
            <v>0</v>
          </cell>
          <cell r="D1323" t="str">
            <v/>
          </cell>
          <cell r="E1323">
            <v>0</v>
          </cell>
          <cell r="F1323">
            <v>0</v>
          </cell>
          <cell r="G1323">
            <v>0</v>
          </cell>
        </row>
        <row r="1324">
          <cell r="A1324" t="str">
            <v/>
          </cell>
          <cell r="B1324" t="str">
            <v/>
          </cell>
          <cell r="C1324">
            <v>0</v>
          </cell>
          <cell r="D1324" t="str">
            <v/>
          </cell>
          <cell r="E1324">
            <v>0</v>
          </cell>
          <cell r="F1324">
            <v>0</v>
          </cell>
          <cell r="G1324">
            <v>0</v>
          </cell>
        </row>
        <row r="1325">
          <cell r="A1325" t="str">
            <v/>
          </cell>
          <cell r="B1325" t="str">
            <v/>
          </cell>
          <cell r="C1325">
            <v>0</v>
          </cell>
          <cell r="D1325" t="str">
            <v/>
          </cell>
          <cell r="E1325">
            <v>0</v>
          </cell>
          <cell r="F1325">
            <v>0</v>
          </cell>
          <cell r="G1325">
            <v>0</v>
          </cell>
        </row>
        <row r="1326">
          <cell r="A1326" t="str">
            <v/>
          </cell>
          <cell r="B1326" t="str">
            <v/>
          </cell>
          <cell r="D1326" t="str">
            <v/>
          </cell>
          <cell r="E1326">
            <v>0</v>
          </cell>
          <cell r="F1326">
            <v>0</v>
          </cell>
          <cell r="G1326">
            <v>0</v>
          </cell>
        </row>
        <row r="1327">
          <cell r="A1327" t="str">
            <v/>
          </cell>
          <cell r="B1327" t="str">
            <v/>
          </cell>
          <cell r="C1327" t="str">
            <v>B - MANO DE OBRA</v>
          </cell>
          <cell r="D1327" t="str">
            <v/>
          </cell>
          <cell r="E1327">
            <v>0</v>
          </cell>
          <cell r="F1327">
            <v>0</v>
          </cell>
          <cell r="G1327">
            <v>0</v>
          </cell>
        </row>
        <row r="1328">
          <cell r="A1328" t="str">
            <v/>
          </cell>
          <cell r="B1328" t="str">
            <v/>
          </cell>
          <cell r="C1328">
            <v>0</v>
          </cell>
          <cell r="D1328" t="str">
            <v/>
          </cell>
          <cell r="E1328">
            <v>0</v>
          </cell>
          <cell r="F1328">
            <v>0</v>
          </cell>
          <cell r="G1328">
            <v>0</v>
          </cell>
        </row>
        <row r="1329">
          <cell r="A1329" t="str">
            <v/>
          </cell>
          <cell r="B1329" t="str">
            <v/>
          </cell>
          <cell r="C1329">
            <v>0</v>
          </cell>
          <cell r="D1329" t="str">
            <v/>
          </cell>
          <cell r="E1329">
            <v>0</v>
          </cell>
          <cell r="F1329">
            <v>0</v>
          </cell>
          <cell r="G1329">
            <v>0</v>
          </cell>
        </row>
        <row r="1330">
          <cell r="A1330" t="str">
            <v/>
          </cell>
          <cell r="B1330" t="str">
            <v/>
          </cell>
          <cell r="C1330">
            <v>0</v>
          </cell>
          <cell r="D1330" t="str">
            <v/>
          </cell>
          <cell r="E1330">
            <v>0</v>
          </cell>
          <cell r="F1330">
            <v>0</v>
          </cell>
          <cell r="G1330">
            <v>0</v>
          </cell>
        </row>
        <row r="1331">
          <cell r="A1331" t="str">
            <v/>
          </cell>
          <cell r="B1331" t="str">
            <v/>
          </cell>
          <cell r="C1331">
            <v>0</v>
          </cell>
          <cell r="D1331" t="str">
            <v/>
          </cell>
          <cell r="E1331">
            <v>0</v>
          </cell>
          <cell r="F1331">
            <v>0</v>
          </cell>
          <cell r="G1331">
            <v>0</v>
          </cell>
        </row>
        <row r="1332">
          <cell r="A1332" t="str">
            <v/>
          </cell>
          <cell r="B1332" t="str">
            <v/>
          </cell>
          <cell r="C1332">
            <v>0</v>
          </cell>
          <cell r="D1332" t="str">
            <v/>
          </cell>
          <cell r="E1332">
            <v>0</v>
          </cell>
          <cell r="F1332">
            <v>0</v>
          </cell>
          <cell r="G1332">
            <v>0</v>
          </cell>
        </row>
        <row r="1333">
          <cell r="A1333" t="str">
            <v/>
          </cell>
          <cell r="B1333" t="str">
            <v/>
          </cell>
          <cell r="C1333">
            <v>0</v>
          </cell>
          <cell r="D1333" t="str">
            <v/>
          </cell>
          <cell r="E1333">
            <v>0</v>
          </cell>
          <cell r="F1333">
            <v>0</v>
          </cell>
          <cell r="G1333">
            <v>0</v>
          </cell>
        </row>
        <row r="1334">
          <cell r="A1334" t="str">
            <v/>
          </cell>
          <cell r="B1334" t="str">
            <v/>
          </cell>
          <cell r="C1334">
            <v>0</v>
          </cell>
          <cell r="D1334" t="str">
            <v/>
          </cell>
          <cell r="E1334">
            <v>0</v>
          </cell>
          <cell r="F1334">
            <v>0</v>
          </cell>
          <cell r="G1334">
            <v>0</v>
          </cell>
        </row>
        <row r="1335">
          <cell r="A1335" t="str">
            <v/>
          </cell>
          <cell r="B1335" t="str">
            <v/>
          </cell>
          <cell r="C1335">
            <v>0</v>
          </cell>
          <cell r="D1335" t="str">
            <v/>
          </cell>
          <cell r="E1335">
            <v>0</v>
          </cell>
          <cell r="F1335">
            <v>0</v>
          </cell>
          <cell r="G1335">
            <v>0</v>
          </cell>
        </row>
        <row r="1336">
          <cell r="A1336" t="str">
            <v/>
          </cell>
          <cell r="B1336" t="str">
            <v/>
          </cell>
          <cell r="D1336" t="str">
            <v/>
          </cell>
          <cell r="E1336">
            <v>0</v>
          </cell>
          <cell r="F1336">
            <v>0</v>
          </cell>
          <cell r="G1336">
            <v>0</v>
          </cell>
        </row>
        <row r="1337">
          <cell r="A1337" t="str">
            <v/>
          </cell>
          <cell r="B1337" t="str">
            <v/>
          </cell>
          <cell r="C1337" t="str">
            <v>C - EQUIPOS</v>
          </cell>
          <cell r="D1337" t="str">
            <v/>
          </cell>
          <cell r="E1337">
            <v>0</v>
          </cell>
          <cell r="F1337">
            <v>0</v>
          </cell>
          <cell r="G1337">
            <v>0</v>
          </cell>
        </row>
        <row r="1338">
          <cell r="A1338" t="str">
            <v/>
          </cell>
          <cell r="B1338" t="str">
            <v/>
          </cell>
          <cell r="C1338">
            <v>0</v>
          </cell>
          <cell r="D1338" t="str">
            <v/>
          </cell>
          <cell r="E1338">
            <v>0</v>
          </cell>
          <cell r="F1338">
            <v>0</v>
          </cell>
          <cell r="G1338">
            <v>0</v>
          </cell>
        </row>
        <row r="1339">
          <cell r="A1339" t="str">
            <v/>
          </cell>
          <cell r="B1339" t="str">
            <v/>
          </cell>
          <cell r="C1339">
            <v>0</v>
          </cell>
          <cell r="D1339" t="str">
            <v/>
          </cell>
          <cell r="E1339">
            <v>0</v>
          </cell>
          <cell r="F1339">
            <v>0</v>
          </cell>
          <cell r="G1339">
            <v>0</v>
          </cell>
        </row>
        <row r="1340">
          <cell r="A1340" t="str">
            <v/>
          </cell>
          <cell r="B1340" t="str">
            <v/>
          </cell>
          <cell r="C1340">
            <v>0</v>
          </cell>
          <cell r="D1340" t="str">
            <v/>
          </cell>
          <cell r="E1340">
            <v>0</v>
          </cell>
          <cell r="F1340">
            <v>0</v>
          </cell>
          <cell r="G1340">
            <v>0</v>
          </cell>
        </row>
        <row r="1341">
          <cell r="A1341" t="str">
            <v/>
          </cell>
          <cell r="B1341" t="str">
            <v/>
          </cell>
          <cell r="C1341">
            <v>0</v>
          </cell>
          <cell r="D1341" t="str">
            <v/>
          </cell>
          <cell r="E1341">
            <v>0</v>
          </cell>
          <cell r="F1341">
            <v>0</v>
          </cell>
          <cell r="G1341">
            <v>0</v>
          </cell>
        </row>
        <row r="1342">
          <cell r="A1342" t="str">
            <v/>
          </cell>
          <cell r="B1342" t="str">
            <v/>
          </cell>
          <cell r="C1342">
            <v>0</v>
          </cell>
          <cell r="D1342" t="str">
            <v/>
          </cell>
          <cell r="E1342">
            <v>0</v>
          </cell>
          <cell r="F1342">
            <v>0</v>
          </cell>
          <cell r="G1342">
            <v>0</v>
          </cell>
        </row>
        <row r="1343">
          <cell r="A1343" t="str">
            <v/>
          </cell>
          <cell r="B1343" t="str">
            <v/>
          </cell>
          <cell r="C1343">
            <v>0</v>
          </cell>
          <cell r="D1343" t="str">
            <v/>
          </cell>
          <cell r="E1343">
            <v>0</v>
          </cell>
          <cell r="F1343" t="str">
            <v>Total A</v>
          </cell>
          <cell r="G1343">
            <v>0</v>
          </cell>
        </row>
        <row r="1344">
          <cell r="A1344" t="str">
            <v>B - MANO DE OBRA</v>
          </cell>
          <cell r="B1344" t="str">
            <v/>
          </cell>
          <cell r="C1344">
            <v>0</v>
          </cell>
          <cell r="D1344" t="str">
            <v/>
          </cell>
          <cell r="E1344">
            <v>0</v>
          </cell>
          <cell r="F1344">
            <v>0</v>
          </cell>
          <cell r="G1344">
            <v>0</v>
          </cell>
        </row>
        <row r="1345">
          <cell r="A1345" t="str">
            <v/>
          </cell>
          <cell r="B1345" t="str">
            <v/>
          </cell>
          <cell r="C1345">
            <v>0</v>
          </cell>
          <cell r="D1345" t="str">
            <v/>
          </cell>
          <cell r="E1345">
            <v>0</v>
          </cell>
          <cell r="F1345">
            <v>0</v>
          </cell>
          <cell r="G1345">
            <v>0</v>
          </cell>
        </row>
        <row r="1346">
          <cell r="A1346" t="str">
            <v/>
          </cell>
          <cell r="B1346" t="str">
            <v/>
          </cell>
          <cell r="C1346">
            <v>0</v>
          </cell>
          <cell r="D1346" t="str">
            <v/>
          </cell>
          <cell r="E1346">
            <v>0</v>
          </cell>
          <cell r="F1346">
            <v>0</v>
          </cell>
          <cell r="G1346">
            <v>0</v>
          </cell>
        </row>
        <row r="1347">
          <cell r="A1347" t="str">
            <v/>
          </cell>
          <cell r="B1347" t="str">
            <v/>
          </cell>
          <cell r="D1347" t="str">
            <v/>
          </cell>
          <cell r="E1347">
            <v>0</v>
          </cell>
          <cell r="F1347">
            <v>0</v>
          </cell>
          <cell r="G1347">
            <v>0</v>
          </cell>
        </row>
        <row r="1348">
          <cell r="A1348" t="str">
            <v/>
          </cell>
          <cell r="B1348" t="str">
            <v/>
          </cell>
          <cell r="D1348" t="str">
            <v/>
          </cell>
          <cell r="E1348">
            <v>0</v>
          </cell>
          <cell r="F1348">
            <v>0</v>
          </cell>
          <cell r="G1348">
            <v>0</v>
          </cell>
        </row>
        <row r="1349">
          <cell r="A1349" t="str">
            <v/>
          </cell>
          <cell r="B1349" t="str">
            <v/>
          </cell>
          <cell r="C1349">
            <v>0</v>
          </cell>
          <cell r="D1349" t="str">
            <v/>
          </cell>
          <cell r="E1349">
            <v>0</v>
          </cell>
          <cell r="F1349">
            <v>0</v>
          </cell>
          <cell r="G1349">
            <v>0</v>
          </cell>
        </row>
        <row r="1350">
          <cell r="A1350" t="str">
            <v/>
          </cell>
          <cell r="B1350" t="str">
            <v/>
          </cell>
          <cell r="D1350" t="str">
            <v/>
          </cell>
          <cell r="F1350">
            <v>0</v>
          </cell>
          <cell r="G1350">
            <v>0</v>
          </cell>
        </row>
        <row r="1351">
          <cell r="A1351" t="str">
            <v/>
          </cell>
          <cell r="B1351" t="str">
            <v/>
          </cell>
          <cell r="C1351">
            <v>0</v>
          </cell>
          <cell r="D1351" t="str">
            <v/>
          </cell>
          <cell r="E1351">
            <v>0</v>
          </cell>
          <cell r="F1351">
            <v>0</v>
          </cell>
          <cell r="G1351">
            <v>0</v>
          </cell>
        </row>
        <row r="1352">
          <cell r="A1352" t="str">
            <v/>
          </cell>
          <cell r="B1352" t="str">
            <v/>
          </cell>
          <cell r="C1352">
            <v>0</v>
          </cell>
          <cell r="D1352" t="str">
            <v/>
          </cell>
          <cell r="E1352">
            <v>0</v>
          </cell>
          <cell r="F1352">
            <v>0</v>
          </cell>
          <cell r="G1352">
            <v>0</v>
          </cell>
        </row>
        <row r="1353">
          <cell r="A1353" t="str">
            <v>CONTRATISTA:</v>
          </cell>
          <cell r="B1353">
            <v>0</v>
          </cell>
          <cell r="C1353">
            <v>0</v>
          </cell>
          <cell r="D1353">
            <v>0</v>
          </cell>
          <cell r="E1353">
            <v>0</v>
          </cell>
          <cell r="F1353" t="str">
            <v>Total B</v>
          </cell>
          <cell r="G1353">
            <v>0</v>
          </cell>
        </row>
        <row r="1354">
          <cell r="A1354" t="str">
            <v>C - EQUIPOS</v>
          </cell>
          <cell r="B1354" t="str">
            <v>CONSTRUCCIÓN CONSULTORIOS EXTERNOS - HOSPITAL DR. GUILLERMO RAWSON</v>
          </cell>
          <cell r="C1354">
            <v>0</v>
          </cell>
          <cell r="D1354">
            <v>0</v>
          </cell>
          <cell r="E1354">
            <v>0</v>
          </cell>
          <cell r="F1354" t="str">
            <v>PRECIOS A:</v>
          </cell>
          <cell r="G1354">
            <v>0</v>
          </cell>
        </row>
        <row r="1355">
          <cell r="A1355" t="str">
            <v/>
          </cell>
          <cell r="B1355" t="str">
            <v/>
          </cell>
          <cell r="C1355">
            <v>0</v>
          </cell>
          <cell r="D1355" t="str">
            <v/>
          </cell>
          <cell r="E1355">
            <v>0</v>
          </cell>
          <cell r="F1355">
            <v>0</v>
          </cell>
          <cell r="G1355">
            <v>0</v>
          </cell>
        </row>
        <row r="1356">
          <cell r="A1356" t="str">
            <v/>
          </cell>
          <cell r="B1356" t="str">
            <v/>
          </cell>
          <cell r="C1356" t="str">
            <v>ESTRUCTURAS RESISTENTES</v>
          </cell>
          <cell r="D1356" t="str">
            <v/>
          </cell>
          <cell r="E1356">
            <v>0</v>
          </cell>
          <cell r="F1356">
            <v>0</v>
          </cell>
          <cell r="G1356">
            <v>0</v>
          </cell>
        </row>
        <row r="1357">
          <cell r="A1357" t="str">
            <v/>
          </cell>
          <cell r="B1357" t="str">
            <v/>
          </cell>
          <cell r="C1357" t="str">
            <v>Columnas de carga</v>
          </cell>
          <cell r="D1357" t="str">
            <v/>
          </cell>
          <cell r="E1357">
            <v>0</v>
          </cell>
          <cell r="F1357">
            <v>0</v>
          </cell>
          <cell r="G1357">
            <v>0</v>
          </cell>
        </row>
        <row r="1358">
          <cell r="A1358" t="str">
            <v/>
          </cell>
          <cell r="B1358" t="str">
            <v/>
          </cell>
          <cell r="D1358" t="str">
            <v/>
          </cell>
          <cell r="E1358">
            <v>0</v>
          </cell>
          <cell r="F1358">
            <v>0</v>
          </cell>
          <cell r="G1358">
            <v>0</v>
          </cell>
        </row>
        <row r="1359">
          <cell r="A1359" t="str">
            <v/>
          </cell>
          <cell r="B1359" t="str">
            <v/>
          </cell>
          <cell r="C1359" t="str">
            <v>DESIGNACION</v>
          </cell>
          <cell r="D1359" t="str">
            <v/>
          </cell>
          <cell r="E1359" t="str">
            <v>Cantidad</v>
          </cell>
          <cell r="F1359">
            <v>0</v>
          </cell>
          <cell r="G1359">
            <v>0</v>
          </cell>
        </row>
        <row r="1360">
          <cell r="A1360" t="str">
            <v/>
          </cell>
          <cell r="B1360" t="str">
            <v/>
          </cell>
          <cell r="C1360">
            <v>0</v>
          </cell>
          <cell r="D1360" t="str">
            <v/>
          </cell>
          <cell r="E1360">
            <v>0</v>
          </cell>
          <cell r="F1360">
            <v>0</v>
          </cell>
          <cell r="G1360">
            <v>0</v>
          </cell>
        </row>
        <row r="1361">
          <cell r="A1361" t="str">
            <v/>
          </cell>
          <cell r="B1361" t="str">
            <v/>
          </cell>
          <cell r="C1361" t="str">
            <v>A - MATERIALES</v>
          </cell>
          <cell r="D1361" t="str">
            <v/>
          </cell>
          <cell r="E1361">
            <v>0</v>
          </cell>
          <cell r="F1361">
            <v>0</v>
          </cell>
          <cell r="G1361">
            <v>0</v>
          </cell>
        </row>
        <row r="1362">
          <cell r="A1362" t="str">
            <v/>
          </cell>
          <cell r="B1362" t="str">
            <v/>
          </cell>
          <cell r="C1362">
            <v>0</v>
          </cell>
          <cell r="D1362" t="str">
            <v/>
          </cell>
          <cell r="E1362">
            <v>0</v>
          </cell>
          <cell r="F1362">
            <v>0</v>
          </cell>
          <cell r="G1362">
            <v>0</v>
          </cell>
        </row>
        <row r="1363">
          <cell r="A1363" t="str">
            <v/>
          </cell>
          <cell r="B1363" t="str">
            <v/>
          </cell>
          <cell r="C1363">
            <v>0</v>
          </cell>
          <cell r="D1363" t="str">
            <v/>
          </cell>
          <cell r="E1363">
            <v>0</v>
          </cell>
          <cell r="F1363">
            <v>0</v>
          </cell>
          <cell r="G1363">
            <v>0</v>
          </cell>
        </row>
        <row r="1364">
          <cell r="A1364" t="str">
            <v/>
          </cell>
          <cell r="B1364" t="str">
            <v/>
          </cell>
          <cell r="C1364">
            <v>0</v>
          </cell>
          <cell r="D1364" t="str">
            <v/>
          </cell>
          <cell r="E1364">
            <v>0</v>
          </cell>
          <cell r="F1364">
            <v>0</v>
          </cell>
          <cell r="G1364">
            <v>0</v>
          </cell>
        </row>
        <row r="1365">
          <cell r="A1365" t="str">
            <v/>
          </cell>
          <cell r="B1365" t="str">
            <v/>
          </cell>
          <cell r="C1365">
            <v>0</v>
          </cell>
          <cell r="D1365" t="str">
            <v/>
          </cell>
          <cell r="E1365">
            <v>0</v>
          </cell>
          <cell r="F1365" t="str">
            <v>Total C</v>
          </cell>
          <cell r="G1365">
            <v>0</v>
          </cell>
        </row>
        <row r="1366">
          <cell r="A1366" t="str">
            <v/>
          </cell>
          <cell r="B1366" t="str">
            <v/>
          </cell>
          <cell r="C1366">
            <v>0</v>
          </cell>
          <cell r="D1366" t="str">
            <v/>
          </cell>
          <cell r="E1366">
            <v>0</v>
          </cell>
          <cell r="F1366">
            <v>0</v>
          </cell>
          <cell r="G1366">
            <v>0</v>
          </cell>
        </row>
        <row r="1367">
          <cell r="A1367" t="str">
            <v/>
          </cell>
          <cell r="B1367" t="str">
            <v/>
          </cell>
          <cell r="C1367">
            <v>0</v>
          </cell>
          <cell r="D1367" t="str">
            <v>COSTO NETO</v>
          </cell>
          <cell r="E1367">
            <v>0</v>
          </cell>
          <cell r="F1367" t="str">
            <v>Total D=A+B+C</v>
          </cell>
          <cell r="G1367">
            <v>0</v>
          </cell>
        </row>
        <row r="1368">
          <cell r="A1368" t="str">
            <v/>
          </cell>
          <cell r="B1368" t="str">
            <v/>
          </cell>
          <cell r="C1368">
            <v>0</v>
          </cell>
          <cell r="D1368" t="str">
            <v/>
          </cell>
          <cell r="E1368">
            <v>0</v>
          </cell>
          <cell r="F1368">
            <v>0</v>
          </cell>
          <cell r="G1368">
            <v>0</v>
          </cell>
        </row>
        <row r="1369">
          <cell r="A1369" t="str">
            <v>ANALISIS DE PRECIOS</v>
          </cell>
          <cell r="B1369" t="str">
            <v/>
          </cell>
          <cell r="C1369">
            <v>0</v>
          </cell>
          <cell r="D1369" t="str">
            <v/>
          </cell>
          <cell r="E1369">
            <v>0</v>
          </cell>
          <cell r="F1369">
            <v>0</v>
          </cell>
          <cell r="G1369">
            <v>0</v>
          </cell>
        </row>
        <row r="1370">
          <cell r="A1370" t="str">
            <v>COMITENTE:</v>
          </cell>
          <cell r="B1370" t="str">
            <v>INSTITUTO PROVINCIAL DE LA VIVIENDA</v>
          </cell>
          <cell r="C1370">
            <v>0</v>
          </cell>
          <cell r="D1370" t="str">
            <v/>
          </cell>
          <cell r="E1370">
            <v>0</v>
          </cell>
          <cell r="F1370">
            <v>0</v>
          </cell>
          <cell r="G1370">
            <v>0</v>
          </cell>
        </row>
        <row r="1371">
          <cell r="A1371" t="str">
            <v>CONTRATISTA:</v>
          </cell>
          <cell r="B1371">
            <v>0</v>
          </cell>
          <cell r="C1371">
            <v>0</v>
          </cell>
          <cell r="D1371" t="str">
            <v/>
          </cell>
          <cell r="E1371">
            <v>0</v>
          </cell>
          <cell r="F1371">
            <v>0</v>
          </cell>
          <cell r="G1371">
            <v>0</v>
          </cell>
        </row>
        <row r="1372">
          <cell r="A1372" t="str">
            <v>OBRA:</v>
          </cell>
          <cell r="B1372">
            <v>0</v>
          </cell>
          <cell r="C1372">
            <v>0</v>
          </cell>
          <cell r="D1372" t="str">
            <v/>
          </cell>
          <cell r="E1372">
            <v>0</v>
          </cell>
          <cell r="F1372" t="str">
            <v>PRECIOS A:</v>
          </cell>
          <cell r="G1372">
            <v>0</v>
          </cell>
        </row>
        <row r="1373">
          <cell r="A1373" t="str">
            <v>UBICACIÓN:</v>
          </cell>
          <cell r="B1373">
            <v>0</v>
          </cell>
          <cell r="C1373">
            <v>0</v>
          </cell>
          <cell r="D1373" t="str">
            <v/>
          </cell>
          <cell r="E1373">
            <v>0</v>
          </cell>
          <cell r="F1373">
            <v>0</v>
          </cell>
          <cell r="G1373">
            <v>0</v>
          </cell>
        </row>
        <row r="1374">
          <cell r="A1374" t="str">
            <v>RUBRO:</v>
          </cell>
          <cell r="B1374" t="str">
            <v/>
          </cell>
          <cell r="C1374">
            <v>0</v>
          </cell>
          <cell r="D1374" t="str">
            <v/>
          </cell>
          <cell r="E1374">
            <v>0</v>
          </cell>
          <cell r="F1374">
            <v>0</v>
          </cell>
          <cell r="G1374">
            <v>0</v>
          </cell>
        </row>
        <row r="1375">
          <cell r="A1375" t="str">
            <v>ITEM:</v>
          </cell>
          <cell r="B1375" t="str">
            <v/>
          </cell>
          <cell r="C1375" t="str">
            <v/>
          </cell>
          <cell r="D1375" t="str">
            <v/>
          </cell>
          <cell r="E1375">
            <v>0</v>
          </cell>
          <cell r="F1375" t="str">
            <v>UNIDAD:</v>
          </cell>
          <cell r="G1375" t="str">
            <v/>
          </cell>
        </row>
        <row r="1376">
          <cell r="A1376">
            <v>0</v>
          </cell>
          <cell r="E1376">
            <v>0</v>
          </cell>
          <cell r="F1376" t="str">
            <v>Total A</v>
          </cell>
          <cell r="G1376">
            <v>0</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cell r="C1378">
            <v>0</v>
          </cell>
          <cell r="D1378" t="str">
            <v/>
          </cell>
          <cell r="E1378">
            <v>0</v>
          </cell>
          <cell r="F1378">
            <v>0</v>
          </cell>
          <cell r="G1378">
            <v>0</v>
          </cell>
        </row>
        <row r="1379">
          <cell r="A1379" t="str">
            <v>A - MATERIALES</v>
          </cell>
          <cell r="B1379" t="str">
            <v/>
          </cell>
          <cell r="C1379">
            <v>0</v>
          </cell>
          <cell r="D1379" t="str">
            <v/>
          </cell>
          <cell r="E1379">
            <v>0</v>
          </cell>
          <cell r="F1379">
            <v>0</v>
          </cell>
          <cell r="G1379">
            <v>0</v>
          </cell>
        </row>
        <row r="1380">
          <cell r="A1380" t="str">
            <v/>
          </cell>
          <cell r="B1380" t="str">
            <v/>
          </cell>
          <cell r="C1380">
            <v>0</v>
          </cell>
          <cell r="D1380" t="str">
            <v/>
          </cell>
          <cell r="E1380">
            <v>0</v>
          </cell>
          <cell r="F1380">
            <v>0</v>
          </cell>
          <cell r="G1380">
            <v>0</v>
          </cell>
        </row>
        <row r="1381">
          <cell r="A1381" t="str">
            <v/>
          </cell>
          <cell r="B1381" t="str">
            <v/>
          </cell>
          <cell r="C1381">
            <v>0</v>
          </cell>
          <cell r="D1381" t="str">
            <v/>
          </cell>
          <cell r="E1381">
            <v>0</v>
          </cell>
          <cell r="F1381">
            <v>0</v>
          </cell>
          <cell r="G1381">
            <v>0</v>
          </cell>
        </row>
        <row r="1382">
          <cell r="A1382" t="str">
            <v/>
          </cell>
          <cell r="B1382" t="str">
            <v/>
          </cell>
          <cell r="C1382">
            <v>0</v>
          </cell>
          <cell r="D1382" t="str">
            <v/>
          </cell>
          <cell r="E1382">
            <v>0</v>
          </cell>
          <cell r="F1382">
            <v>0</v>
          </cell>
          <cell r="G1382">
            <v>0</v>
          </cell>
        </row>
        <row r="1383">
          <cell r="A1383" t="str">
            <v/>
          </cell>
          <cell r="B1383" t="str">
            <v/>
          </cell>
          <cell r="C1383">
            <v>0</v>
          </cell>
          <cell r="D1383" t="str">
            <v/>
          </cell>
          <cell r="E1383">
            <v>0</v>
          </cell>
          <cell r="F1383">
            <v>0</v>
          </cell>
          <cell r="G1383">
            <v>0</v>
          </cell>
        </row>
        <row r="1384">
          <cell r="A1384" t="str">
            <v/>
          </cell>
          <cell r="B1384" t="str">
            <v/>
          </cell>
          <cell r="C1384">
            <v>0</v>
          </cell>
          <cell r="D1384" t="str">
            <v/>
          </cell>
          <cell r="E1384">
            <v>0</v>
          </cell>
          <cell r="F1384">
            <v>0</v>
          </cell>
          <cell r="G1384">
            <v>0</v>
          </cell>
        </row>
        <row r="1385">
          <cell r="A1385" t="str">
            <v/>
          </cell>
          <cell r="B1385" t="str">
            <v/>
          </cell>
          <cell r="C1385">
            <v>0</v>
          </cell>
          <cell r="D1385" t="str">
            <v/>
          </cell>
          <cell r="E1385">
            <v>0</v>
          </cell>
          <cell r="F1385">
            <v>0</v>
          </cell>
          <cell r="G1385">
            <v>0</v>
          </cell>
        </row>
        <row r="1386">
          <cell r="A1386" t="str">
            <v/>
          </cell>
          <cell r="B1386" t="str">
            <v/>
          </cell>
          <cell r="D1386" t="str">
            <v/>
          </cell>
          <cell r="E1386">
            <v>0</v>
          </cell>
          <cell r="F1386">
            <v>0</v>
          </cell>
          <cell r="G1386">
            <v>0</v>
          </cell>
        </row>
        <row r="1387">
          <cell r="A1387" t="str">
            <v/>
          </cell>
          <cell r="B1387" t="str">
            <v/>
          </cell>
          <cell r="C1387" t="str">
            <v>C - EQUIPOS</v>
          </cell>
          <cell r="D1387" t="str">
            <v/>
          </cell>
          <cell r="E1387">
            <v>0</v>
          </cell>
          <cell r="F1387">
            <v>0</v>
          </cell>
          <cell r="G1387">
            <v>0</v>
          </cell>
        </row>
        <row r="1388">
          <cell r="A1388" t="str">
            <v/>
          </cell>
          <cell r="B1388" t="str">
            <v/>
          </cell>
          <cell r="C1388">
            <v>0</v>
          </cell>
          <cell r="D1388" t="str">
            <v/>
          </cell>
          <cell r="E1388">
            <v>0</v>
          </cell>
          <cell r="F1388">
            <v>0</v>
          </cell>
          <cell r="G1388">
            <v>0</v>
          </cell>
        </row>
        <row r="1389">
          <cell r="A1389" t="str">
            <v/>
          </cell>
          <cell r="B1389" t="str">
            <v/>
          </cell>
          <cell r="C1389">
            <v>0</v>
          </cell>
          <cell r="D1389" t="str">
            <v/>
          </cell>
          <cell r="E1389">
            <v>0</v>
          </cell>
          <cell r="F1389">
            <v>0</v>
          </cell>
          <cell r="G1389">
            <v>0</v>
          </cell>
        </row>
        <row r="1390">
          <cell r="A1390" t="str">
            <v/>
          </cell>
          <cell r="B1390" t="str">
            <v/>
          </cell>
          <cell r="C1390">
            <v>0</v>
          </cell>
          <cell r="D1390" t="str">
            <v/>
          </cell>
          <cell r="E1390">
            <v>0</v>
          </cell>
          <cell r="F1390">
            <v>0</v>
          </cell>
          <cell r="G1390">
            <v>0</v>
          </cell>
        </row>
        <row r="1391">
          <cell r="A1391" t="str">
            <v/>
          </cell>
          <cell r="B1391" t="str">
            <v/>
          </cell>
          <cell r="C1391">
            <v>0</v>
          </cell>
          <cell r="D1391" t="str">
            <v/>
          </cell>
          <cell r="E1391">
            <v>0</v>
          </cell>
          <cell r="F1391">
            <v>0</v>
          </cell>
          <cell r="G1391">
            <v>0</v>
          </cell>
        </row>
        <row r="1392">
          <cell r="A1392" t="str">
            <v/>
          </cell>
          <cell r="B1392" t="str">
            <v/>
          </cell>
          <cell r="C1392">
            <v>0</v>
          </cell>
          <cell r="D1392" t="str">
            <v/>
          </cell>
          <cell r="E1392">
            <v>0</v>
          </cell>
          <cell r="F1392">
            <v>0</v>
          </cell>
          <cell r="G1392">
            <v>0</v>
          </cell>
        </row>
        <row r="1393">
          <cell r="A1393" t="str">
            <v/>
          </cell>
          <cell r="B1393" t="str">
            <v/>
          </cell>
          <cell r="C1393">
            <v>0</v>
          </cell>
          <cell r="D1393" t="str">
            <v/>
          </cell>
          <cell r="E1393">
            <v>0</v>
          </cell>
          <cell r="F1393">
            <v>0</v>
          </cell>
          <cell r="G1393">
            <v>0</v>
          </cell>
        </row>
        <row r="1394">
          <cell r="A1394" t="str">
            <v/>
          </cell>
          <cell r="B1394" t="str">
            <v/>
          </cell>
          <cell r="C1394">
            <v>0</v>
          </cell>
          <cell r="D1394" t="str">
            <v/>
          </cell>
          <cell r="E1394">
            <v>0</v>
          </cell>
          <cell r="F1394">
            <v>0</v>
          </cell>
          <cell r="G1394">
            <v>0</v>
          </cell>
        </row>
        <row r="1395">
          <cell r="A1395" t="str">
            <v/>
          </cell>
          <cell r="B1395" t="str">
            <v/>
          </cell>
          <cell r="C1395">
            <v>0</v>
          </cell>
          <cell r="D1395" t="str">
            <v/>
          </cell>
          <cell r="E1395">
            <v>0</v>
          </cell>
          <cell r="F1395">
            <v>0</v>
          </cell>
          <cell r="G1395">
            <v>0</v>
          </cell>
        </row>
        <row r="1396">
          <cell r="A1396" t="str">
            <v/>
          </cell>
          <cell r="B1396" t="str">
            <v/>
          </cell>
          <cell r="C1396">
            <v>0</v>
          </cell>
          <cell r="D1396" t="str">
            <v/>
          </cell>
          <cell r="E1396">
            <v>0</v>
          </cell>
          <cell r="F1396">
            <v>0</v>
          </cell>
          <cell r="G1396">
            <v>0</v>
          </cell>
        </row>
        <row r="1397">
          <cell r="A1397" t="str">
            <v/>
          </cell>
          <cell r="B1397" t="str">
            <v/>
          </cell>
          <cell r="D1397" t="str">
            <v/>
          </cell>
          <cell r="E1397">
            <v>0</v>
          </cell>
          <cell r="F1397">
            <v>0</v>
          </cell>
          <cell r="G1397">
            <v>0</v>
          </cell>
        </row>
        <row r="1398">
          <cell r="A1398" t="str">
            <v/>
          </cell>
          <cell r="B1398" t="str">
            <v/>
          </cell>
          <cell r="D1398" t="str">
            <v/>
          </cell>
          <cell r="E1398">
            <v>0</v>
          </cell>
          <cell r="F1398">
            <v>0</v>
          </cell>
          <cell r="G1398">
            <v>0</v>
          </cell>
        </row>
        <row r="1399">
          <cell r="A1399" t="str">
            <v/>
          </cell>
          <cell r="B1399" t="str">
            <v/>
          </cell>
          <cell r="C1399">
            <v>0</v>
          </cell>
          <cell r="D1399" t="str">
            <v/>
          </cell>
          <cell r="E1399">
            <v>0</v>
          </cell>
          <cell r="F1399">
            <v>0</v>
          </cell>
          <cell r="G1399">
            <v>0</v>
          </cell>
        </row>
        <row r="1400">
          <cell r="F1400" t="str">
            <v>Total A</v>
          </cell>
          <cell r="G1400">
            <v>0</v>
          </cell>
        </row>
        <row r="1401">
          <cell r="A1401" t="str">
            <v>B - MANO DE OBRA</v>
          </cell>
          <cell r="B1401">
            <v>0</v>
          </cell>
          <cell r="C1401">
            <v>0</v>
          </cell>
          <cell r="D1401">
            <v>0</v>
          </cell>
          <cell r="E1401">
            <v>0</v>
          </cell>
          <cell r="F1401">
            <v>0</v>
          </cell>
          <cell r="G1401">
            <v>0</v>
          </cell>
        </row>
        <row r="1402">
          <cell r="A1402" t="str">
            <v/>
          </cell>
          <cell r="B1402" t="str">
            <v/>
          </cell>
          <cell r="C1402">
            <v>0</v>
          </cell>
          <cell r="D1402" t="str">
            <v/>
          </cell>
          <cell r="E1402">
            <v>0</v>
          </cell>
          <cell r="F1402">
            <v>0</v>
          </cell>
          <cell r="G1402">
            <v>0</v>
          </cell>
        </row>
        <row r="1403">
          <cell r="A1403" t="str">
            <v/>
          </cell>
          <cell r="B1403" t="str">
            <v/>
          </cell>
          <cell r="C1403">
            <v>0</v>
          </cell>
          <cell r="D1403" t="str">
            <v/>
          </cell>
          <cell r="E1403">
            <v>0</v>
          </cell>
          <cell r="F1403">
            <v>0</v>
          </cell>
          <cell r="G1403">
            <v>0</v>
          </cell>
        </row>
        <row r="1404">
          <cell r="A1404" t="str">
            <v/>
          </cell>
          <cell r="B1404" t="str">
            <v/>
          </cell>
          <cell r="C1404">
            <v>0</v>
          </cell>
          <cell r="D1404" t="str">
            <v/>
          </cell>
          <cell r="E1404">
            <v>0</v>
          </cell>
          <cell r="F1404">
            <v>0</v>
          </cell>
          <cell r="G1404">
            <v>0</v>
          </cell>
        </row>
        <row r="1405">
          <cell r="A1405" t="str">
            <v/>
          </cell>
          <cell r="B1405" t="str">
            <v/>
          </cell>
          <cell r="C1405">
            <v>0</v>
          </cell>
          <cell r="D1405" t="str">
            <v/>
          </cell>
          <cell r="E1405">
            <v>0</v>
          </cell>
          <cell r="F1405">
            <v>0</v>
          </cell>
          <cell r="G1405">
            <v>0</v>
          </cell>
        </row>
        <row r="1406">
          <cell r="A1406" t="str">
            <v/>
          </cell>
          <cell r="B1406" t="str">
            <v/>
          </cell>
          <cell r="C1406" t="str">
            <v>ESTRUCTURAS RESISTENTES</v>
          </cell>
          <cell r="D1406" t="str">
            <v/>
          </cell>
          <cell r="E1406">
            <v>0</v>
          </cell>
          <cell r="F1406">
            <v>0</v>
          </cell>
          <cell r="G1406">
            <v>0</v>
          </cell>
        </row>
        <row r="1407">
          <cell r="A1407" t="str">
            <v/>
          </cell>
          <cell r="B1407" t="str">
            <v/>
          </cell>
          <cell r="C1407" t="str">
            <v>Vigas de encadenado y dintel</v>
          </cell>
          <cell r="D1407" t="str">
            <v/>
          </cell>
          <cell r="E1407">
            <v>0</v>
          </cell>
          <cell r="F1407">
            <v>0</v>
          </cell>
          <cell r="G1407">
            <v>0</v>
          </cell>
        </row>
        <row r="1408">
          <cell r="A1408" t="str">
            <v/>
          </cell>
          <cell r="B1408" t="str">
            <v/>
          </cell>
          <cell r="D1408" t="str">
            <v/>
          </cell>
          <cell r="E1408">
            <v>0</v>
          </cell>
          <cell r="F1408">
            <v>0</v>
          </cell>
          <cell r="G1408">
            <v>0</v>
          </cell>
        </row>
        <row r="1409">
          <cell r="A1409" t="str">
            <v/>
          </cell>
          <cell r="B1409" t="str">
            <v/>
          </cell>
          <cell r="C1409" t="str">
            <v>DESIGNACION</v>
          </cell>
          <cell r="D1409" t="str">
            <v/>
          </cell>
          <cell r="E1409" t="str">
            <v>Cantidad</v>
          </cell>
          <cell r="F1409">
            <v>0</v>
          </cell>
          <cell r="G1409">
            <v>0</v>
          </cell>
        </row>
        <row r="1410">
          <cell r="A1410" t="str">
            <v>CÓDIGO</v>
          </cell>
          <cell r="B1410" t="str">
            <v>DESCRIPCIÓN</v>
          </cell>
          <cell r="C1410">
            <v>0</v>
          </cell>
          <cell r="D1410">
            <v>0</v>
          </cell>
          <cell r="E1410">
            <v>0</v>
          </cell>
          <cell r="F1410" t="str">
            <v>Total B</v>
          </cell>
          <cell r="G1410">
            <v>0</v>
          </cell>
        </row>
        <row r="1411">
          <cell r="A1411" t="str">
            <v>C - EQUIPOS</v>
          </cell>
          <cell r="B1411">
            <v>0</v>
          </cell>
          <cell r="C1411" t="str">
            <v>A - MATERIALES</v>
          </cell>
          <cell r="D1411">
            <v>0</v>
          </cell>
          <cell r="E1411">
            <v>0</v>
          </cell>
          <cell r="F1411">
            <v>0</v>
          </cell>
          <cell r="G1411">
            <v>0</v>
          </cell>
        </row>
        <row r="1412">
          <cell r="A1412" t="str">
            <v/>
          </cell>
          <cell r="B1412" t="str">
            <v/>
          </cell>
          <cell r="C1412">
            <v>0</v>
          </cell>
          <cell r="D1412" t="str">
            <v/>
          </cell>
          <cell r="E1412">
            <v>0</v>
          </cell>
          <cell r="F1412">
            <v>0</v>
          </cell>
          <cell r="G1412">
            <v>0</v>
          </cell>
        </row>
        <row r="1413">
          <cell r="A1413" t="str">
            <v/>
          </cell>
          <cell r="B1413" t="str">
            <v/>
          </cell>
          <cell r="C1413">
            <v>0</v>
          </cell>
          <cell r="D1413" t="str">
            <v/>
          </cell>
          <cell r="E1413">
            <v>0</v>
          </cell>
          <cell r="F1413">
            <v>0</v>
          </cell>
          <cell r="G1413">
            <v>0</v>
          </cell>
        </row>
        <row r="1414">
          <cell r="A1414" t="str">
            <v/>
          </cell>
          <cell r="B1414" t="str">
            <v/>
          </cell>
          <cell r="C1414">
            <v>0</v>
          </cell>
          <cell r="D1414" t="str">
            <v/>
          </cell>
          <cell r="E1414">
            <v>0</v>
          </cell>
          <cell r="F1414">
            <v>0</v>
          </cell>
          <cell r="G1414">
            <v>0</v>
          </cell>
        </row>
        <row r="1415">
          <cell r="A1415" t="str">
            <v/>
          </cell>
          <cell r="B1415" t="str">
            <v/>
          </cell>
          <cell r="C1415">
            <v>0</v>
          </cell>
          <cell r="D1415" t="str">
            <v/>
          </cell>
          <cell r="E1415">
            <v>0</v>
          </cell>
          <cell r="F1415">
            <v>0</v>
          </cell>
          <cell r="G1415">
            <v>0</v>
          </cell>
        </row>
        <row r="1416">
          <cell r="A1416" t="str">
            <v/>
          </cell>
          <cell r="B1416" t="str">
            <v/>
          </cell>
          <cell r="C1416">
            <v>0</v>
          </cell>
          <cell r="D1416" t="str">
            <v/>
          </cell>
          <cell r="E1416">
            <v>0</v>
          </cell>
          <cell r="F1416">
            <v>0</v>
          </cell>
          <cell r="G1416">
            <v>0</v>
          </cell>
        </row>
        <row r="1417">
          <cell r="A1417" t="str">
            <v/>
          </cell>
          <cell r="B1417" t="str">
            <v/>
          </cell>
          <cell r="C1417">
            <v>0</v>
          </cell>
          <cell r="D1417" t="str">
            <v/>
          </cell>
          <cell r="E1417">
            <v>0</v>
          </cell>
          <cell r="F1417">
            <v>0</v>
          </cell>
          <cell r="G1417">
            <v>0</v>
          </cell>
        </row>
        <row r="1418">
          <cell r="A1418" t="str">
            <v/>
          </cell>
          <cell r="B1418" t="str">
            <v/>
          </cell>
          <cell r="C1418">
            <v>0</v>
          </cell>
          <cell r="D1418" t="str">
            <v/>
          </cell>
          <cell r="E1418">
            <v>0</v>
          </cell>
          <cell r="F1418">
            <v>0</v>
          </cell>
          <cell r="G1418">
            <v>0</v>
          </cell>
        </row>
        <row r="1419">
          <cell r="A1419" t="str">
            <v/>
          </cell>
          <cell r="B1419" t="str">
            <v/>
          </cell>
          <cell r="C1419">
            <v>0</v>
          </cell>
          <cell r="D1419" t="str">
            <v/>
          </cell>
          <cell r="E1419">
            <v>0</v>
          </cell>
          <cell r="F1419">
            <v>0</v>
          </cell>
          <cell r="G1419">
            <v>0</v>
          </cell>
        </row>
        <row r="1420">
          <cell r="A1420" t="str">
            <v/>
          </cell>
          <cell r="B1420" t="str">
            <v/>
          </cell>
          <cell r="C1420">
            <v>0</v>
          </cell>
          <cell r="D1420" t="str">
            <v/>
          </cell>
          <cell r="E1420">
            <v>0</v>
          </cell>
          <cell r="F1420">
            <v>0</v>
          </cell>
          <cell r="G1420">
            <v>0</v>
          </cell>
        </row>
        <row r="1421">
          <cell r="A1421" t="str">
            <v/>
          </cell>
          <cell r="B1421" t="str">
            <v/>
          </cell>
          <cell r="C1421">
            <v>0</v>
          </cell>
          <cell r="D1421" t="str">
            <v/>
          </cell>
          <cell r="E1421">
            <v>0</v>
          </cell>
          <cell r="F1421">
            <v>0</v>
          </cell>
          <cell r="G1421">
            <v>0</v>
          </cell>
        </row>
        <row r="1422">
          <cell r="A1422" t="str">
            <v/>
          </cell>
          <cell r="B1422" t="str">
            <v/>
          </cell>
          <cell r="C1422">
            <v>0</v>
          </cell>
          <cell r="D1422" t="str">
            <v/>
          </cell>
          <cell r="E1422">
            <v>0</v>
          </cell>
          <cell r="F1422" t="str">
            <v>Total C</v>
          </cell>
          <cell r="G1422">
            <v>0</v>
          </cell>
        </row>
        <row r="1423">
          <cell r="A1423" t="str">
            <v/>
          </cell>
          <cell r="B1423" t="str">
            <v/>
          </cell>
          <cell r="C1423">
            <v>0</v>
          </cell>
          <cell r="D1423" t="str">
            <v/>
          </cell>
          <cell r="E1423">
            <v>0</v>
          </cell>
          <cell r="F1423">
            <v>0</v>
          </cell>
          <cell r="G1423">
            <v>0</v>
          </cell>
        </row>
        <row r="1424">
          <cell r="A1424" t="str">
            <v/>
          </cell>
          <cell r="B1424" t="str">
            <v/>
          </cell>
          <cell r="C1424">
            <v>0</v>
          </cell>
          <cell r="D1424" t="str">
            <v>COSTO NETO</v>
          </cell>
          <cell r="E1424">
            <v>0</v>
          </cell>
          <cell r="F1424" t="str">
            <v>Total D=A+B+C</v>
          </cell>
          <cell r="G1424">
            <v>0</v>
          </cell>
        </row>
        <row r="1425">
          <cell r="A1425" t="str">
            <v/>
          </cell>
          <cell r="B1425" t="str">
            <v/>
          </cell>
          <cell r="C1425">
            <v>0</v>
          </cell>
          <cell r="D1425" t="str">
            <v/>
          </cell>
          <cell r="E1425">
            <v>0</v>
          </cell>
          <cell r="F1425">
            <v>0</v>
          </cell>
          <cell r="G1425">
            <v>0</v>
          </cell>
        </row>
        <row r="1426">
          <cell r="A1426" t="str">
            <v>ANALISIS DE PRECIOS</v>
          </cell>
          <cell r="E1426">
            <v>0</v>
          </cell>
          <cell r="F1426" t="str">
            <v>Total A</v>
          </cell>
          <cell r="G1426">
            <v>0</v>
          </cell>
        </row>
        <row r="1427">
          <cell r="A1427" t="str">
            <v>COMITENTE:</v>
          </cell>
          <cell r="B1427" t="str">
            <v>INSTITUTO PROVINCIAL DE LA VIVIENDA</v>
          </cell>
          <cell r="C1427" t="str">
            <v>B - MANO DE OBRA</v>
          </cell>
          <cell r="E1427">
            <v>0</v>
          </cell>
          <cell r="G1427">
            <v>0</v>
          </cell>
        </row>
        <row r="1428">
          <cell r="A1428" t="str">
            <v>CONTRATISTA:</v>
          </cell>
          <cell r="B1428">
            <v>0</v>
          </cell>
          <cell r="C1428">
            <v>0</v>
          </cell>
          <cell r="D1428" t="str">
            <v/>
          </cell>
          <cell r="E1428">
            <v>0</v>
          </cell>
          <cell r="F1428">
            <v>0</v>
          </cell>
          <cell r="G1428">
            <v>0</v>
          </cell>
        </row>
        <row r="1429">
          <cell r="A1429" t="str">
            <v>OBRA:</v>
          </cell>
          <cell r="B1429">
            <v>0</v>
          </cell>
          <cell r="C1429">
            <v>0</v>
          </cell>
          <cell r="D1429" t="str">
            <v/>
          </cell>
          <cell r="E1429">
            <v>0</v>
          </cell>
          <cell r="F1429" t="str">
            <v>PRECIOS A:</v>
          </cell>
          <cell r="G1429">
            <v>0</v>
          </cell>
        </row>
        <row r="1430">
          <cell r="A1430" t="str">
            <v>UBICACIÓN:</v>
          </cell>
          <cell r="B1430">
            <v>0</v>
          </cell>
          <cell r="C1430">
            <v>0</v>
          </cell>
          <cell r="D1430" t="str">
            <v/>
          </cell>
          <cell r="E1430">
            <v>0</v>
          </cell>
          <cell r="F1430">
            <v>0</v>
          </cell>
          <cell r="G1430">
            <v>0</v>
          </cell>
        </row>
        <row r="1431">
          <cell r="A1431" t="str">
            <v>RUBRO:</v>
          </cell>
          <cell r="B1431" t="str">
            <v/>
          </cell>
          <cell r="C1431">
            <v>0</v>
          </cell>
          <cell r="D1431" t="str">
            <v/>
          </cell>
          <cell r="E1431">
            <v>0</v>
          </cell>
          <cell r="F1431">
            <v>0</v>
          </cell>
          <cell r="G1431">
            <v>0</v>
          </cell>
        </row>
        <row r="1432">
          <cell r="A1432" t="str">
            <v>ITEM:</v>
          </cell>
          <cell r="B1432" t="str">
            <v/>
          </cell>
          <cell r="C1432" t="str">
            <v/>
          </cell>
          <cell r="D1432" t="str">
            <v/>
          </cell>
          <cell r="E1432">
            <v>0</v>
          </cell>
          <cell r="F1432" t="str">
            <v>UNIDAD:</v>
          </cell>
          <cell r="G1432" t="str">
            <v/>
          </cell>
        </row>
        <row r="1433">
          <cell r="A1433" t="str">
            <v/>
          </cell>
          <cell r="B1433" t="str">
            <v/>
          </cell>
          <cell r="C1433">
            <v>0</v>
          </cell>
          <cell r="D1433" t="str">
            <v/>
          </cell>
          <cell r="E1433">
            <v>0</v>
          </cell>
          <cell r="F1433">
            <v>0</v>
          </cell>
          <cell r="G1433">
            <v>0</v>
          </cell>
        </row>
        <row r="1434">
          <cell r="A1434" t="str">
            <v>DATOS REDETERMINACION</v>
          </cell>
          <cell r="B1434" t="str">
            <v/>
          </cell>
          <cell r="C1434" t="str">
            <v>DESIGNACION</v>
          </cell>
          <cell r="D1434" t="str">
            <v>U</v>
          </cell>
          <cell r="E1434" t="str">
            <v>Cantidad</v>
          </cell>
          <cell r="F1434" t="str">
            <v>$ Unitarios</v>
          </cell>
          <cell r="G1434" t="str">
            <v>$ Parcial</v>
          </cell>
        </row>
        <row r="1435">
          <cell r="A1435" t="str">
            <v>CÓDIGO</v>
          </cell>
          <cell r="B1435" t="str">
            <v>DESCRIPCIÓN</v>
          </cell>
          <cell r="C1435">
            <v>0</v>
          </cell>
          <cell r="D1435" t="str">
            <v/>
          </cell>
          <cell r="E1435">
            <v>0</v>
          </cell>
          <cell r="F1435">
            <v>0</v>
          </cell>
          <cell r="G1435">
            <v>0</v>
          </cell>
        </row>
        <row r="1436">
          <cell r="A1436" t="str">
            <v>A - MATERIALES</v>
          </cell>
          <cell r="E1436">
            <v>0</v>
          </cell>
          <cell r="F1436" t="str">
            <v>Total B</v>
          </cell>
          <cell r="G1436">
            <v>0</v>
          </cell>
        </row>
        <row r="1437">
          <cell r="A1437" t="str">
            <v/>
          </cell>
          <cell r="B1437" t="str">
            <v/>
          </cell>
          <cell r="C1437" t="str">
            <v>C - EQUIPOS</v>
          </cell>
          <cell r="D1437" t="str">
            <v/>
          </cell>
          <cell r="E1437">
            <v>0</v>
          </cell>
          <cell r="F1437">
            <v>0</v>
          </cell>
          <cell r="G1437">
            <v>0</v>
          </cell>
        </row>
        <row r="1438">
          <cell r="A1438" t="str">
            <v/>
          </cell>
          <cell r="B1438" t="str">
            <v/>
          </cell>
          <cell r="C1438">
            <v>0</v>
          </cell>
          <cell r="D1438" t="str">
            <v/>
          </cell>
          <cell r="E1438">
            <v>0</v>
          </cell>
          <cell r="F1438">
            <v>0</v>
          </cell>
          <cell r="G1438">
            <v>0</v>
          </cell>
        </row>
        <row r="1439">
          <cell r="A1439" t="str">
            <v/>
          </cell>
          <cell r="B1439" t="str">
            <v/>
          </cell>
          <cell r="C1439">
            <v>0</v>
          </cell>
          <cell r="D1439" t="str">
            <v/>
          </cell>
          <cell r="E1439">
            <v>0</v>
          </cell>
          <cell r="F1439">
            <v>0</v>
          </cell>
          <cell r="G1439">
            <v>0</v>
          </cell>
        </row>
        <row r="1440">
          <cell r="A1440" t="str">
            <v/>
          </cell>
          <cell r="B1440" t="str">
            <v/>
          </cell>
          <cell r="C1440">
            <v>0</v>
          </cell>
          <cell r="D1440" t="str">
            <v/>
          </cell>
          <cell r="E1440">
            <v>0</v>
          </cell>
          <cell r="F1440">
            <v>0</v>
          </cell>
          <cell r="G1440">
            <v>0</v>
          </cell>
        </row>
        <row r="1441">
          <cell r="A1441" t="str">
            <v/>
          </cell>
          <cell r="B1441" t="str">
            <v/>
          </cell>
          <cell r="C1441">
            <v>0</v>
          </cell>
          <cell r="D1441" t="str">
            <v/>
          </cell>
          <cell r="E1441">
            <v>0</v>
          </cell>
          <cell r="F1441">
            <v>0</v>
          </cell>
          <cell r="G1441">
            <v>0</v>
          </cell>
        </row>
        <row r="1442">
          <cell r="A1442" t="str">
            <v/>
          </cell>
          <cell r="B1442" t="str">
            <v/>
          </cell>
          <cell r="C1442">
            <v>0</v>
          </cell>
          <cell r="D1442" t="str">
            <v/>
          </cell>
          <cell r="E1442">
            <v>0</v>
          </cell>
          <cell r="F1442">
            <v>0</v>
          </cell>
          <cell r="G1442">
            <v>0</v>
          </cell>
        </row>
        <row r="1443">
          <cell r="A1443" t="str">
            <v/>
          </cell>
          <cell r="B1443" t="str">
            <v/>
          </cell>
          <cell r="C1443">
            <v>0</v>
          </cell>
          <cell r="D1443" t="str">
            <v/>
          </cell>
          <cell r="E1443">
            <v>0</v>
          </cell>
          <cell r="F1443">
            <v>0</v>
          </cell>
          <cell r="G1443">
            <v>0</v>
          </cell>
        </row>
        <row r="1444">
          <cell r="A1444" t="str">
            <v/>
          </cell>
          <cell r="B1444" t="str">
            <v/>
          </cell>
          <cell r="C1444">
            <v>0</v>
          </cell>
          <cell r="D1444" t="str">
            <v/>
          </cell>
          <cell r="E1444">
            <v>0</v>
          </cell>
          <cell r="F1444">
            <v>0</v>
          </cell>
          <cell r="G1444">
            <v>0</v>
          </cell>
        </row>
        <row r="1445">
          <cell r="A1445" t="str">
            <v/>
          </cell>
          <cell r="B1445" t="str">
            <v/>
          </cell>
          <cell r="C1445">
            <v>0</v>
          </cell>
          <cell r="D1445" t="str">
            <v/>
          </cell>
          <cell r="E1445">
            <v>0</v>
          </cell>
          <cell r="F1445">
            <v>0</v>
          </cell>
          <cell r="G1445">
            <v>0</v>
          </cell>
        </row>
        <row r="1446">
          <cell r="A1446" t="str">
            <v/>
          </cell>
          <cell r="B1446" t="str">
            <v/>
          </cell>
          <cell r="C1446">
            <v>0</v>
          </cell>
          <cell r="D1446" t="str">
            <v/>
          </cell>
          <cell r="E1446">
            <v>0</v>
          </cell>
          <cell r="F1446">
            <v>0</v>
          </cell>
          <cell r="G1446">
            <v>0</v>
          </cell>
        </row>
        <row r="1447">
          <cell r="A1447" t="str">
            <v/>
          </cell>
          <cell r="B1447" t="str">
            <v/>
          </cell>
          <cell r="D1447" t="str">
            <v/>
          </cell>
          <cell r="E1447">
            <v>0</v>
          </cell>
          <cell r="F1447">
            <v>0</v>
          </cell>
          <cell r="G1447">
            <v>0</v>
          </cell>
        </row>
        <row r="1448">
          <cell r="A1448" t="str">
            <v/>
          </cell>
          <cell r="B1448" t="str">
            <v/>
          </cell>
          <cell r="D1448" t="str">
            <v/>
          </cell>
          <cell r="E1448">
            <v>0</v>
          </cell>
          <cell r="F1448">
            <v>0</v>
          </cell>
          <cell r="G1448">
            <v>0</v>
          </cell>
        </row>
        <row r="1449">
          <cell r="A1449" t="str">
            <v/>
          </cell>
          <cell r="B1449" t="str">
            <v/>
          </cell>
          <cell r="C1449">
            <v>0</v>
          </cell>
          <cell r="D1449" t="str">
            <v/>
          </cell>
          <cell r="E1449">
            <v>0</v>
          </cell>
          <cell r="F1449">
            <v>0</v>
          </cell>
          <cell r="G1449">
            <v>0</v>
          </cell>
        </row>
        <row r="1450">
          <cell r="A1450" t="str">
            <v/>
          </cell>
          <cell r="B1450" t="str">
            <v/>
          </cell>
          <cell r="D1450" t="str">
            <v/>
          </cell>
          <cell r="F1450">
            <v>0</v>
          </cell>
          <cell r="G1450">
            <v>0</v>
          </cell>
        </row>
        <row r="1451">
          <cell r="A1451" t="str">
            <v/>
          </cell>
          <cell r="B1451" t="str">
            <v/>
          </cell>
          <cell r="C1451">
            <v>0</v>
          </cell>
          <cell r="D1451" t="str">
            <v/>
          </cell>
          <cell r="E1451">
            <v>0</v>
          </cell>
          <cell r="F1451">
            <v>0</v>
          </cell>
          <cell r="G1451">
            <v>0</v>
          </cell>
        </row>
        <row r="1452">
          <cell r="A1452" t="str">
            <v/>
          </cell>
          <cell r="B1452" t="str">
            <v/>
          </cell>
          <cell r="C1452">
            <v>0</v>
          </cell>
          <cell r="D1452" t="str">
            <v/>
          </cell>
          <cell r="E1452">
            <v>0</v>
          </cell>
          <cell r="F1452">
            <v>0</v>
          </cell>
          <cell r="G1452">
            <v>0</v>
          </cell>
        </row>
        <row r="1453">
          <cell r="A1453" t="str">
            <v/>
          </cell>
          <cell r="B1453" t="str">
            <v/>
          </cell>
          <cell r="C1453">
            <v>0</v>
          </cell>
          <cell r="D1453" t="str">
            <v/>
          </cell>
          <cell r="E1453">
            <v>0</v>
          </cell>
          <cell r="F1453">
            <v>0</v>
          </cell>
          <cell r="G1453">
            <v>0</v>
          </cell>
        </row>
        <row r="1454">
          <cell r="A1454" t="str">
            <v/>
          </cell>
          <cell r="B1454" t="str">
            <v/>
          </cell>
          <cell r="C1454">
            <v>0</v>
          </cell>
          <cell r="D1454" t="str">
            <v/>
          </cell>
          <cell r="E1454">
            <v>0</v>
          </cell>
          <cell r="F1454">
            <v>0</v>
          </cell>
          <cell r="G1454">
            <v>0</v>
          </cell>
        </row>
        <row r="1455">
          <cell r="A1455" t="str">
            <v/>
          </cell>
          <cell r="B1455" t="str">
            <v/>
          </cell>
          <cell r="C1455">
            <v>0</v>
          </cell>
          <cell r="D1455" t="str">
            <v/>
          </cell>
          <cell r="E1455">
            <v>0</v>
          </cell>
          <cell r="F1455">
            <v>0</v>
          </cell>
          <cell r="G1455">
            <v>0</v>
          </cell>
        </row>
        <row r="1456">
          <cell r="A1456" t="str">
            <v/>
          </cell>
          <cell r="B1456" t="str">
            <v/>
          </cell>
          <cell r="C1456" t="str">
            <v>ESTRUCTURAS RESISTENTES</v>
          </cell>
          <cell r="D1456" t="str">
            <v/>
          </cell>
          <cell r="E1456">
            <v>0</v>
          </cell>
          <cell r="F1456">
            <v>0</v>
          </cell>
          <cell r="G1456">
            <v>0</v>
          </cell>
        </row>
        <row r="1457">
          <cell r="A1457" t="str">
            <v>ITEM:</v>
          </cell>
          <cell r="B1457" t="str">
            <v>3.2.15</v>
          </cell>
          <cell r="C1457" t="str">
            <v>Vigas de carga</v>
          </cell>
          <cell r="E1457">
            <v>0</v>
          </cell>
          <cell r="F1457" t="str">
            <v>Total A</v>
          </cell>
          <cell r="G1457">
            <v>0</v>
          </cell>
        </row>
        <row r="1458">
          <cell r="A1458" t="str">
            <v>B - MANO DE OBRA</v>
          </cell>
          <cell r="B1458">
            <v>0</v>
          </cell>
          <cell r="E1458">
            <v>0</v>
          </cell>
          <cell r="G1458">
            <v>0</v>
          </cell>
        </row>
        <row r="1459">
          <cell r="A1459" t="str">
            <v/>
          </cell>
          <cell r="B1459" t="str">
            <v/>
          </cell>
          <cell r="C1459" t="str">
            <v>DESIGNACION</v>
          </cell>
          <cell r="D1459" t="str">
            <v/>
          </cell>
          <cell r="E1459" t="str">
            <v>Cantidad</v>
          </cell>
          <cell r="F1459">
            <v>0</v>
          </cell>
          <cell r="G1459">
            <v>0</v>
          </cell>
        </row>
        <row r="1460">
          <cell r="A1460" t="str">
            <v/>
          </cell>
          <cell r="B1460" t="str">
            <v/>
          </cell>
          <cell r="C1460">
            <v>0</v>
          </cell>
          <cell r="D1460" t="str">
            <v/>
          </cell>
          <cell r="E1460">
            <v>0</v>
          </cell>
          <cell r="F1460">
            <v>0</v>
          </cell>
          <cell r="G1460">
            <v>0</v>
          </cell>
        </row>
        <row r="1461">
          <cell r="A1461" t="str">
            <v/>
          </cell>
          <cell r="B1461" t="str">
            <v/>
          </cell>
          <cell r="C1461" t="str">
            <v>A - MATERIALES</v>
          </cell>
          <cell r="D1461" t="str">
            <v/>
          </cell>
          <cell r="E1461">
            <v>0</v>
          </cell>
          <cell r="F1461">
            <v>0</v>
          </cell>
          <cell r="G1461">
            <v>0</v>
          </cell>
        </row>
        <row r="1462">
          <cell r="A1462" t="str">
            <v/>
          </cell>
          <cell r="B1462" t="str">
            <v/>
          </cell>
          <cell r="C1462">
            <v>0</v>
          </cell>
          <cell r="D1462" t="str">
            <v/>
          </cell>
          <cell r="E1462">
            <v>0</v>
          </cell>
          <cell r="F1462">
            <v>0</v>
          </cell>
          <cell r="G1462">
            <v>0</v>
          </cell>
        </row>
        <row r="1463">
          <cell r="A1463" t="str">
            <v/>
          </cell>
          <cell r="B1463" t="str">
            <v/>
          </cell>
          <cell r="C1463">
            <v>0</v>
          </cell>
          <cell r="D1463" t="str">
            <v/>
          </cell>
          <cell r="E1463">
            <v>0</v>
          </cell>
          <cell r="F1463">
            <v>0</v>
          </cell>
          <cell r="G1463">
            <v>0</v>
          </cell>
        </row>
        <row r="1464">
          <cell r="A1464" t="str">
            <v/>
          </cell>
          <cell r="B1464" t="str">
            <v/>
          </cell>
          <cell r="C1464">
            <v>0</v>
          </cell>
          <cell r="D1464" t="str">
            <v/>
          </cell>
          <cell r="E1464">
            <v>0</v>
          </cell>
          <cell r="F1464">
            <v>0</v>
          </cell>
          <cell r="G1464">
            <v>0</v>
          </cell>
        </row>
        <row r="1465">
          <cell r="A1465" t="str">
            <v/>
          </cell>
          <cell r="B1465" t="str">
            <v/>
          </cell>
          <cell r="C1465">
            <v>0</v>
          </cell>
          <cell r="D1465" t="str">
            <v/>
          </cell>
          <cell r="E1465">
            <v>0</v>
          </cell>
          <cell r="F1465">
            <v>0</v>
          </cell>
          <cell r="G1465">
            <v>0</v>
          </cell>
        </row>
        <row r="1466">
          <cell r="A1466" t="str">
            <v/>
          </cell>
          <cell r="B1466" t="str">
            <v/>
          </cell>
          <cell r="C1466">
            <v>0</v>
          </cell>
          <cell r="D1466" t="str">
            <v/>
          </cell>
          <cell r="E1466">
            <v>0</v>
          </cell>
          <cell r="F1466">
            <v>0</v>
          </cell>
          <cell r="G1466">
            <v>0</v>
          </cell>
        </row>
        <row r="1467">
          <cell r="A1467" t="str">
            <v/>
          </cell>
          <cell r="B1467" t="str">
            <v/>
          </cell>
          <cell r="C1467">
            <v>0</v>
          </cell>
          <cell r="D1467" t="str">
            <v/>
          </cell>
          <cell r="E1467">
            <v>0</v>
          </cell>
          <cell r="F1467" t="str">
            <v>Total B</v>
          </cell>
          <cell r="G1467">
            <v>0</v>
          </cell>
        </row>
        <row r="1468">
          <cell r="A1468" t="str">
            <v>C - EQUIPOS</v>
          </cell>
          <cell r="B1468" t="str">
            <v/>
          </cell>
          <cell r="C1468">
            <v>0</v>
          </cell>
          <cell r="D1468" t="str">
            <v/>
          </cell>
          <cell r="E1468">
            <v>0</v>
          </cell>
          <cell r="F1468">
            <v>0</v>
          </cell>
          <cell r="G1468">
            <v>0</v>
          </cell>
        </row>
        <row r="1469">
          <cell r="A1469" t="str">
            <v/>
          </cell>
          <cell r="B1469" t="str">
            <v/>
          </cell>
          <cell r="C1469">
            <v>0</v>
          </cell>
          <cell r="D1469" t="str">
            <v/>
          </cell>
          <cell r="E1469">
            <v>0</v>
          </cell>
          <cell r="F1469">
            <v>0</v>
          </cell>
          <cell r="G1469">
            <v>0</v>
          </cell>
        </row>
        <row r="1470">
          <cell r="A1470" t="str">
            <v/>
          </cell>
          <cell r="B1470" t="str">
            <v/>
          </cell>
          <cell r="C1470">
            <v>0</v>
          </cell>
          <cell r="D1470" t="str">
            <v/>
          </cell>
          <cell r="E1470">
            <v>0</v>
          </cell>
          <cell r="F1470">
            <v>0</v>
          </cell>
          <cell r="G1470">
            <v>0</v>
          </cell>
        </row>
        <row r="1471">
          <cell r="A1471" t="str">
            <v/>
          </cell>
          <cell r="B1471" t="str">
            <v/>
          </cell>
          <cell r="C1471">
            <v>0</v>
          </cell>
          <cell r="D1471" t="str">
            <v/>
          </cell>
          <cell r="E1471">
            <v>0</v>
          </cell>
          <cell r="F1471">
            <v>0</v>
          </cell>
          <cell r="G1471">
            <v>0</v>
          </cell>
        </row>
        <row r="1472">
          <cell r="A1472" t="str">
            <v/>
          </cell>
          <cell r="B1472" t="str">
            <v/>
          </cell>
          <cell r="C1472">
            <v>0</v>
          </cell>
          <cell r="D1472" t="str">
            <v/>
          </cell>
          <cell r="E1472">
            <v>0</v>
          </cell>
          <cell r="F1472">
            <v>0</v>
          </cell>
          <cell r="G1472">
            <v>0</v>
          </cell>
        </row>
        <row r="1473">
          <cell r="A1473" t="str">
            <v/>
          </cell>
          <cell r="B1473" t="str">
            <v/>
          </cell>
          <cell r="C1473">
            <v>0</v>
          </cell>
          <cell r="D1473" t="str">
            <v/>
          </cell>
          <cell r="E1473">
            <v>0</v>
          </cell>
          <cell r="F1473">
            <v>0</v>
          </cell>
          <cell r="G1473">
            <v>0</v>
          </cell>
        </row>
        <row r="1474">
          <cell r="A1474" t="str">
            <v/>
          </cell>
          <cell r="B1474" t="str">
            <v/>
          </cell>
          <cell r="C1474">
            <v>0</v>
          </cell>
          <cell r="D1474" t="str">
            <v/>
          </cell>
          <cell r="E1474">
            <v>0</v>
          </cell>
          <cell r="F1474">
            <v>0</v>
          </cell>
          <cell r="G1474">
            <v>0</v>
          </cell>
        </row>
        <row r="1475">
          <cell r="A1475" t="str">
            <v/>
          </cell>
          <cell r="B1475" t="str">
            <v/>
          </cell>
          <cell r="C1475">
            <v>0</v>
          </cell>
          <cell r="D1475" t="str">
            <v/>
          </cell>
          <cell r="E1475">
            <v>0</v>
          </cell>
          <cell r="F1475">
            <v>0</v>
          </cell>
          <cell r="G1475">
            <v>0</v>
          </cell>
        </row>
        <row r="1476">
          <cell r="A1476" t="str">
            <v/>
          </cell>
          <cell r="B1476" t="str">
            <v/>
          </cell>
          <cell r="D1476" t="str">
            <v/>
          </cell>
          <cell r="E1476">
            <v>0</v>
          </cell>
          <cell r="F1476">
            <v>0</v>
          </cell>
          <cell r="G1476">
            <v>0</v>
          </cell>
        </row>
        <row r="1477">
          <cell r="A1477" t="str">
            <v/>
          </cell>
          <cell r="B1477" t="str">
            <v/>
          </cell>
          <cell r="C1477" t="str">
            <v>B - MANO DE OBRA</v>
          </cell>
          <cell r="D1477" t="str">
            <v/>
          </cell>
          <cell r="E1477">
            <v>0</v>
          </cell>
          <cell r="F1477">
            <v>0</v>
          </cell>
          <cell r="G1477">
            <v>0</v>
          </cell>
        </row>
        <row r="1478">
          <cell r="A1478" t="str">
            <v/>
          </cell>
          <cell r="B1478" t="str">
            <v/>
          </cell>
          <cell r="C1478">
            <v>0</v>
          </cell>
          <cell r="D1478" t="str">
            <v/>
          </cell>
          <cell r="E1478">
            <v>0</v>
          </cell>
          <cell r="F1478">
            <v>0</v>
          </cell>
          <cell r="G1478">
            <v>0</v>
          </cell>
        </row>
        <row r="1479">
          <cell r="A1479" t="str">
            <v/>
          </cell>
          <cell r="B1479" t="str">
            <v/>
          </cell>
          <cell r="C1479">
            <v>0</v>
          </cell>
          <cell r="D1479" t="str">
            <v/>
          </cell>
          <cell r="E1479">
            <v>0</v>
          </cell>
          <cell r="F1479" t="str">
            <v>Total C</v>
          </cell>
          <cell r="G1479">
            <v>0</v>
          </cell>
        </row>
        <row r="1480">
          <cell r="A1480" t="str">
            <v/>
          </cell>
          <cell r="B1480" t="str">
            <v/>
          </cell>
          <cell r="C1480">
            <v>0</v>
          </cell>
          <cell r="D1480" t="str">
            <v/>
          </cell>
          <cell r="E1480">
            <v>0</v>
          </cell>
          <cell r="F1480">
            <v>0</v>
          </cell>
          <cell r="G1480">
            <v>0</v>
          </cell>
        </row>
        <row r="1481">
          <cell r="A1481" t="str">
            <v/>
          </cell>
          <cell r="B1481" t="str">
            <v/>
          </cell>
          <cell r="C1481">
            <v>0</v>
          </cell>
          <cell r="D1481" t="str">
            <v>COSTO NETO</v>
          </cell>
          <cell r="E1481">
            <v>0</v>
          </cell>
          <cell r="F1481" t="str">
            <v>Total D=A+B+C</v>
          </cell>
          <cell r="G1481">
            <v>0</v>
          </cell>
        </row>
        <row r="1482">
          <cell r="A1482" t="str">
            <v/>
          </cell>
          <cell r="B1482" t="str">
            <v/>
          </cell>
          <cell r="C1482">
            <v>0</v>
          </cell>
          <cell r="D1482" t="str">
            <v/>
          </cell>
          <cell r="E1482">
            <v>0</v>
          </cell>
          <cell r="F1482">
            <v>0</v>
          </cell>
          <cell r="G1482">
            <v>0</v>
          </cell>
        </row>
        <row r="1483">
          <cell r="A1483" t="str">
            <v>ANALISIS DE PRECIOS</v>
          </cell>
          <cell r="B1483" t="str">
            <v/>
          </cell>
          <cell r="C1483">
            <v>0</v>
          </cell>
          <cell r="D1483" t="str">
            <v/>
          </cell>
          <cell r="E1483">
            <v>0</v>
          </cell>
          <cell r="F1483">
            <v>0</v>
          </cell>
          <cell r="G1483">
            <v>0</v>
          </cell>
        </row>
        <row r="1484">
          <cell r="A1484" t="str">
            <v>COMITENTE:</v>
          </cell>
          <cell r="B1484" t="str">
            <v>INSTITUTO PROVINCIAL DE LA VIVIENDA</v>
          </cell>
          <cell r="C1484">
            <v>0</v>
          </cell>
          <cell r="D1484" t="str">
            <v/>
          </cell>
          <cell r="E1484">
            <v>0</v>
          </cell>
          <cell r="F1484">
            <v>0</v>
          </cell>
          <cell r="G1484">
            <v>0</v>
          </cell>
        </row>
        <row r="1485">
          <cell r="A1485" t="str">
            <v>CONTRATISTA:</v>
          </cell>
          <cell r="B1485">
            <v>0</v>
          </cell>
          <cell r="C1485">
            <v>0</v>
          </cell>
          <cell r="D1485" t="str">
            <v/>
          </cell>
          <cell r="E1485">
            <v>0</v>
          </cell>
          <cell r="F1485">
            <v>0</v>
          </cell>
          <cell r="G1485">
            <v>0</v>
          </cell>
        </row>
        <row r="1486">
          <cell r="A1486" t="str">
            <v>OBRA:</v>
          </cell>
          <cell r="B1486">
            <v>0</v>
          </cell>
          <cell r="E1486">
            <v>0</v>
          </cell>
          <cell r="F1486" t="str">
            <v>PRECIOS A:</v>
          </cell>
          <cell r="G1486">
            <v>0</v>
          </cell>
        </row>
        <row r="1487">
          <cell r="A1487" t="str">
            <v>UBICACIÓN:</v>
          </cell>
          <cell r="B1487">
            <v>0</v>
          </cell>
          <cell r="C1487" t="str">
            <v>C - EQUIPOS</v>
          </cell>
          <cell r="E1487">
            <v>0</v>
          </cell>
          <cell r="G1487">
            <v>0</v>
          </cell>
        </row>
        <row r="1488">
          <cell r="A1488" t="str">
            <v>RUBRO:</v>
          </cell>
          <cell r="B1488" t="str">
            <v/>
          </cell>
          <cell r="C1488">
            <v>0</v>
          </cell>
          <cell r="D1488" t="str">
            <v/>
          </cell>
          <cell r="E1488">
            <v>0</v>
          </cell>
          <cell r="F1488">
            <v>0</v>
          </cell>
          <cell r="G1488">
            <v>0</v>
          </cell>
        </row>
        <row r="1489">
          <cell r="A1489" t="str">
            <v>ITEM:</v>
          </cell>
          <cell r="B1489" t="str">
            <v/>
          </cell>
          <cell r="C1489" t="str">
            <v/>
          </cell>
          <cell r="D1489" t="str">
            <v/>
          </cell>
          <cell r="E1489">
            <v>0</v>
          </cell>
          <cell r="F1489" t="str">
            <v>UNIDAD:</v>
          </cell>
          <cell r="G1489" t="str">
            <v/>
          </cell>
        </row>
        <row r="1490">
          <cell r="A1490" t="str">
            <v/>
          </cell>
          <cell r="B1490" t="str">
            <v/>
          </cell>
          <cell r="C1490">
            <v>0</v>
          </cell>
          <cell r="D1490" t="str">
            <v/>
          </cell>
          <cell r="E1490">
            <v>0</v>
          </cell>
          <cell r="F1490">
            <v>0</v>
          </cell>
          <cell r="G1490">
            <v>0</v>
          </cell>
        </row>
        <row r="1491">
          <cell r="A1491" t="str">
            <v>DATOS REDETERMINACION</v>
          </cell>
          <cell r="B1491" t="str">
            <v/>
          </cell>
          <cell r="C1491" t="str">
            <v>DESIGNACION</v>
          </cell>
          <cell r="D1491" t="str">
            <v>U</v>
          </cell>
          <cell r="E1491" t="str">
            <v>Cantidad</v>
          </cell>
          <cell r="F1491" t="str">
            <v>$ Unitarios</v>
          </cell>
          <cell r="G1491" t="str">
            <v>$ Parcial</v>
          </cell>
        </row>
        <row r="1492">
          <cell r="A1492" t="str">
            <v>CÓDIGO</v>
          </cell>
          <cell r="B1492" t="str">
            <v>DESCRIPCIÓN</v>
          </cell>
          <cell r="C1492">
            <v>0</v>
          </cell>
          <cell r="D1492" t="str">
            <v/>
          </cell>
          <cell r="E1492">
            <v>0</v>
          </cell>
          <cell r="F1492">
            <v>0</v>
          </cell>
          <cell r="G1492">
            <v>0</v>
          </cell>
        </row>
        <row r="1493">
          <cell r="A1493" t="str">
            <v>A - MATERIALES</v>
          </cell>
          <cell r="B1493" t="str">
            <v/>
          </cell>
          <cell r="C1493">
            <v>0</v>
          </cell>
          <cell r="D1493" t="str">
            <v/>
          </cell>
          <cell r="E1493">
            <v>0</v>
          </cell>
          <cell r="F1493">
            <v>0</v>
          </cell>
          <cell r="G1493">
            <v>0</v>
          </cell>
        </row>
        <row r="1494">
          <cell r="A1494" t="str">
            <v/>
          </cell>
          <cell r="B1494" t="str">
            <v/>
          </cell>
          <cell r="C1494">
            <v>0</v>
          </cell>
          <cell r="D1494" t="str">
            <v/>
          </cell>
          <cell r="E1494">
            <v>0</v>
          </cell>
          <cell r="F1494">
            <v>0</v>
          </cell>
          <cell r="G1494">
            <v>0</v>
          </cell>
        </row>
        <row r="1495">
          <cell r="A1495" t="str">
            <v/>
          </cell>
          <cell r="B1495" t="str">
            <v/>
          </cell>
          <cell r="C1495">
            <v>0</v>
          </cell>
          <cell r="D1495" t="str">
            <v/>
          </cell>
          <cell r="E1495">
            <v>0</v>
          </cell>
          <cell r="F1495">
            <v>0</v>
          </cell>
          <cell r="G1495">
            <v>0</v>
          </cell>
        </row>
        <row r="1496">
          <cell r="A1496" t="str">
            <v/>
          </cell>
          <cell r="B1496" t="str">
            <v/>
          </cell>
          <cell r="C1496">
            <v>0</v>
          </cell>
          <cell r="D1496" t="str">
            <v/>
          </cell>
          <cell r="E1496">
            <v>0</v>
          </cell>
          <cell r="F1496">
            <v>0</v>
          </cell>
          <cell r="G1496">
            <v>0</v>
          </cell>
        </row>
        <row r="1497">
          <cell r="A1497" t="str">
            <v/>
          </cell>
          <cell r="B1497" t="str">
            <v/>
          </cell>
          <cell r="D1497" t="str">
            <v/>
          </cell>
          <cell r="E1497">
            <v>0</v>
          </cell>
          <cell r="F1497">
            <v>0</v>
          </cell>
          <cell r="G1497">
            <v>0</v>
          </cell>
        </row>
        <row r="1498">
          <cell r="A1498" t="str">
            <v/>
          </cell>
          <cell r="B1498" t="str">
            <v/>
          </cell>
          <cell r="D1498" t="str">
            <v/>
          </cell>
          <cell r="E1498">
            <v>0</v>
          </cell>
          <cell r="F1498">
            <v>0</v>
          </cell>
          <cell r="G1498">
            <v>0</v>
          </cell>
        </row>
        <row r="1499">
          <cell r="A1499" t="str">
            <v/>
          </cell>
          <cell r="B1499" t="str">
            <v/>
          </cell>
          <cell r="C1499">
            <v>0</v>
          </cell>
          <cell r="D1499" t="str">
            <v/>
          </cell>
          <cell r="E1499">
            <v>0</v>
          </cell>
          <cell r="F1499">
            <v>0</v>
          </cell>
          <cell r="G1499">
            <v>0</v>
          </cell>
        </row>
        <row r="1500">
          <cell r="A1500" t="str">
            <v/>
          </cell>
          <cell r="B1500" t="str">
            <v/>
          </cell>
          <cell r="D1500" t="str">
            <v/>
          </cell>
          <cell r="F1500">
            <v>0</v>
          </cell>
          <cell r="G1500">
            <v>0</v>
          </cell>
        </row>
        <row r="1501">
          <cell r="A1501" t="str">
            <v/>
          </cell>
          <cell r="B1501" t="str">
            <v/>
          </cell>
          <cell r="C1501">
            <v>0</v>
          </cell>
          <cell r="D1501" t="str">
            <v/>
          </cell>
          <cell r="E1501">
            <v>0</v>
          </cell>
          <cell r="F1501">
            <v>0</v>
          </cell>
          <cell r="G1501">
            <v>0</v>
          </cell>
        </row>
        <row r="1502">
          <cell r="A1502" t="str">
            <v/>
          </cell>
          <cell r="B1502" t="str">
            <v/>
          </cell>
          <cell r="C1502">
            <v>0</v>
          </cell>
          <cell r="D1502" t="str">
            <v/>
          </cell>
          <cell r="E1502">
            <v>0</v>
          </cell>
          <cell r="F1502">
            <v>0</v>
          </cell>
          <cell r="G1502">
            <v>0</v>
          </cell>
        </row>
        <row r="1503">
          <cell r="A1503" t="str">
            <v/>
          </cell>
          <cell r="B1503" t="str">
            <v/>
          </cell>
          <cell r="C1503">
            <v>0</v>
          </cell>
          <cell r="D1503" t="str">
            <v/>
          </cell>
          <cell r="E1503">
            <v>0</v>
          </cell>
          <cell r="F1503">
            <v>0</v>
          </cell>
          <cell r="G1503">
            <v>0</v>
          </cell>
        </row>
        <row r="1504">
          <cell r="A1504" t="str">
            <v/>
          </cell>
          <cell r="B1504" t="str">
            <v/>
          </cell>
          <cell r="C1504">
            <v>0</v>
          </cell>
          <cell r="D1504" t="str">
            <v/>
          </cell>
          <cell r="E1504">
            <v>0</v>
          </cell>
          <cell r="F1504">
            <v>0</v>
          </cell>
          <cell r="G1504">
            <v>0</v>
          </cell>
        </row>
        <row r="1505">
          <cell r="A1505" t="str">
            <v/>
          </cell>
          <cell r="B1505" t="str">
            <v/>
          </cell>
          <cell r="C1505">
            <v>0</v>
          </cell>
          <cell r="D1505" t="str">
            <v/>
          </cell>
          <cell r="E1505">
            <v>0</v>
          </cell>
          <cell r="F1505">
            <v>0</v>
          </cell>
          <cell r="G1505">
            <v>0</v>
          </cell>
        </row>
        <row r="1506">
          <cell r="A1506" t="str">
            <v/>
          </cell>
          <cell r="B1506" t="str">
            <v/>
          </cell>
          <cell r="C1506" t="str">
            <v>ESTRUCTURAS RESISTENTES</v>
          </cell>
          <cell r="D1506" t="str">
            <v/>
          </cell>
          <cell r="E1506">
            <v>0</v>
          </cell>
          <cell r="F1506">
            <v>0</v>
          </cell>
          <cell r="G1506">
            <v>0</v>
          </cell>
        </row>
        <row r="1507">
          <cell r="A1507" t="str">
            <v/>
          </cell>
          <cell r="B1507" t="str">
            <v/>
          </cell>
          <cell r="C1507" t="str">
            <v>Cordón de Hormigón Armado</v>
          </cell>
          <cell r="D1507" t="str">
            <v/>
          </cell>
          <cell r="E1507">
            <v>0</v>
          </cell>
          <cell r="F1507">
            <v>0</v>
          </cell>
          <cell r="G1507">
            <v>0</v>
          </cell>
        </row>
        <row r="1508">
          <cell r="A1508" t="str">
            <v/>
          </cell>
          <cell r="B1508" t="str">
            <v/>
          </cell>
          <cell r="D1508" t="str">
            <v/>
          </cell>
          <cell r="E1508">
            <v>0</v>
          </cell>
          <cell r="F1508">
            <v>0</v>
          </cell>
          <cell r="G1508">
            <v>0</v>
          </cell>
        </row>
        <row r="1509">
          <cell r="A1509" t="str">
            <v/>
          </cell>
          <cell r="B1509" t="str">
            <v/>
          </cell>
          <cell r="C1509" t="str">
            <v>DESIGNACION</v>
          </cell>
          <cell r="D1509" t="str">
            <v/>
          </cell>
          <cell r="E1509" t="str">
            <v>Cantidad</v>
          </cell>
          <cell r="F1509">
            <v>0</v>
          </cell>
          <cell r="G1509">
            <v>0</v>
          </cell>
        </row>
        <row r="1510">
          <cell r="A1510" t="str">
            <v/>
          </cell>
          <cell r="B1510" t="str">
            <v/>
          </cell>
          <cell r="C1510">
            <v>0</v>
          </cell>
          <cell r="D1510" t="str">
            <v/>
          </cell>
          <cell r="E1510">
            <v>0</v>
          </cell>
          <cell r="F1510">
            <v>0</v>
          </cell>
          <cell r="G1510">
            <v>0</v>
          </cell>
        </row>
        <row r="1511">
          <cell r="A1511" t="str">
            <v/>
          </cell>
          <cell r="B1511" t="str">
            <v/>
          </cell>
          <cell r="C1511" t="str">
            <v>A - MATERIALES</v>
          </cell>
          <cell r="D1511" t="str">
            <v/>
          </cell>
          <cell r="E1511">
            <v>0</v>
          </cell>
          <cell r="F1511">
            <v>0</v>
          </cell>
          <cell r="G1511">
            <v>0</v>
          </cell>
        </row>
        <row r="1512">
          <cell r="A1512" t="str">
            <v/>
          </cell>
          <cell r="B1512" t="str">
            <v/>
          </cell>
          <cell r="C1512">
            <v>0</v>
          </cell>
          <cell r="D1512" t="str">
            <v/>
          </cell>
          <cell r="E1512">
            <v>0</v>
          </cell>
          <cell r="F1512">
            <v>0</v>
          </cell>
          <cell r="G1512">
            <v>0</v>
          </cell>
        </row>
        <row r="1513">
          <cell r="A1513" t="str">
            <v/>
          </cell>
          <cell r="B1513" t="str">
            <v/>
          </cell>
          <cell r="C1513">
            <v>0</v>
          </cell>
          <cell r="D1513" t="str">
            <v/>
          </cell>
          <cell r="E1513">
            <v>0</v>
          </cell>
          <cell r="F1513">
            <v>0</v>
          </cell>
          <cell r="G1513">
            <v>0</v>
          </cell>
        </row>
        <row r="1514">
          <cell r="A1514" t="str">
            <v/>
          </cell>
          <cell r="B1514" t="str">
            <v/>
          </cell>
          <cell r="C1514">
            <v>0</v>
          </cell>
          <cell r="D1514" t="str">
            <v/>
          </cell>
          <cell r="E1514">
            <v>0</v>
          </cell>
          <cell r="F1514" t="str">
            <v>Total A</v>
          </cell>
          <cell r="G1514">
            <v>0</v>
          </cell>
        </row>
        <row r="1515">
          <cell r="A1515" t="str">
            <v>B - MANO DE OBRA</v>
          </cell>
          <cell r="B1515" t="str">
            <v/>
          </cell>
          <cell r="C1515">
            <v>0</v>
          </cell>
          <cell r="D1515" t="str">
            <v/>
          </cell>
          <cell r="E1515">
            <v>0</v>
          </cell>
          <cell r="F1515">
            <v>0</v>
          </cell>
          <cell r="G1515">
            <v>0</v>
          </cell>
        </row>
        <row r="1516">
          <cell r="A1516" t="str">
            <v/>
          </cell>
          <cell r="B1516" t="str">
            <v/>
          </cell>
          <cell r="C1516">
            <v>0</v>
          </cell>
          <cell r="D1516" t="str">
            <v/>
          </cell>
          <cell r="E1516">
            <v>0</v>
          </cell>
          <cell r="F1516">
            <v>0</v>
          </cell>
          <cell r="G1516">
            <v>0</v>
          </cell>
        </row>
        <row r="1517">
          <cell r="A1517" t="str">
            <v/>
          </cell>
          <cell r="B1517" t="str">
            <v/>
          </cell>
          <cell r="C1517">
            <v>0</v>
          </cell>
          <cell r="D1517" t="str">
            <v/>
          </cell>
          <cell r="E1517">
            <v>0</v>
          </cell>
          <cell r="F1517">
            <v>0</v>
          </cell>
          <cell r="G1517">
            <v>0</v>
          </cell>
        </row>
        <row r="1518">
          <cell r="A1518" t="str">
            <v/>
          </cell>
          <cell r="B1518" t="str">
            <v/>
          </cell>
          <cell r="C1518">
            <v>0</v>
          </cell>
          <cell r="D1518" t="str">
            <v/>
          </cell>
          <cell r="E1518">
            <v>0</v>
          </cell>
          <cell r="F1518">
            <v>0</v>
          </cell>
          <cell r="G1518">
            <v>0</v>
          </cell>
        </row>
        <row r="1519">
          <cell r="A1519" t="str">
            <v/>
          </cell>
          <cell r="B1519" t="str">
            <v/>
          </cell>
          <cell r="C1519">
            <v>0</v>
          </cell>
          <cell r="D1519" t="str">
            <v/>
          </cell>
          <cell r="E1519">
            <v>0</v>
          </cell>
          <cell r="F1519">
            <v>0</v>
          </cell>
          <cell r="G1519">
            <v>0</v>
          </cell>
        </row>
        <row r="1520">
          <cell r="A1520" t="str">
            <v/>
          </cell>
          <cell r="B1520" t="str">
            <v/>
          </cell>
          <cell r="C1520">
            <v>0</v>
          </cell>
          <cell r="D1520" t="str">
            <v/>
          </cell>
          <cell r="E1520">
            <v>0</v>
          </cell>
          <cell r="F1520">
            <v>0</v>
          </cell>
          <cell r="G1520">
            <v>0</v>
          </cell>
        </row>
        <row r="1521">
          <cell r="A1521" t="str">
            <v/>
          </cell>
          <cell r="B1521" t="str">
            <v/>
          </cell>
          <cell r="C1521">
            <v>0</v>
          </cell>
          <cell r="D1521" t="str">
            <v/>
          </cell>
          <cell r="E1521">
            <v>0</v>
          </cell>
          <cell r="F1521">
            <v>0</v>
          </cell>
          <cell r="G1521">
            <v>0</v>
          </cell>
        </row>
        <row r="1522">
          <cell r="A1522" t="str">
            <v/>
          </cell>
          <cell r="B1522" t="str">
            <v/>
          </cell>
          <cell r="C1522">
            <v>0</v>
          </cell>
          <cell r="D1522" t="str">
            <v/>
          </cell>
          <cell r="E1522">
            <v>0</v>
          </cell>
          <cell r="F1522">
            <v>0</v>
          </cell>
          <cell r="G1522">
            <v>0</v>
          </cell>
        </row>
        <row r="1523">
          <cell r="A1523" t="str">
            <v/>
          </cell>
          <cell r="B1523" t="str">
            <v/>
          </cell>
          <cell r="C1523">
            <v>0</v>
          </cell>
          <cell r="D1523" t="str">
            <v/>
          </cell>
          <cell r="E1523">
            <v>0</v>
          </cell>
          <cell r="F1523">
            <v>0</v>
          </cell>
          <cell r="G1523">
            <v>0</v>
          </cell>
        </row>
        <row r="1524">
          <cell r="A1524" t="str">
            <v/>
          </cell>
          <cell r="B1524" t="str">
            <v/>
          </cell>
          <cell r="C1524">
            <v>0</v>
          </cell>
          <cell r="D1524" t="str">
            <v/>
          </cell>
          <cell r="E1524">
            <v>0</v>
          </cell>
          <cell r="F1524" t="str">
            <v>Total B</v>
          </cell>
          <cell r="G1524">
            <v>0</v>
          </cell>
        </row>
        <row r="1525">
          <cell r="A1525" t="str">
            <v>C - EQUIPOS</v>
          </cell>
          <cell r="B1525" t="str">
            <v/>
          </cell>
          <cell r="C1525">
            <v>0</v>
          </cell>
          <cell r="D1525" t="str">
            <v/>
          </cell>
          <cell r="E1525">
            <v>0</v>
          </cell>
          <cell r="F1525">
            <v>0</v>
          </cell>
          <cell r="G1525">
            <v>0</v>
          </cell>
        </row>
        <row r="1526">
          <cell r="A1526" t="str">
            <v/>
          </cell>
          <cell r="B1526" t="str">
            <v/>
          </cell>
          <cell r="D1526" t="str">
            <v/>
          </cell>
          <cell r="E1526">
            <v>0</v>
          </cell>
          <cell r="F1526">
            <v>0</v>
          </cell>
          <cell r="G1526">
            <v>0</v>
          </cell>
        </row>
        <row r="1527">
          <cell r="A1527" t="str">
            <v/>
          </cell>
          <cell r="B1527" t="str">
            <v/>
          </cell>
          <cell r="C1527" t="str">
            <v>B - MANO DE OBRA</v>
          </cell>
          <cell r="D1527" t="str">
            <v/>
          </cell>
          <cell r="E1527">
            <v>0</v>
          </cell>
          <cell r="F1527">
            <v>0</v>
          </cell>
          <cell r="G1527">
            <v>0</v>
          </cell>
        </row>
        <row r="1528">
          <cell r="A1528" t="str">
            <v/>
          </cell>
          <cell r="B1528" t="str">
            <v/>
          </cell>
          <cell r="C1528">
            <v>0</v>
          </cell>
          <cell r="D1528" t="str">
            <v/>
          </cell>
          <cell r="E1528">
            <v>0</v>
          </cell>
          <cell r="F1528">
            <v>0</v>
          </cell>
          <cell r="G1528">
            <v>0</v>
          </cell>
        </row>
        <row r="1529">
          <cell r="A1529" t="str">
            <v/>
          </cell>
          <cell r="B1529" t="str">
            <v/>
          </cell>
          <cell r="C1529">
            <v>0</v>
          </cell>
          <cell r="D1529" t="str">
            <v/>
          </cell>
          <cell r="E1529">
            <v>0</v>
          </cell>
          <cell r="F1529">
            <v>0</v>
          </cell>
          <cell r="G1529">
            <v>0</v>
          </cell>
        </row>
        <row r="1530">
          <cell r="A1530" t="str">
            <v/>
          </cell>
          <cell r="B1530" t="str">
            <v/>
          </cell>
          <cell r="C1530">
            <v>0</v>
          </cell>
          <cell r="D1530" t="str">
            <v/>
          </cell>
          <cell r="E1530">
            <v>0</v>
          </cell>
          <cell r="F1530">
            <v>0</v>
          </cell>
          <cell r="G1530">
            <v>0</v>
          </cell>
        </row>
        <row r="1531">
          <cell r="A1531" t="str">
            <v/>
          </cell>
          <cell r="B1531" t="str">
            <v/>
          </cell>
          <cell r="C1531">
            <v>0</v>
          </cell>
          <cell r="D1531" t="str">
            <v/>
          </cell>
          <cell r="E1531">
            <v>0</v>
          </cell>
          <cell r="F1531">
            <v>0</v>
          </cell>
          <cell r="G1531">
            <v>0</v>
          </cell>
        </row>
        <row r="1532">
          <cell r="A1532" t="str">
            <v/>
          </cell>
          <cell r="B1532" t="str">
            <v/>
          </cell>
          <cell r="C1532">
            <v>0</v>
          </cell>
          <cell r="D1532" t="str">
            <v/>
          </cell>
          <cell r="E1532">
            <v>0</v>
          </cell>
          <cell r="F1532">
            <v>0</v>
          </cell>
          <cell r="G1532">
            <v>0</v>
          </cell>
        </row>
        <row r="1533">
          <cell r="A1533" t="str">
            <v/>
          </cell>
          <cell r="B1533" t="str">
            <v/>
          </cell>
          <cell r="C1533">
            <v>0</v>
          </cell>
          <cell r="D1533" t="str">
            <v/>
          </cell>
          <cell r="E1533">
            <v>0</v>
          </cell>
          <cell r="F1533">
            <v>0</v>
          </cell>
          <cell r="G1533">
            <v>0</v>
          </cell>
        </row>
        <row r="1534">
          <cell r="A1534" t="str">
            <v/>
          </cell>
          <cell r="B1534" t="str">
            <v/>
          </cell>
          <cell r="C1534">
            <v>0</v>
          </cell>
          <cell r="D1534" t="str">
            <v/>
          </cell>
          <cell r="E1534">
            <v>0</v>
          </cell>
          <cell r="F1534">
            <v>0</v>
          </cell>
          <cell r="G1534">
            <v>0</v>
          </cell>
        </row>
        <row r="1535">
          <cell r="A1535" t="str">
            <v/>
          </cell>
          <cell r="B1535" t="str">
            <v/>
          </cell>
          <cell r="C1535">
            <v>0</v>
          </cell>
          <cell r="D1535" t="str">
            <v/>
          </cell>
          <cell r="E1535">
            <v>0</v>
          </cell>
          <cell r="F1535">
            <v>0</v>
          </cell>
          <cell r="G1535">
            <v>0</v>
          </cell>
        </row>
        <row r="1536">
          <cell r="A1536">
            <v>0</v>
          </cell>
          <cell r="E1536">
            <v>0</v>
          </cell>
          <cell r="F1536" t="str">
            <v>Total C</v>
          </cell>
          <cell r="G1536">
            <v>0</v>
          </cell>
        </row>
        <row r="1537">
          <cell r="A1537">
            <v>0</v>
          </cell>
          <cell r="C1537" t="str">
            <v>C - EQUIPOS</v>
          </cell>
          <cell r="E1537">
            <v>0</v>
          </cell>
          <cell r="G1537">
            <v>0</v>
          </cell>
        </row>
        <row r="1538">
          <cell r="A1538" t="str">
            <v/>
          </cell>
          <cell r="B1538" t="str">
            <v/>
          </cell>
          <cell r="C1538">
            <v>0</v>
          </cell>
          <cell r="D1538" t="str">
            <v>COSTO NETO</v>
          </cell>
          <cell r="E1538">
            <v>0</v>
          </cell>
          <cell r="F1538" t="str">
            <v>Total D=A+B+C</v>
          </cell>
          <cell r="G1538">
            <v>0</v>
          </cell>
        </row>
        <row r="1539">
          <cell r="A1539" t="str">
            <v/>
          </cell>
          <cell r="B1539" t="str">
            <v/>
          </cell>
          <cell r="C1539">
            <v>0</v>
          </cell>
          <cell r="D1539" t="str">
            <v/>
          </cell>
          <cell r="E1539">
            <v>0</v>
          </cell>
          <cell r="F1539">
            <v>0</v>
          </cell>
          <cell r="G1539">
            <v>0</v>
          </cell>
        </row>
        <row r="1540">
          <cell r="A1540" t="str">
            <v>ANALISIS DE PRECIOS</v>
          </cell>
          <cell r="B1540" t="str">
            <v/>
          </cell>
          <cell r="C1540">
            <v>0</v>
          </cell>
          <cell r="D1540" t="str">
            <v/>
          </cell>
          <cell r="E1540">
            <v>0</v>
          </cell>
          <cell r="F1540">
            <v>0</v>
          </cell>
          <cell r="G1540">
            <v>0</v>
          </cell>
        </row>
        <row r="1541">
          <cell r="A1541" t="str">
            <v>COMITENTE:</v>
          </cell>
          <cell r="B1541" t="str">
            <v>INSTITUTO PROVINCIAL DE LA VIVIENDA</v>
          </cell>
          <cell r="C1541">
            <v>0</v>
          </cell>
          <cell r="D1541" t="str">
            <v/>
          </cell>
          <cell r="E1541">
            <v>0</v>
          </cell>
          <cell r="F1541">
            <v>0</v>
          </cell>
          <cell r="G1541">
            <v>0</v>
          </cell>
        </row>
        <row r="1542">
          <cell r="A1542" t="str">
            <v>CONTRATISTA:</v>
          </cell>
          <cell r="B1542">
            <v>0</v>
          </cell>
          <cell r="C1542">
            <v>0</v>
          </cell>
          <cell r="D1542" t="str">
            <v/>
          </cell>
          <cell r="E1542">
            <v>0</v>
          </cell>
          <cell r="F1542">
            <v>0</v>
          </cell>
          <cell r="G1542">
            <v>0</v>
          </cell>
        </row>
        <row r="1543">
          <cell r="A1543" t="str">
            <v>OBRA:</v>
          </cell>
          <cell r="B1543">
            <v>0</v>
          </cell>
          <cell r="C1543">
            <v>0</v>
          </cell>
          <cell r="D1543" t="str">
            <v/>
          </cell>
          <cell r="E1543">
            <v>0</v>
          </cell>
          <cell r="F1543" t="str">
            <v>PRECIOS A:</v>
          </cell>
          <cell r="G1543">
            <v>0</v>
          </cell>
        </row>
        <row r="1544">
          <cell r="A1544" t="str">
            <v>UBICACIÓN:</v>
          </cell>
          <cell r="B1544">
            <v>0</v>
          </cell>
          <cell r="C1544">
            <v>0</v>
          </cell>
          <cell r="D1544" t="str">
            <v/>
          </cell>
          <cell r="E1544">
            <v>0</v>
          </cell>
          <cell r="F1544">
            <v>0</v>
          </cell>
          <cell r="G1544">
            <v>0</v>
          </cell>
        </row>
        <row r="1545">
          <cell r="A1545" t="str">
            <v>RUBRO:</v>
          </cell>
          <cell r="B1545" t="str">
            <v/>
          </cell>
          <cell r="C1545">
            <v>0</v>
          </cell>
          <cell r="D1545" t="str">
            <v/>
          </cell>
          <cell r="E1545">
            <v>0</v>
          </cell>
          <cell r="F1545">
            <v>0</v>
          </cell>
          <cell r="G1545">
            <v>0</v>
          </cell>
        </row>
        <row r="1546">
          <cell r="A1546" t="str">
            <v>ITEM:</v>
          </cell>
          <cell r="B1546" t="str">
            <v/>
          </cell>
          <cell r="C1546" t="str">
            <v/>
          </cell>
          <cell r="D1546" t="str">
            <v/>
          </cell>
          <cell r="E1546">
            <v>0</v>
          </cell>
          <cell r="F1546" t="str">
            <v>UNIDAD:</v>
          </cell>
          <cell r="G1546" t="str">
            <v/>
          </cell>
        </row>
        <row r="1547">
          <cell r="A1547">
            <v>0</v>
          </cell>
          <cell r="E1547">
            <v>0</v>
          </cell>
          <cell r="F1547" t="str">
            <v>Total C</v>
          </cell>
          <cell r="G1547">
            <v>0</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cell r="C1549">
            <v>0</v>
          </cell>
          <cell r="D1549" t="str">
            <v>Costo  Neto</v>
          </cell>
          <cell r="E1549">
            <v>0</v>
          </cell>
          <cell r="F1549" t="str">
            <v>Total D=A+B+C</v>
          </cell>
          <cell r="G1549">
            <v>0</v>
          </cell>
        </row>
        <row r="1550">
          <cell r="A1550" t="str">
            <v>A - MATERIALES</v>
          </cell>
        </row>
        <row r="1551">
          <cell r="A1551" t="str">
            <v/>
          </cell>
          <cell r="B1551" t="str">
            <v/>
          </cell>
          <cell r="C1551">
            <v>0</v>
          </cell>
          <cell r="D1551" t="str">
            <v/>
          </cell>
          <cell r="E1551">
            <v>0</v>
          </cell>
          <cell r="F1551">
            <v>0</v>
          </cell>
          <cell r="G1551">
            <v>0</v>
          </cell>
        </row>
        <row r="1552">
          <cell r="A1552" t="str">
            <v/>
          </cell>
          <cell r="B1552" t="str">
            <v/>
          </cell>
          <cell r="C1552">
            <v>0</v>
          </cell>
          <cell r="D1552" t="str">
            <v/>
          </cell>
          <cell r="E1552">
            <v>0</v>
          </cell>
          <cell r="F1552">
            <v>0</v>
          </cell>
          <cell r="G1552">
            <v>0</v>
          </cell>
        </row>
        <row r="1553">
          <cell r="A1553" t="str">
            <v/>
          </cell>
          <cell r="B1553" t="str">
            <v/>
          </cell>
          <cell r="C1553">
            <v>0</v>
          </cell>
          <cell r="D1553" t="str">
            <v/>
          </cell>
          <cell r="E1553">
            <v>0</v>
          </cell>
          <cell r="F1553">
            <v>0</v>
          </cell>
          <cell r="G1553">
            <v>0</v>
          </cell>
        </row>
        <row r="1554">
          <cell r="A1554" t="str">
            <v/>
          </cell>
          <cell r="B1554" t="str">
            <v/>
          </cell>
          <cell r="C1554">
            <v>0</v>
          </cell>
          <cell r="D1554" t="str">
            <v/>
          </cell>
          <cell r="E1554">
            <v>0</v>
          </cell>
          <cell r="F1554">
            <v>0</v>
          </cell>
          <cell r="G1554">
            <v>0</v>
          </cell>
        </row>
        <row r="1555">
          <cell r="A1555" t="str">
            <v/>
          </cell>
          <cell r="B1555" t="str">
            <v/>
          </cell>
          <cell r="C1555">
            <v>0</v>
          </cell>
          <cell r="D1555" t="str">
            <v/>
          </cell>
          <cell r="E1555">
            <v>0</v>
          </cell>
          <cell r="F1555">
            <v>0</v>
          </cell>
          <cell r="G1555">
            <v>0</v>
          </cell>
        </row>
        <row r="1556">
          <cell r="A1556" t="str">
            <v/>
          </cell>
          <cell r="B1556" t="str">
            <v/>
          </cell>
          <cell r="C1556" t="str">
            <v>ESTRUCTURAS RESISTENTES</v>
          </cell>
          <cell r="D1556" t="str">
            <v/>
          </cell>
          <cell r="E1556">
            <v>0</v>
          </cell>
          <cell r="F1556">
            <v>0</v>
          </cell>
          <cell r="G1556">
            <v>0</v>
          </cell>
        </row>
        <row r="1557">
          <cell r="A1557" t="str">
            <v/>
          </cell>
          <cell r="B1557" t="str">
            <v/>
          </cell>
          <cell r="C1557" t="str">
            <v>Estructura de correas, cerchas, vigas y columnas</v>
          </cell>
          <cell r="D1557" t="str">
            <v/>
          </cell>
          <cell r="E1557">
            <v>0</v>
          </cell>
          <cell r="F1557">
            <v>0</v>
          </cell>
          <cell r="G1557">
            <v>0</v>
          </cell>
        </row>
        <row r="1558">
          <cell r="A1558" t="str">
            <v/>
          </cell>
          <cell r="B1558" t="str">
            <v/>
          </cell>
          <cell r="D1558" t="str">
            <v/>
          </cell>
          <cell r="E1558">
            <v>0</v>
          </cell>
          <cell r="F1558">
            <v>0</v>
          </cell>
          <cell r="G1558">
            <v>0</v>
          </cell>
        </row>
        <row r="1559">
          <cell r="A1559" t="str">
            <v/>
          </cell>
          <cell r="B1559" t="str">
            <v/>
          </cell>
          <cell r="C1559" t="str">
            <v>DESIGNACION</v>
          </cell>
          <cell r="D1559" t="str">
            <v/>
          </cell>
          <cell r="E1559" t="str">
            <v>Cantidad</v>
          </cell>
          <cell r="F1559">
            <v>0</v>
          </cell>
          <cell r="G1559">
            <v>0</v>
          </cell>
        </row>
        <row r="1560">
          <cell r="A1560" t="str">
            <v/>
          </cell>
          <cell r="B1560" t="str">
            <v/>
          </cell>
          <cell r="C1560">
            <v>0</v>
          </cell>
          <cell r="D1560" t="str">
            <v/>
          </cell>
          <cell r="E1560">
            <v>0</v>
          </cell>
          <cell r="F1560">
            <v>0</v>
          </cell>
          <cell r="G1560">
            <v>0</v>
          </cell>
        </row>
        <row r="1561">
          <cell r="A1561" t="str">
            <v/>
          </cell>
          <cell r="B1561" t="str">
            <v/>
          </cell>
          <cell r="C1561" t="str">
            <v>A - MATERIALES</v>
          </cell>
          <cell r="D1561" t="str">
            <v/>
          </cell>
          <cell r="E1561">
            <v>0</v>
          </cell>
          <cell r="F1561">
            <v>0</v>
          </cell>
          <cell r="G1561">
            <v>0</v>
          </cell>
        </row>
        <row r="1562">
          <cell r="A1562" t="str">
            <v/>
          </cell>
          <cell r="B1562" t="str">
            <v/>
          </cell>
          <cell r="C1562">
            <v>0</v>
          </cell>
          <cell r="D1562" t="str">
            <v/>
          </cell>
          <cell r="E1562">
            <v>0</v>
          </cell>
          <cell r="F1562">
            <v>0</v>
          </cell>
          <cell r="G1562">
            <v>0</v>
          </cell>
        </row>
        <row r="1563">
          <cell r="A1563" t="str">
            <v/>
          </cell>
          <cell r="B1563" t="str">
            <v/>
          </cell>
          <cell r="C1563">
            <v>0</v>
          </cell>
          <cell r="D1563" t="str">
            <v/>
          </cell>
          <cell r="E1563">
            <v>0</v>
          </cell>
          <cell r="F1563">
            <v>0</v>
          </cell>
          <cell r="G1563">
            <v>0</v>
          </cell>
        </row>
        <row r="1564">
          <cell r="A1564" t="str">
            <v/>
          </cell>
          <cell r="B1564" t="str">
            <v/>
          </cell>
          <cell r="C1564">
            <v>0</v>
          </cell>
          <cell r="D1564" t="str">
            <v/>
          </cell>
          <cell r="E1564">
            <v>0</v>
          </cell>
          <cell r="F1564">
            <v>0</v>
          </cell>
          <cell r="G1564">
            <v>0</v>
          </cell>
        </row>
        <row r="1565">
          <cell r="A1565" t="str">
            <v/>
          </cell>
          <cell r="B1565" t="str">
            <v/>
          </cell>
          <cell r="C1565">
            <v>0</v>
          </cell>
          <cell r="D1565" t="str">
            <v/>
          </cell>
          <cell r="E1565">
            <v>0</v>
          </cell>
          <cell r="F1565">
            <v>0</v>
          </cell>
          <cell r="G1565">
            <v>0</v>
          </cell>
        </row>
        <row r="1566">
          <cell r="A1566" t="str">
            <v/>
          </cell>
          <cell r="B1566" t="str">
            <v/>
          </cell>
          <cell r="C1566">
            <v>0</v>
          </cell>
          <cell r="D1566" t="str">
            <v/>
          </cell>
          <cell r="E1566">
            <v>0</v>
          </cell>
          <cell r="F1566">
            <v>0</v>
          </cell>
          <cell r="G1566">
            <v>0</v>
          </cell>
        </row>
        <row r="1567">
          <cell r="A1567" t="str">
            <v/>
          </cell>
          <cell r="B1567" t="str">
            <v/>
          </cell>
          <cell r="C1567">
            <v>0</v>
          </cell>
          <cell r="D1567" t="str">
            <v/>
          </cell>
          <cell r="E1567">
            <v>0</v>
          </cell>
          <cell r="F1567">
            <v>0</v>
          </cell>
          <cell r="G1567">
            <v>0</v>
          </cell>
        </row>
        <row r="1568">
          <cell r="A1568" t="str">
            <v/>
          </cell>
          <cell r="B1568" t="str">
            <v/>
          </cell>
          <cell r="C1568">
            <v>0</v>
          </cell>
          <cell r="D1568" t="str">
            <v/>
          </cell>
          <cell r="E1568">
            <v>0</v>
          </cell>
          <cell r="F1568">
            <v>0</v>
          </cell>
          <cell r="G1568">
            <v>0</v>
          </cell>
        </row>
        <row r="1569">
          <cell r="A1569" t="str">
            <v/>
          </cell>
          <cell r="B1569" t="str">
            <v/>
          </cell>
          <cell r="C1569">
            <v>0</v>
          </cell>
          <cell r="D1569" t="str">
            <v/>
          </cell>
          <cell r="E1569">
            <v>0</v>
          </cell>
          <cell r="F1569">
            <v>0</v>
          </cell>
          <cell r="G1569">
            <v>0</v>
          </cell>
        </row>
        <row r="1570">
          <cell r="A1570" t="str">
            <v/>
          </cell>
          <cell r="B1570" t="str">
            <v/>
          </cell>
          <cell r="C1570">
            <v>0</v>
          </cell>
          <cell r="D1570" t="str">
            <v/>
          </cell>
          <cell r="E1570">
            <v>0</v>
          </cell>
          <cell r="F1570">
            <v>0</v>
          </cell>
          <cell r="G1570">
            <v>0</v>
          </cell>
        </row>
        <row r="1571">
          <cell r="A1571" t="str">
            <v/>
          </cell>
          <cell r="B1571" t="str">
            <v/>
          </cell>
          <cell r="C1571">
            <v>0</v>
          </cell>
          <cell r="D1571" t="str">
            <v/>
          </cell>
          <cell r="E1571">
            <v>0</v>
          </cell>
          <cell r="F1571" t="str">
            <v>Total A</v>
          </cell>
          <cell r="G1571">
            <v>0</v>
          </cell>
        </row>
        <row r="1572">
          <cell r="A1572" t="str">
            <v>B - MANO DE OBRA</v>
          </cell>
          <cell r="B1572" t="str">
            <v/>
          </cell>
          <cell r="C1572">
            <v>0</v>
          </cell>
          <cell r="D1572" t="str">
            <v/>
          </cell>
          <cell r="E1572">
            <v>0</v>
          </cell>
          <cell r="F1572">
            <v>0</v>
          </cell>
          <cell r="G1572">
            <v>0</v>
          </cell>
        </row>
        <row r="1573">
          <cell r="A1573" t="str">
            <v/>
          </cell>
          <cell r="B1573" t="str">
            <v/>
          </cell>
          <cell r="C1573">
            <v>0</v>
          </cell>
          <cell r="D1573" t="str">
            <v/>
          </cell>
          <cell r="E1573">
            <v>0</v>
          </cell>
          <cell r="F1573">
            <v>0</v>
          </cell>
          <cell r="G1573">
            <v>0</v>
          </cell>
        </row>
        <row r="1574">
          <cell r="A1574" t="str">
            <v/>
          </cell>
          <cell r="B1574" t="str">
            <v/>
          </cell>
          <cell r="C1574">
            <v>0</v>
          </cell>
          <cell r="D1574" t="str">
            <v/>
          </cell>
          <cell r="E1574">
            <v>0</v>
          </cell>
          <cell r="F1574">
            <v>0</v>
          </cell>
          <cell r="G1574">
            <v>0</v>
          </cell>
        </row>
        <row r="1575">
          <cell r="A1575" t="str">
            <v/>
          </cell>
          <cell r="B1575" t="str">
            <v/>
          </cell>
          <cell r="C1575">
            <v>0</v>
          </cell>
          <cell r="D1575" t="str">
            <v/>
          </cell>
          <cell r="E1575">
            <v>0</v>
          </cell>
          <cell r="F1575">
            <v>0</v>
          </cell>
          <cell r="G1575">
            <v>0</v>
          </cell>
        </row>
        <row r="1576">
          <cell r="A1576" t="str">
            <v/>
          </cell>
          <cell r="B1576" t="str">
            <v/>
          </cell>
          <cell r="D1576" t="str">
            <v/>
          </cell>
          <cell r="E1576">
            <v>0</v>
          </cell>
          <cell r="F1576">
            <v>0</v>
          </cell>
          <cell r="G1576">
            <v>0</v>
          </cell>
        </row>
        <row r="1577">
          <cell r="A1577" t="str">
            <v/>
          </cell>
          <cell r="B1577" t="str">
            <v/>
          </cell>
          <cell r="C1577" t="str">
            <v>B - MANO DE OBRA</v>
          </cell>
          <cell r="D1577" t="str">
            <v/>
          </cell>
          <cell r="E1577">
            <v>0</v>
          </cell>
          <cell r="F1577">
            <v>0</v>
          </cell>
          <cell r="G1577">
            <v>0</v>
          </cell>
        </row>
        <row r="1578">
          <cell r="A1578" t="str">
            <v/>
          </cell>
          <cell r="B1578" t="str">
            <v/>
          </cell>
          <cell r="C1578">
            <v>0</v>
          </cell>
          <cell r="D1578" t="str">
            <v/>
          </cell>
          <cell r="E1578">
            <v>0</v>
          </cell>
          <cell r="F1578">
            <v>0</v>
          </cell>
          <cell r="G1578">
            <v>0</v>
          </cell>
        </row>
        <row r="1579">
          <cell r="A1579" t="str">
            <v/>
          </cell>
          <cell r="B1579" t="str">
            <v/>
          </cell>
          <cell r="C1579">
            <v>0</v>
          </cell>
          <cell r="D1579" t="str">
            <v/>
          </cell>
          <cell r="E1579">
            <v>0</v>
          </cell>
          <cell r="F1579">
            <v>0</v>
          </cell>
          <cell r="G1579">
            <v>0</v>
          </cell>
        </row>
        <row r="1580">
          <cell r="A1580" t="str">
            <v/>
          </cell>
          <cell r="B1580" t="str">
            <v/>
          </cell>
          <cell r="C1580">
            <v>0</v>
          </cell>
          <cell r="D1580" t="str">
            <v/>
          </cell>
          <cell r="E1580">
            <v>0</v>
          </cell>
          <cell r="F1580">
            <v>0</v>
          </cell>
          <cell r="G1580">
            <v>0</v>
          </cell>
        </row>
        <row r="1581">
          <cell r="A1581" t="str">
            <v/>
          </cell>
          <cell r="B1581" t="str">
            <v/>
          </cell>
          <cell r="C1581">
            <v>0</v>
          </cell>
          <cell r="D1581" t="str">
            <v/>
          </cell>
          <cell r="E1581">
            <v>0</v>
          </cell>
          <cell r="F1581" t="str">
            <v>Total B</v>
          </cell>
          <cell r="G1581">
            <v>0</v>
          </cell>
        </row>
        <row r="1582">
          <cell r="A1582" t="str">
            <v>C - EQUIPOS</v>
          </cell>
          <cell r="B1582" t="str">
            <v/>
          </cell>
          <cell r="C1582">
            <v>0</v>
          </cell>
          <cell r="D1582" t="str">
            <v/>
          </cell>
          <cell r="E1582">
            <v>0</v>
          </cell>
          <cell r="F1582">
            <v>0</v>
          </cell>
          <cell r="G1582">
            <v>0</v>
          </cell>
        </row>
        <row r="1583">
          <cell r="A1583" t="str">
            <v/>
          </cell>
          <cell r="B1583" t="str">
            <v/>
          </cell>
          <cell r="C1583">
            <v>0</v>
          </cell>
          <cell r="D1583" t="str">
            <v/>
          </cell>
          <cell r="E1583">
            <v>0</v>
          </cell>
          <cell r="F1583">
            <v>0</v>
          </cell>
          <cell r="G1583">
            <v>0</v>
          </cell>
        </row>
        <row r="1584">
          <cell r="A1584" t="str">
            <v/>
          </cell>
          <cell r="B1584" t="str">
            <v/>
          </cell>
          <cell r="C1584">
            <v>0</v>
          </cell>
          <cell r="D1584" t="str">
            <v/>
          </cell>
          <cell r="E1584">
            <v>0</v>
          </cell>
          <cell r="F1584">
            <v>0</v>
          </cell>
          <cell r="G1584">
            <v>0</v>
          </cell>
        </row>
        <row r="1585">
          <cell r="A1585" t="str">
            <v/>
          </cell>
          <cell r="B1585" t="str">
            <v/>
          </cell>
          <cell r="C1585">
            <v>0</v>
          </cell>
          <cell r="D1585" t="str">
            <v/>
          </cell>
          <cell r="E1585">
            <v>0</v>
          </cell>
          <cell r="F1585">
            <v>0</v>
          </cell>
          <cell r="G1585">
            <v>0</v>
          </cell>
        </row>
        <row r="1586">
          <cell r="A1586" t="str">
            <v/>
          </cell>
          <cell r="B1586" t="str">
            <v/>
          </cell>
          <cell r="D1586" t="str">
            <v/>
          </cell>
          <cell r="E1586">
            <v>0</v>
          </cell>
          <cell r="F1586">
            <v>0</v>
          </cell>
          <cell r="G1586">
            <v>0</v>
          </cell>
        </row>
        <row r="1587">
          <cell r="A1587" t="str">
            <v/>
          </cell>
          <cell r="B1587" t="str">
            <v/>
          </cell>
          <cell r="C1587" t="str">
            <v>C - EQUIPOS</v>
          </cell>
          <cell r="D1587" t="str">
            <v/>
          </cell>
          <cell r="E1587">
            <v>0</v>
          </cell>
          <cell r="F1587">
            <v>0</v>
          </cell>
          <cell r="G1587">
            <v>0</v>
          </cell>
        </row>
        <row r="1588">
          <cell r="A1588" t="str">
            <v/>
          </cell>
          <cell r="B1588" t="str">
            <v/>
          </cell>
          <cell r="C1588">
            <v>0</v>
          </cell>
          <cell r="D1588" t="str">
            <v/>
          </cell>
          <cell r="E1588">
            <v>0</v>
          </cell>
          <cell r="F1588">
            <v>0</v>
          </cell>
          <cell r="G1588">
            <v>0</v>
          </cell>
        </row>
        <row r="1589">
          <cell r="A1589" t="str">
            <v/>
          </cell>
          <cell r="B1589" t="str">
            <v/>
          </cell>
          <cell r="C1589">
            <v>0</v>
          </cell>
          <cell r="D1589" t="str">
            <v/>
          </cell>
          <cell r="E1589">
            <v>0</v>
          </cell>
          <cell r="F1589">
            <v>0</v>
          </cell>
          <cell r="G1589">
            <v>0</v>
          </cell>
        </row>
        <row r="1590">
          <cell r="A1590" t="str">
            <v/>
          </cell>
          <cell r="B1590" t="str">
            <v/>
          </cell>
          <cell r="C1590">
            <v>0</v>
          </cell>
          <cell r="D1590" t="str">
            <v/>
          </cell>
          <cell r="E1590">
            <v>0</v>
          </cell>
          <cell r="F1590">
            <v>0</v>
          </cell>
          <cell r="G1590">
            <v>0</v>
          </cell>
        </row>
        <row r="1591">
          <cell r="A1591" t="str">
            <v/>
          </cell>
          <cell r="B1591" t="str">
            <v/>
          </cell>
          <cell r="C1591">
            <v>0</v>
          </cell>
          <cell r="D1591" t="str">
            <v/>
          </cell>
          <cell r="E1591">
            <v>0</v>
          </cell>
          <cell r="F1591">
            <v>0</v>
          </cell>
          <cell r="G1591">
            <v>0</v>
          </cell>
        </row>
        <row r="1592">
          <cell r="A1592" t="str">
            <v/>
          </cell>
          <cell r="B1592" t="str">
            <v/>
          </cell>
          <cell r="C1592">
            <v>0</v>
          </cell>
          <cell r="D1592" t="str">
            <v/>
          </cell>
          <cell r="E1592">
            <v>0</v>
          </cell>
          <cell r="F1592">
            <v>0</v>
          </cell>
          <cell r="G1592">
            <v>0</v>
          </cell>
        </row>
        <row r="1593">
          <cell r="A1593" t="str">
            <v/>
          </cell>
          <cell r="B1593" t="str">
            <v/>
          </cell>
          <cell r="C1593">
            <v>0</v>
          </cell>
          <cell r="D1593" t="str">
            <v/>
          </cell>
          <cell r="E1593">
            <v>0</v>
          </cell>
          <cell r="F1593" t="str">
            <v>Total C</v>
          </cell>
          <cell r="G1593">
            <v>0</v>
          </cell>
        </row>
        <row r="1594">
          <cell r="A1594" t="str">
            <v/>
          </cell>
          <cell r="B1594" t="str">
            <v/>
          </cell>
          <cell r="C1594">
            <v>0</v>
          </cell>
          <cell r="D1594" t="str">
            <v/>
          </cell>
          <cell r="E1594">
            <v>0</v>
          </cell>
          <cell r="F1594">
            <v>0</v>
          </cell>
          <cell r="G1594">
            <v>0</v>
          </cell>
        </row>
        <row r="1595">
          <cell r="A1595" t="str">
            <v/>
          </cell>
          <cell r="B1595" t="str">
            <v/>
          </cell>
          <cell r="C1595">
            <v>0</v>
          </cell>
          <cell r="D1595" t="str">
            <v>COSTO NETO</v>
          </cell>
          <cell r="E1595">
            <v>0</v>
          </cell>
          <cell r="F1595" t="str">
            <v>Total D=A+B+C</v>
          </cell>
          <cell r="G1595">
            <v>0</v>
          </cell>
        </row>
        <row r="1596">
          <cell r="A1596" t="str">
            <v/>
          </cell>
          <cell r="B1596" t="str">
            <v/>
          </cell>
          <cell r="C1596">
            <v>0</v>
          </cell>
          <cell r="D1596" t="str">
            <v/>
          </cell>
          <cell r="E1596">
            <v>0</v>
          </cell>
          <cell r="F1596">
            <v>0</v>
          </cell>
          <cell r="G1596">
            <v>0</v>
          </cell>
        </row>
        <row r="1597">
          <cell r="A1597" t="str">
            <v>ANALISIS DE PRECIOS</v>
          </cell>
          <cell r="E1597">
            <v>0</v>
          </cell>
          <cell r="F1597" t="str">
            <v>Total C</v>
          </cell>
          <cell r="G1597">
            <v>0</v>
          </cell>
        </row>
        <row r="1598">
          <cell r="A1598" t="str">
            <v>COMITENTE:</v>
          </cell>
          <cell r="B1598" t="str">
            <v>INSTITUTO PROVINCIAL DE LA VIVIENDA</v>
          </cell>
          <cell r="E1598">
            <v>0</v>
          </cell>
          <cell r="G1598">
            <v>0</v>
          </cell>
        </row>
        <row r="1599">
          <cell r="A1599" t="str">
            <v>CONTRATISTA:</v>
          </cell>
          <cell r="B1599">
            <v>0</v>
          </cell>
          <cell r="C1599">
            <v>0</v>
          </cell>
          <cell r="D1599" t="str">
            <v>Costo  Neto</v>
          </cell>
          <cell r="E1599">
            <v>0</v>
          </cell>
          <cell r="F1599" t="str">
            <v>Total D=A+B+C</v>
          </cell>
          <cell r="G1599">
            <v>0</v>
          </cell>
        </row>
        <row r="1600">
          <cell r="A1600" t="str">
            <v>OBRA:</v>
          </cell>
          <cell r="B1600">
            <v>0</v>
          </cell>
          <cell r="F1600" t="str">
            <v>PRECIOS A:</v>
          </cell>
          <cell r="G1600">
            <v>0</v>
          </cell>
        </row>
        <row r="1601">
          <cell r="A1601" t="str">
            <v>UBICACIÓN:</v>
          </cell>
          <cell r="B1601">
            <v>0</v>
          </cell>
          <cell r="C1601">
            <v>0</v>
          </cell>
          <cell r="D1601">
            <v>0</v>
          </cell>
          <cell r="E1601">
            <v>0</v>
          </cell>
          <cell r="F1601">
            <v>0</v>
          </cell>
          <cell r="G1601">
            <v>0</v>
          </cell>
        </row>
        <row r="1602">
          <cell r="A1602" t="str">
            <v>RUBRO:</v>
          </cell>
          <cell r="B1602" t="str">
            <v>SUBSECRETARÍA DE OBRAS PÚBLICAS</v>
          </cell>
          <cell r="C1602">
            <v>0</v>
          </cell>
          <cell r="D1602">
            <v>0</v>
          </cell>
          <cell r="E1602">
            <v>0</v>
          </cell>
          <cell r="F1602">
            <v>0</v>
          </cell>
          <cell r="G1602">
            <v>0</v>
          </cell>
        </row>
        <row r="1603">
          <cell r="A1603" t="str">
            <v>ITEM:</v>
          </cell>
          <cell r="B1603" t="str">
            <v/>
          </cell>
          <cell r="C1603" t="str">
            <v/>
          </cell>
          <cell r="D1603">
            <v>0</v>
          </cell>
          <cell r="E1603">
            <v>0</v>
          </cell>
          <cell r="F1603" t="str">
            <v>UNIDAD:</v>
          </cell>
          <cell r="G1603" t="str">
            <v/>
          </cell>
        </row>
        <row r="1604">
          <cell r="A1604" t="str">
            <v>OBRA:</v>
          </cell>
          <cell r="B1604" t="str">
            <v>CONSTRUCCIÓN CONSULTORIOS EXTERNOS - HOSPITAL DR. GUILLERMO RAWSON</v>
          </cell>
          <cell r="C1604">
            <v>0</v>
          </cell>
          <cell r="D1604">
            <v>0</v>
          </cell>
          <cell r="E1604">
            <v>0</v>
          </cell>
          <cell r="F1604" t="str">
            <v>PRECIOS A:</v>
          </cell>
          <cell r="G1604">
            <v>0</v>
          </cell>
        </row>
        <row r="1605">
          <cell r="A1605" t="str">
            <v>DATOS REDETERMINACION</v>
          </cell>
          <cell r="B1605" t="str">
            <v>Departamento Capital - Provincia de SAN JUAN</v>
          </cell>
          <cell r="C1605" t="str">
            <v>DESIGNACION</v>
          </cell>
          <cell r="D1605" t="str">
            <v>U</v>
          </cell>
          <cell r="E1605" t="str">
            <v>Cantidad</v>
          </cell>
          <cell r="F1605" t="str">
            <v>$ Unitarios</v>
          </cell>
          <cell r="G1605" t="str">
            <v>$ Parcial</v>
          </cell>
        </row>
        <row r="1606">
          <cell r="A1606" t="str">
            <v>CÓDIGO</v>
          </cell>
          <cell r="B1606" t="str">
            <v>DESCRIPCIÓN</v>
          </cell>
          <cell r="C1606" t="str">
            <v>ESTRUCTURAS RESISTENTES</v>
          </cell>
          <cell r="E1606">
            <v>0</v>
          </cell>
          <cell r="G1606">
            <v>0</v>
          </cell>
        </row>
        <row r="1607">
          <cell r="A1607" t="str">
            <v>A - MATERIALES</v>
          </cell>
          <cell r="B1607" t="str">
            <v>3.3.3</v>
          </cell>
          <cell r="C1607" t="str">
            <v>Estructura soporte revestimiento</v>
          </cell>
          <cell r="E1607">
            <v>0</v>
          </cell>
          <cell r="F1607" t="str">
            <v>UNIDAD:</v>
          </cell>
          <cell r="G1607" t="str">
            <v>gl</v>
          </cell>
        </row>
        <row r="1608">
          <cell r="A1608" t="str">
            <v/>
          </cell>
          <cell r="B1608" t="str">
            <v/>
          </cell>
          <cell r="D1608" t="str">
            <v/>
          </cell>
          <cell r="E1608">
            <v>0</v>
          </cell>
          <cell r="F1608">
            <v>0</v>
          </cell>
          <cell r="G1608">
            <v>0</v>
          </cell>
        </row>
        <row r="1609">
          <cell r="A1609" t="str">
            <v/>
          </cell>
          <cell r="B1609" t="str">
            <v/>
          </cell>
          <cell r="C1609" t="str">
            <v>DESIGNACION</v>
          </cell>
          <cell r="D1609" t="str">
            <v/>
          </cell>
          <cell r="E1609" t="str">
            <v>Cantidad</v>
          </cell>
          <cell r="F1609">
            <v>0</v>
          </cell>
          <cell r="G1609">
            <v>0</v>
          </cell>
        </row>
        <row r="1610">
          <cell r="A1610" t="str">
            <v/>
          </cell>
          <cell r="B1610" t="str">
            <v/>
          </cell>
          <cell r="C1610">
            <v>0</v>
          </cell>
          <cell r="D1610" t="str">
            <v/>
          </cell>
          <cell r="E1610">
            <v>0</v>
          </cell>
          <cell r="F1610">
            <v>0</v>
          </cell>
          <cell r="G1610">
            <v>0</v>
          </cell>
        </row>
        <row r="1611">
          <cell r="A1611" t="str">
            <v/>
          </cell>
          <cell r="B1611" t="str">
            <v/>
          </cell>
          <cell r="C1611" t="str">
            <v>A - MATERIALES</v>
          </cell>
          <cell r="D1611" t="str">
            <v/>
          </cell>
          <cell r="E1611">
            <v>0</v>
          </cell>
          <cell r="F1611">
            <v>0</v>
          </cell>
          <cell r="G1611">
            <v>0</v>
          </cell>
        </row>
        <row r="1612">
          <cell r="A1612" t="str">
            <v/>
          </cell>
          <cell r="B1612" t="str">
            <v/>
          </cell>
          <cell r="C1612">
            <v>0</v>
          </cell>
          <cell r="D1612" t="str">
            <v/>
          </cell>
          <cell r="E1612">
            <v>0</v>
          </cell>
          <cell r="F1612">
            <v>0</v>
          </cell>
          <cell r="G1612">
            <v>0</v>
          </cell>
        </row>
        <row r="1613">
          <cell r="A1613" t="str">
            <v/>
          </cell>
          <cell r="B1613" t="str">
            <v/>
          </cell>
          <cell r="C1613">
            <v>0</v>
          </cell>
          <cell r="D1613" t="str">
            <v/>
          </cell>
          <cell r="E1613">
            <v>0</v>
          </cell>
          <cell r="F1613">
            <v>0</v>
          </cell>
          <cell r="G1613">
            <v>0</v>
          </cell>
        </row>
        <row r="1614">
          <cell r="A1614" t="str">
            <v/>
          </cell>
          <cell r="B1614" t="str">
            <v/>
          </cell>
          <cell r="C1614">
            <v>0</v>
          </cell>
          <cell r="D1614" t="str">
            <v/>
          </cell>
          <cell r="E1614">
            <v>0</v>
          </cell>
          <cell r="F1614">
            <v>0</v>
          </cell>
          <cell r="G1614">
            <v>0</v>
          </cell>
        </row>
        <row r="1615">
          <cell r="A1615" t="str">
            <v/>
          </cell>
          <cell r="B1615" t="str">
            <v/>
          </cell>
          <cell r="C1615">
            <v>0</v>
          </cell>
          <cell r="D1615" t="str">
            <v/>
          </cell>
          <cell r="E1615">
            <v>0</v>
          </cell>
          <cell r="F1615">
            <v>0</v>
          </cell>
          <cell r="G1615">
            <v>0</v>
          </cell>
        </row>
        <row r="1616">
          <cell r="A1616" t="str">
            <v/>
          </cell>
          <cell r="B1616" t="str">
            <v/>
          </cell>
          <cell r="C1616">
            <v>0</v>
          </cell>
          <cell r="D1616" t="str">
            <v/>
          </cell>
          <cell r="E1616">
            <v>0</v>
          </cell>
          <cell r="F1616">
            <v>0</v>
          </cell>
          <cell r="G1616">
            <v>0</v>
          </cell>
        </row>
        <row r="1617">
          <cell r="A1617" t="str">
            <v/>
          </cell>
          <cell r="B1617" t="str">
            <v/>
          </cell>
          <cell r="C1617">
            <v>0</v>
          </cell>
          <cell r="D1617" t="str">
            <v/>
          </cell>
          <cell r="E1617">
            <v>0</v>
          </cell>
          <cell r="F1617">
            <v>0</v>
          </cell>
          <cell r="G1617">
            <v>0</v>
          </cell>
        </row>
        <row r="1618">
          <cell r="A1618" t="str">
            <v/>
          </cell>
          <cell r="B1618" t="str">
            <v/>
          </cell>
          <cell r="C1618">
            <v>0</v>
          </cell>
          <cell r="D1618" t="str">
            <v/>
          </cell>
          <cell r="E1618">
            <v>0</v>
          </cell>
          <cell r="F1618">
            <v>0</v>
          </cell>
          <cell r="G1618">
            <v>0</v>
          </cell>
        </row>
        <row r="1619">
          <cell r="A1619" t="str">
            <v/>
          </cell>
          <cell r="B1619" t="str">
            <v/>
          </cell>
          <cell r="C1619">
            <v>0</v>
          </cell>
          <cell r="D1619" t="str">
            <v/>
          </cell>
          <cell r="E1619">
            <v>0</v>
          </cell>
          <cell r="F1619">
            <v>0</v>
          </cell>
          <cell r="G1619">
            <v>0</v>
          </cell>
        </row>
        <row r="1620">
          <cell r="A1620" t="str">
            <v/>
          </cell>
          <cell r="B1620" t="str">
            <v/>
          </cell>
          <cell r="C1620">
            <v>0</v>
          </cell>
          <cell r="D1620" t="str">
            <v/>
          </cell>
          <cell r="E1620">
            <v>0</v>
          </cell>
          <cell r="F1620">
            <v>0</v>
          </cell>
          <cell r="G1620">
            <v>0</v>
          </cell>
        </row>
        <row r="1621">
          <cell r="A1621" t="str">
            <v/>
          </cell>
          <cell r="B1621" t="str">
            <v/>
          </cell>
          <cell r="C1621">
            <v>0</v>
          </cell>
          <cell r="D1621" t="str">
            <v/>
          </cell>
          <cell r="E1621">
            <v>0</v>
          </cell>
          <cell r="F1621">
            <v>0</v>
          </cell>
          <cell r="G1621">
            <v>0</v>
          </cell>
        </row>
        <row r="1622">
          <cell r="A1622" t="str">
            <v/>
          </cell>
          <cell r="B1622" t="str">
            <v/>
          </cell>
          <cell r="C1622">
            <v>0</v>
          </cell>
          <cell r="D1622" t="str">
            <v/>
          </cell>
          <cell r="E1622">
            <v>0</v>
          </cell>
          <cell r="F1622">
            <v>0</v>
          </cell>
          <cell r="G1622">
            <v>0</v>
          </cell>
        </row>
        <row r="1623">
          <cell r="A1623" t="str">
            <v/>
          </cell>
          <cell r="B1623" t="str">
            <v/>
          </cell>
          <cell r="C1623">
            <v>0</v>
          </cell>
          <cell r="D1623" t="str">
            <v/>
          </cell>
          <cell r="E1623">
            <v>0</v>
          </cell>
          <cell r="F1623">
            <v>0</v>
          </cell>
          <cell r="G1623">
            <v>0</v>
          </cell>
        </row>
        <row r="1624">
          <cell r="A1624" t="str">
            <v/>
          </cell>
          <cell r="B1624" t="str">
            <v/>
          </cell>
          <cell r="C1624">
            <v>0</v>
          </cell>
          <cell r="D1624" t="str">
            <v/>
          </cell>
          <cell r="E1624">
            <v>0</v>
          </cell>
          <cell r="F1624">
            <v>0</v>
          </cell>
          <cell r="G1624">
            <v>0</v>
          </cell>
        </row>
        <row r="1625">
          <cell r="A1625" t="str">
            <v/>
          </cell>
          <cell r="B1625" t="str">
            <v/>
          </cell>
          <cell r="C1625">
            <v>0</v>
          </cell>
          <cell r="D1625" t="str">
            <v/>
          </cell>
          <cell r="E1625">
            <v>0</v>
          </cell>
          <cell r="F1625">
            <v>0</v>
          </cell>
          <cell r="G1625">
            <v>0</v>
          </cell>
        </row>
        <row r="1626">
          <cell r="A1626" t="str">
            <v/>
          </cell>
          <cell r="B1626" t="str">
            <v/>
          </cell>
          <cell r="D1626" t="str">
            <v/>
          </cell>
          <cell r="E1626">
            <v>0</v>
          </cell>
          <cell r="F1626">
            <v>0</v>
          </cell>
          <cell r="G1626">
            <v>0</v>
          </cell>
        </row>
        <row r="1627">
          <cell r="A1627" t="str">
            <v/>
          </cell>
          <cell r="B1627" t="str">
            <v/>
          </cell>
          <cell r="C1627" t="str">
            <v>B - MANO DE OBRA</v>
          </cell>
          <cell r="D1627" t="str">
            <v/>
          </cell>
          <cell r="E1627">
            <v>0</v>
          </cell>
          <cell r="F1627">
            <v>0</v>
          </cell>
          <cell r="G1627">
            <v>0</v>
          </cell>
        </row>
        <row r="1628">
          <cell r="A1628" t="str">
            <v/>
          </cell>
          <cell r="B1628" t="str">
            <v/>
          </cell>
          <cell r="C1628">
            <v>0</v>
          </cell>
          <cell r="D1628" t="str">
            <v/>
          </cell>
          <cell r="E1628">
            <v>0</v>
          </cell>
          <cell r="F1628" t="str">
            <v>Total A</v>
          </cell>
          <cell r="G1628">
            <v>0</v>
          </cell>
        </row>
        <row r="1629">
          <cell r="A1629" t="str">
            <v>B - MANO DE OBRA</v>
          </cell>
          <cell r="B1629" t="str">
            <v/>
          </cell>
          <cell r="C1629">
            <v>0</v>
          </cell>
          <cell r="D1629" t="str">
            <v/>
          </cell>
          <cell r="E1629">
            <v>0</v>
          </cell>
          <cell r="F1629">
            <v>0</v>
          </cell>
          <cell r="G1629">
            <v>0</v>
          </cell>
        </row>
        <row r="1630">
          <cell r="A1630" t="str">
            <v/>
          </cell>
          <cell r="B1630" t="str">
            <v/>
          </cell>
          <cell r="C1630">
            <v>0</v>
          </cell>
          <cell r="D1630" t="str">
            <v/>
          </cell>
          <cell r="E1630">
            <v>0</v>
          </cell>
          <cell r="F1630">
            <v>0</v>
          </cell>
          <cell r="G1630">
            <v>0</v>
          </cell>
        </row>
        <row r="1631">
          <cell r="A1631" t="str">
            <v/>
          </cell>
          <cell r="B1631" t="str">
            <v/>
          </cell>
          <cell r="C1631">
            <v>0</v>
          </cell>
          <cell r="D1631" t="str">
            <v/>
          </cell>
          <cell r="E1631">
            <v>0</v>
          </cell>
          <cell r="F1631">
            <v>0</v>
          </cell>
          <cell r="G1631">
            <v>0</v>
          </cell>
        </row>
        <row r="1632">
          <cell r="A1632" t="str">
            <v/>
          </cell>
          <cell r="B1632" t="str">
            <v/>
          </cell>
          <cell r="C1632">
            <v>0</v>
          </cell>
          <cell r="D1632" t="str">
            <v/>
          </cell>
          <cell r="E1632">
            <v>0</v>
          </cell>
          <cell r="F1632">
            <v>0</v>
          </cell>
          <cell r="G1632">
            <v>0</v>
          </cell>
        </row>
        <row r="1633">
          <cell r="A1633" t="str">
            <v/>
          </cell>
          <cell r="B1633" t="str">
            <v/>
          </cell>
          <cell r="C1633">
            <v>0</v>
          </cell>
          <cell r="D1633" t="str">
            <v/>
          </cell>
          <cell r="E1633">
            <v>0</v>
          </cell>
          <cell r="F1633">
            <v>0</v>
          </cell>
          <cell r="G1633">
            <v>0</v>
          </cell>
        </row>
        <row r="1634">
          <cell r="A1634" t="str">
            <v/>
          </cell>
          <cell r="B1634" t="str">
            <v/>
          </cell>
          <cell r="C1634">
            <v>0</v>
          </cell>
          <cell r="D1634" t="str">
            <v/>
          </cell>
          <cell r="E1634">
            <v>0</v>
          </cell>
          <cell r="F1634">
            <v>0</v>
          </cell>
          <cell r="G1634">
            <v>0</v>
          </cell>
        </row>
        <row r="1635">
          <cell r="A1635" t="str">
            <v/>
          </cell>
          <cell r="B1635" t="str">
            <v/>
          </cell>
          <cell r="C1635">
            <v>0</v>
          </cell>
          <cell r="D1635" t="str">
            <v/>
          </cell>
          <cell r="E1635">
            <v>0</v>
          </cell>
          <cell r="F1635">
            <v>0</v>
          </cell>
          <cell r="G1635">
            <v>0</v>
          </cell>
        </row>
        <row r="1636">
          <cell r="A1636" t="str">
            <v/>
          </cell>
          <cell r="B1636" t="str">
            <v/>
          </cell>
          <cell r="D1636" t="str">
            <v/>
          </cell>
          <cell r="E1636">
            <v>0</v>
          </cell>
          <cell r="F1636">
            <v>0</v>
          </cell>
          <cell r="G1636">
            <v>0</v>
          </cell>
        </row>
        <row r="1637">
          <cell r="A1637" t="str">
            <v/>
          </cell>
          <cell r="B1637" t="str">
            <v/>
          </cell>
          <cell r="C1637" t="str">
            <v>C - EQUIPOS</v>
          </cell>
          <cell r="D1637" t="str">
            <v/>
          </cell>
          <cell r="E1637">
            <v>0</v>
          </cell>
          <cell r="F1637">
            <v>0</v>
          </cell>
          <cell r="G1637">
            <v>0</v>
          </cell>
        </row>
        <row r="1638">
          <cell r="A1638" t="str">
            <v/>
          </cell>
          <cell r="B1638" t="str">
            <v/>
          </cell>
          <cell r="C1638">
            <v>0</v>
          </cell>
          <cell r="D1638" t="str">
            <v/>
          </cell>
          <cell r="E1638">
            <v>0</v>
          </cell>
          <cell r="F1638" t="str">
            <v>Total B</v>
          </cell>
          <cell r="G1638">
            <v>0</v>
          </cell>
        </row>
        <row r="1639">
          <cell r="A1639" t="str">
            <v>C - EQUIPOS</v>
          </cell>
          <cell r="B1639" t="str">
            <v/>
          </cell>
          <cell r="C1639">
            <v>0</v>
          </cell>
          <cell r="D1639" t="str">
            <v/>
          </cell>
          <cell r="E1639">
            <v>0</v>
          </cell>
          <cell r="F1639">
            <v>0</v>
          </cell>
          <cell r="G1639">
            <v>0</v>
          </cell>
        </row>
        <row r="1640">
          <cell r="A1640" t="str">
            <v/>
          </cell>
          <cell r="B1640" t="str">
            <v/>
          </cell>
          <cell r="C1640">
            <v>0</v>
          </cell>
          <cell r="D1640" t="str">
            <v/>
          </cell>
          <cell r="E1640">
            <v>0</v>
          </cell>
          <cell r="F1640">
            <v>0</v>
          </cell>
          <cell r="G1640">
            <v>0</v>
          </cell>
        </row>
        <row r="1641">
          <cell r="A1641" t="str">
            <v/>
          </cell>
          <cell r="B1641" t="str">
            <v/>
          </cell>
          <cell r="C1641">
            <v>0</v>
          </cell>
          <cell r="D1641" t="str">
            <v/>
          </cell>
          <cell r="E1641">
            <v>0</v>
          </cell>
          <cell r="F1641">
            <v>0</v>
          </cell>
          <cell r="G1641">
            <v>0</v>
          </cell>
        </row>
        <row r="1642">
          <cell r="A1642" t="str">
            <v/>
          </cell>
          <cell r="B1642" t="str">
            <v/>
          </cell>
          <cell r="C1642">
            <v>0</v>
          </cell>
          <cell r="D1642" t="str">
            <v/>
          </cell>
          <cell r="E1642">
            <v>0</v>
          </cell>
          <cell r="F1642">
            <v>0</v>
          </cell>
          <cell r="G1642">
            <v>0</v>
          </cell>
        </row>
        <row r="1643">
          <cell r="A1643" t="str">
            <v/>
          </cell>
          <cell r="B1643" t="str">
            <v/>
          </cell>
          <cell r="C1643">
            <v>0</v>
          </cell>
          <cell r="D1643" t="str">
            <v/>
          </cell>
          <cell r="E1643">
            <v>0</v>
          </cell>
          <cell r="F1643">
            <v>0</v>
          </cell>
          <cell r="G1643">
            <v>0</v>
          </cell>
        </row>
        <row r="1644">
          <cell r="A1644" t="str">
            <v/>
          </cell>
          <cell r="B1644" t="str">
            <v/>
          </cell>
          <cell r="C1644">
            <v>0</v>
          </cell>
          <cell r="D1644" t="str">
            <v/>
          </cell>
          <cell r="E1644">
            <v>0</v>
          </cell>
          <cell r="F1644">
            <v>0</v>
          </cell>
          <cell r="G1644">
            <v>0</v>
          </cell>
        </row>
        <row r="1645">
          <cell r="A1645" t="str">
            <v/>
          </cell>
          <cell r="B1645" t="str">
            <v/>
          </cell>
          <cell r="C1645">
            <v>0</v>
          </cell>
          <cell r="D1645" t="str">
            <v/>
          </cell>
          <cell r="E1645">
            <v>0</v>
          </cell>
          <cell r="F1645">
            <v>0</v>
          </cell>
          <cell r="G1645">
            <v>0</v>
          </cell>
        </row>
        <row r="1646">
          <cell r="A1646" t="str">
            <v/>
          </cell>
          <cell r="B1646" t="str">
            <v/>
          </cell>
          <cell r="C1646">
            <v>0</v>
          </cell>
          <cell r="D1646" t="str">
            <v/>
          </cell>
          <cell r="E1646">
            <v>0</v>
          </cell>
          <cell r="F1646">
            <v>0</v>
          </cell>
          <cell r="G1646">
            <v>0</v>
          </cell>
        </row>
        <row r="1647">
          <cell r="A1647" t="str">
            <v/>
          </cell>
          <cell r="B1647" t="str">
            <v/>
          </cell>
          <cell r="D1647" t="str">
            <v/>
          </cell>
          <cell r="E1647">
            <v>0</v>
          </cell>
          <cell r="F1647">
            <v>0</v>
          </cell>
          <cell r="G1647">
            <v>0</v>
          </cell>
        </row>
        <row r="1648">
          <cell r="A1648" t="str">
            <v/>
          </cell>
          <cell r="B1648" t="str">
            <v/>
          </cell>
          <cell r="D1648" t="str">
            <v/>
          </cell>
          <cell r="E1648">
            <v>0</v>
          </cell>
          <cell r="F1648">
            <v>0</v>
          </cell>
          <cell r="G1648">
            <v>0</v>
          </cell>
        </row>
        <row r="1649">
          <cell r="A1649" t="str">
            <v/>
          </cell>
          <cell r="B1649" t="str">
            <v/>
          </cell>
          <cell r="C1649">
            <v>0</v>
          </cell>
          <cell r="D1649" t="str">
            <v/>
          </cell>
          <cell r="E1649">
            <v>0</v>
          </cell>
          <cell r="F1649">
            <v>0</v>
          </cell>
          <cell r="G1649">
            <v>0</v>
          </cell>
        </row>
        <row r="1650">
          <cell r="F1650" t="str">
            <v>Total C</v>
          </cell>
          <cell r="G1650">
            <v>0</v>
          </cell>
        </row>
        <row r="1651">
          <cell r="A1651" t="str">
            <v>ANALISIS DE PRECIOS</v>
          </cell>
          <cell r="B1651">
            <v>0</v>
          </cell>
          <cell r="C1651">
            <v>0</v>
          </cell>
          <cell r="D1651">
            <v>0</v>
          </cell>
          <cell r="E1651">
            <v>0</v>
          </cell>
          <cell r="F1651">
            <v>0</v>
          </cell>
          <cell r="G1651">
            <v>0</v>
          </cell>
        </row>
        <row r="1652">
          <cell r="A1652" t="str">
            <v/>
          </cell>
          <cell r="B1652" t="str">
            <v/>
          </cell>
          <cell r="C1652">
            <v>0</v>
          </cell>
          <cell r="D1652" t="str">
            <v>COSTO NETO</v>
          </cell>
          <cell r="E1652">
            <v>0</v>
          </cell>
          <cell r="F1652" t="str">
            <v>Total D=A+B+C</v>
          </cell>
          <cell r="G1652">
            <v>0</v>
          </cell>
        </row>
        <row r="1653">
          <cell r="A1653" t="str">
            <v>CONTRATISTA:</v>
          </cell>
          <cell r="B1653">
            <v>0</v>
          </cell>
          <cell r="C1653">
            <v>0</v>
          </cell>
          <cell r="D1653">
            <v>0</v>
          </cell>
          <cell r="E1653">
            <v>0</v>
          </cell>
          <cell r="F1653">
            <v>0</v>
          </cell>
          <cell r="G1653">
            <v>0</v>
          </cell>
        </row>
        <row r="1654">
          <cell r="A1654" t="str">
            <v>ANALISIS DE PRECIOS</v>
          </cell>
          <cell r="B1654" t="str">
            <v>CONSTRUCCIÓN CONSULTORIOS EXTERNOS - HOSPITAL DR. GUILLERMO RAWSON</v>
          </cell>
          <cell r="C1654">
            <v>0</v>
          </cell>
          <cell r="D1654">
            <v>0</v>
          </cell>
          <cell r="E1654">
            <v>0</v>
          </cell>
          <cell r="F1654" t="str">
            <v>PRECIOS A:</v>
          </cell>
          <cell r="G1654">
            <v>0</v>
          </cell>
        </row>
        <row r="1655">
          <cell r="A1655" t="str">
            <v>COMITENTE:</v>
          </cell>
          <cell r="B1655" t="str">
            <v>INSTITUTO PROVINCIAL DE LA VIVIENDA</v>
          </cell>
          <cell r="C1655">
            <v>0</v>
          </cell>
          <cell r="E1655">
            <v>0</v>
          </cell>
          <cell r="G1655">
            <v>0</v>
          </cell>
        </row>
        <row r="1656">
          <cell r="A1656" t="str">
            <v>CONTRATISTA:</v>
          </cell>
          <cell r="B1656">
            <v>0</v>
          </cell>
          <cell r="C1656" t="str">
            <v>ESTRUCTURAS RESISTENTES</v>
          </cell>
          <cell r="E1656">
            <v>0</v>
          </cell>
          <cell r="G1656">
            <v>0</v>
          </cell>
        </row>
        <row r="1657">
          <cell r="A1657" t="str">
            <v>OBRA:</v>
          </cell>
          <cell r="B1657">
            <v>0</v>
          </cell>
          <cell r="C1657" t="str">
            <v>Estructura metálica para tanque de reserva</v>
          </cell>
          <cell r="E1657">
            <v>0</v>
          </cell>
          <cell r="F1657" t="str">
            <v>PRECIOS A:</v>
          </cell>
          <cell r="G1657">
            <v>0</v>
          </cell>
        </row>
        <row r="1658">
          <cell r="A1658" t="str">
            <v>UBICACIÓN:</v>
          </cell>
          <cell r="B1658">
            <v>0</v>
          </cell>
          <cell r="E1658">
            <v>0</v>
          </cell>
          <cell r="G1658">
            <v>0</v>
          </cell>
        </row>
        <row r="1659">
          <cell r="A1659" t="str">
            <v>RUBRO:</v>
          </cell>
          <cell r="B1659">
            <v>0</v>
          </cell>
          <cell r="C1659">
            <v>0</v>
          </cell>
          <cell r="D1659" t="str">
            <v>U</v>
          </cell>
          <cell r="E1659" t="str">
            <v>Cantidad</v>
          </cell>
          <cell r="F1659" t="str">
            <v>$ Unitarios</v>
          </cell>
          <cell r="G1659" t="str">
            <v>$ Parcial</v>
          </cell>
        </row>
        <row r="1660">
          <cell r="A1660" t="str">
            <v>ITEM:</v>
          </cell>
          <cell r="B1660" t="str">
            <v/>
          </cell>
          <cell r="C1660" t="str">
            <v/>
          </cell>
          <cell r="D1660">
            <v>0</v>
          </cell>
          <cell r="E1660">
            <v>0</v>
          </cell>
          <cell r="F1660" t="str">
            <v>UNIDAD:</v>
          </cell>
          <cell r="G1660" t="str">
            <v/>
          </cell>
        </row>
        <row r="1661">
          <cell r="A1661">
            <v>0</v>
          </cell>
          <cell r="B1661">
            <v>0</v>
          </cell>
          <cell r="C1661" t="str">
            <v>A - MATERIALES</v>
          </cell>
          <cell r="D1661">
            <v>0</v>
          </cell>
          <cell r="E1661">
            <v>0</v>
          </cell>
          <cell r="F1661">
            <v>0</v>
          </cell>
          <cell r="G1661">
            <v>0</v>
          </cell>
        </row>
        <row r="1662">
          <cell r="A1662" t="str">
            <v>DATOS REDETERMINACION</v>
          </cell>
          <cell r="B1662" t="str">
            <v/>
          </cell>
          <cell r="C1662" t="str">
            <v>DESIGNACION</v>
          </cell>
          <cell r="D1662" t="str">
            <v>U</v>
          </cell>
          <cell r="E1662" t="str">
            <v>Cantidad</v>
          </cell>
          <cell r="F1662" t="str">
            <v>$ Unitarios</v>
          </cell>
          <cell r="G1662" t="str">
            <v>$ Parcial</v>
          </cell>
        </row>
        <row r="1663">
          <cell r="A1663" t="str">
            <v>CÓDIGO</v>
          </cell>
          <cell r="B1663" t="str">
            <v>DESCRIPCIÓN</v>
          </cell>
          <cell r="C1663">
            <v>0</v>
          </cell>
          <cell r="D1663" t="str">
            <v/>
          </cell>
          <cell r="E1663">
            <v>0</v>
          </cell>
          <cell r="F1663">
            <v>0</v>
          </cell>
          <cell r="G1663">
            <v>0</v>
          </cell>
        </row>
        <row r="1664">
          <cell r="A1664" t="str">
            <v>A - MATERIALES</v>
          </cell>
          <cell r="B1664" t="str">
            <v/>
          </cell>
          <cell r="C1664">
            <v>0</v>
          </cell>
          <cell r="D1664" t="str">
            <v/>
          </cell>
          <cell r="E1664">
            <v>0</v>
          </cell>
          <cell r="F1664">
            <v>0</v>
          </cell>
          <cell r="G1664">
            <v>0</v>
          </cell>
        </row>
        <row r="1665">
          <cell r="A1665" t="str">
            <v/>
          </cell>
          <cell r="B1665" t="str">
            <v/>
          </cell>
          <cell r="C1665">
            <v>0</v>
          </cell>
          <cell r="D1665" t="str">
            <v/>
          </cell>
          <cell r="E1665">
            <v>0</v>
          </cell>
          <cell r="F1665">
            <v>0</v>
          </cell>
          <cell r="G1665">
            <v>0</v>
          </cell>
        </row>
        <row r="1666">
          <cell r="A1666" t="str">
            <v/>
          </cell>
          <cell r="B1666" t="str">
            <v/>
          </cell>
          <cell r="C1666">
            <v>0</v>
          </cell>
          <cell r="D1666" t="str">
            <v/>
          </cell>
          <cell r="E1666">
            <v>0</v>
          </cell>
          <cell r="F1666">
            <v>0</v>
          </cell>
          <cell r="G1666">
            <v>0</v>
          </cell>
        </row>
        <row r="1667">
          <cell r="A1667" t="str">
            <v/>
          </cell>
          <cell r="B1667" t="str">
            <v/>
          </cell>
          <cell r="C1667">
            <v>0</v>
          </cell>
          <cell r="D1667" t="str">
            <v/>
          </cell>
          <cell r="E1667">
            <v>0</v>
          </cell>
          <cell r="F1667">
            <v>0</v>
          </cell>
          <cell r="G1667">
            <v>0</v>
          </cell>
        </row>
        <row r="1668">
          <cell r="A1668" t="str">
            <v/>
          </cell>
          <cell r="B1668" t="str">
            <v/>
          </cell>
          <cell r="C1668">
            <v>0</v>
          </cell>
          <cell r="D1668" t="str">
            <v/>
          </cell>
          <cell r="E1668">
            <v>0</v>
          </cell>
          <cell r="F1668">
            <v>0</v>
          </cell>
          <cell r="G1668">
            <v>0</v>
          </cell>
        </row>
        <row r="1669">
          <cell r="A1669" t="str">
            <v/>
          </cell>
          <cell r="B1669" t="str">
            <v/>
          </cell>
          <cell r="C1669">
            <v>0</v>
          </cell>
          <cell r="D1669" t="str">
            <v/>
          </cell>
          <cell r="E1669">
            <v>0</v>
          </cell>
          <cell r="F1669">
            <v>0</v>
          </cell>
          <cell r="G1669">
            <v>0</v>
          </cell>
        </row>
        <row r="1670">
          <cell r="A1670" t="str">
            <v/>
          </cell>
          <cell r="B1670" t="str">
            <v/>
          </cell>
          <cell r="C1670">
            <v>0</v>
          </cell>
          <cell r="D1670" t="str">
            <v/>
          </cell>
          <cell r="E1670">
            <v>0</v>
          </cell>
          <cell r="F1670">
            <v>0</v>
          </cell>
          <cell r="G1670">
            <v>0</v>
          </cell>
        </row>
        <row r="1671">
          <cell r="A1671" t="str">
            <v/>
          </cell>
          <cell r="B1671" t="str">
            <v/>
          </cell>
          <cell r="C1671">
            <v>0</v>
          </cell>
          <cell r="D1671" t="str">
            <v/>
          </cell>
          <cell r="E1671">
            <v>0</v>
          </cell>
          <cell r="F1671">
            <v>0</v>
          </cell>
          <cell r="G1671">
            <v>0</v>
          </cell>
        </row>
        <row r="1672">
          <cell r="A1672" t="str">
            <v/>
          </cell>
          <cell r="B1672" t="str">
            <v/>
          </cell>
          <cell r="C1672">
            <v>0</v>
          </cell>
          <cell r="D1672" t="str">
            <v/>
          </cell>
          <cell r="E1672">
            <v>0</v>
          </cell>
          <cell r="F1672">
            <v>0</v>
          </cell>
          <cell r="G1672">
            <v>0</v>
          </cell>
        </row>
        <row r="1673">
          <cell r="A1673" t="str">
            <v/>
          </cell>
          <cell r="B1673" t="str">
            <v/>
          </cell>
          <cell r="C1673">
            <v>0</v>
          </cell>
          <cell r="D1673" t="str">
            <v/>
          </cell>
          <cell r="E1673">
            <v>0</v>
          </cell>
          <cell r="F1673">
            <v>0</v>
          </cell>
          <cell r="G1673">
            <v>0</v>
          </cell>
        </row>
        <row r="1674">
          <cell r="A1674" t="str">
            <v/>
          </cell>
          <cell r="B1674" t="str">
            <v/>
          </cell>
          <cell r="C1674">
            <v>0</v>
          </cell>
          <cell r="D1674" t="str">
            <v/>
          </cell>
          <cell r="E1674">
            <v>0</v>
          </cell>
          <cell r="F1674">
            <v>0</v>
          </cell>
          <cell r="G1674">
            <v>0</v>
          </cell>
        </row>
        <row r="1675">
          <cell r="A1675" t="str">
            <v/>
          </cell>
          <cell r="B1675" t="str">
            <v/>
          </cell>
          <cell r="C1675">
            <v>0</v>
          </cell>
          <cell r="D1675" t="str">
            <v/>
          </cell>
          <cell r="E1675">
            <v>0</v>
          </cell>
          <cell r="F1675">
            <v>0</v>
          </cell>
          <cell r="G1675">
            <v>0</v>
          </cell>
        </row>
        <row r="1676">
          <cell r="A1676" t="str">
            <v/>
          </cell>
          <cell r="B1676" t="str">
            <v/>
          </cell>
          <cell r="D1676" t="str">
            <v/>
          </cell>
          <cell r="E1676">
            <v>0</v>
          </cell>
          <cell r="F1676">
            <v>0</v>
          </cell>
          <cell r="G1676">
            <v>0</v>
          </cell>
        </row>
        <row r="1677">
          <cell r="A1677" t="str">
            <v/>
          </cell>
          <cell r="B1677" t="str">
            <v/>
          </cell>
          <cell r="C1677" t="str">
            <v>B - MANO DE OBRA</v>
          </cell>
          <cell r="D1677" t="str">
            <v/>
          </cell>
          <cell r="E1677">
            <v>0</v>
          </cell>
          <cell r="F1677">
            <v>0</v>
          </cell>
          <cell r="G1677">
            <v>0</v>
          </cell>
        </row>
        <row r="1678">
          <cell r="A1678" t="str">
            <v/>
          </cell>
          <cell r="B1678" t="str">
            <v/>
          </cell>
          <cell r="C1678" t="str">
            <v>AYUDANTE</v>
          </cell>
          <cell r="D1678" t="str">
            <v/>
          </cell>
          <cell r="E1678">
            <v>10</v>
          </cell>
          <cell r="F1678">
            <v>0</v>
          </cell>
          <cell r="G1678">
            <v>0</v>
          </cell>
        </row>
        <row r="1679">
          <cell r="A1679" t="str">
            <v/>
          </cell>
          <cell r="B1679" t="str">
            <v/>
          </cell>
          <cell r="C1679" t="str">
            <v>OFICIAL</v>
          </cell>
          <cell r="D1679" t="str">
            <v/>
          </cell>
          <cell r="E1679">
            <v>5</v>
          </cell>
          <cell r="F1679">
            <v>0</v>
          </cell>
          <cell r="G1679">
            <v>0</v>
          </cell>
        </row>
        <row r="1680">
          <cell r="A1680" t="str">
            <v/>
          </cell>
          <cell r="B1680" t="str">
            <v/>
          </cell>
          <cell r="C1680">
            <v>0</v>
          </cell>
          <cell r="D1680" t="str">
            <v/>
          </cell>
          <cell r="E1680">
            <v>0</v>
          </cell>
          <cell r="F1680">
            <v>0</v>
          </cell>
          <cell r="G1680">
            <v>0</v>
          </cell>
        </row>
        <row r="1681">
          <cell r="A1681" t="str">
            <v/>
          </cell>
          <cell r="B1681" t="str">
            <v/>
          </cell>
          <cell r="C1681">
            <v>0</v>
          </cell>
          <cell r="D1681" t="str">
            <v/>
          </cell>
          <cell r="E1681">
            <v>0</v>
          </cell>
          <cell r="F1681">
            <v>0</v>
          </cell>
          <cell r="G1681">
            <v>0</v>
          </cell>
        </row>
        <row r="1682">
          <cell r="A1682" t="str">
            <v/>
          </cell>
          <cell r="B1682" t="str">
            <v/>
          </cell>
          <cell r="C1682">
            <v>0</v>
          </cell>
          <cell r="D1682" t="str">
            <v/>
          </cell>
          <cell r="E1682">
            <v>0</v>
          </cell>
          <cell r="F1682">
            <v>0</v>
          </cell>
          <cell r="G1682">
            <v>0</v>
          </cell>
        </row>
        <row r="1683">
          <cell r="A1683" t="str">
            <v/>
          </cell>
          <cell r="B1683" t="str">
            <v/>
          </cell>
          <cell r="C1683">
            <v>0</v>
          </cell>
          <cell r="D1683" t="str">
            <v/>
          </cell>
          <cell r="E1683">
            <v>0</v>
          </cell>
          <cell r="F1683">
            <v>0</v>
          </cell>
          <cell r="G1683">
            <v>0</v>
          </cell>
        </row>
        <row r="1684">
          <cell r="A1684" t="str">
            <v/>
          </cell>
          <cell r="B1684" t="str">
            <v/>
          </cell>
          <cell r="C1684">
            <v>0</v>
          </cell>
          <cell r="D1684" t="str">
            <v/>
          </cell>
          <cell r="E1684">
            <v>0</v>
          </cell>
          <cell r="F1684">
            <v>0</v>
          </cell>
          <cell r="G1684">
            <v>0</v>
          </cell>
        </row>
        <row r="1685">
          <cell r="A1685" t="str">
            <v/>
          </cell>
          <cell r="B1685" t="str">
            <v/>
          </cell>
          <cell r="C1685">
            <v>0</v>
          </cell>
          <cell r="D1685" t="str">
            <v/>
          </cell>
          <cell r="E1685">
            <v>0</v>
          </cell>
          <cell r="F1685" t="str">
            <v>Total A</v>
          </cell>
          <cell r="G1685">
            <v>0</v>
          </cell>
        </row>
        <row r="1686">
          <cell r="A1686" t="str">
            <v>B - MANO DE OBRA</v>
          </cell>
          <cell r="E1686">
            <v>0</v>
          </cell>
          <cell r="F1686" t="str">
            <v>Total B</v>
          </cell>
          <cell r="G1686">
            <v>0</v>
          </cell>
        </row>
        <row r="1687">
          <cell r="A1687" t="str">
            <v/>
          </cell>
          <cell r="B1687" t="str">
            <v/>
          </cell>
          <cell r="C1687" t="str">
            <v>C - EQUIPOS</v>
          </cell>
          <cell r="D1687" t="str">
            <v/>
          </cell>
          <cell r="E1687">
            <v>0</v>
          </cell>
          <cell r="F1687">
            <v>0</v>
          </cell>
          <cell r="G1687">
            <v>0</v>
          </cell>
        </row>
        <row r="1688">
          <cell r="A1688" t="str">
            <v/>
          </cell>
          <cell r="B1688" t="str">
            <v/>
          </cell>
          <cell r="C1688" t="str">
            <v xml:space="preserve">Equipo compactador mecanico </v>
          </cell>
          <cell r="D1688" t="str">
            <v/>
          </cell>
          <cell r="E1688">
            <v>5</v>
          </cell>
          <cell r="F1688">
            <v>0</v>
          </cell>
          <cell r="G1688">
            <v>0</v>
          </cell>
        </row>
        <row r="1689">
          <cell r="A1689" t="str">
            <v/>
          </cell>
          <cell r="B1689" t="str">
            <v/>
          </cell>
          <cell r="C1689">
            <v>0</v>
          </cell>
          <cell r="D1689" t="str">
            <v/>
          </cell>
          <cell r="E1689">
            <v>0</v>
          </cell>
          <cell r="F1689">
            <v>0</v>
          </cell>
          <cell r="G1689">
            <v>0</v>
          </cell>
        </row>
        <row r="1690">
          <cell r="A1690" t="str">
            <v/>
          </cell>
          <cell r="B1690" t="str">
            <v/>
          </cell>
          <cell r="C1690">
            <v>0</v>
          </cell>
          <cell r="D1690" t="str">
            <v/>
          </cell>
          <cell r="E1690">
            <v>0</v>
          </cell>
          <cell r="F1690">
            <v>0</v>
          </cell>
          <cell r="G1690">
            <v>0</v>
          </cell>
        </row>
        <row r="1691">
          <cell r="A1691" t="str">
            <v/>
          </cell>
          <cell r="B1691" t="str">
            <v/>
          </cell>
          <cell r="C1691">
            <v>0</v>
          </cell>
          <cell r="D1691" t="str">
            <v/>
          </cell>
          <cell r="E1691">
            <v>0</v>
          </cell>
          <cell r="F1691">
            <v>0</v>
          </cell>
          <cell r="G1691">
            <v>0</v>
          </cell>
        </row>
        <row r="1692">
          <cell r="A1692" t="str">
            <v/>
          </cell>
          <cell r="B1692" t="str">
            <v/>
          </cell>
          <cell r="C1692">
            <v>0</v>
          </cell>
          <cell r="D1692" t="str">
            <v/>
          </cell>
          <cell r="E1692">
            <v>0</v>
          </cell>
          <cell r="F1692">
            <v>0</v>
          </cell>
          <cell r="G1692">
            <v>0</v>
          </cell>
        </row>
        <row r="1693">
          <cell r="A1693" t="str">
            <v/>
          </cell>
          <cell r="B1693" t="str">
            <v/>
          </cell>
          <cell r="C1693">
            <v>0</v>
          </cell>
          <cell r="D1693" t="str">
            <v/>
          </cell>
          <cell r="E1693">
            <v>0</v>
          </cell>
          <cell r="F1693">
            <v>0</v>
          </cell>
          <cell r="G1693">
            <v>0</v>
          </cell>
        </row>
        <row r="1694">
          <cell r="A1694" t="str">
            <v/>
          </cell>
          <cell r="B1694" t="str">
            <v/>
          </cell>
          <cell r="C1694">
            <v>0</v>
          </cell>
          <cell r="D1694" t="str">
            <v/>
          </cell>
          <cell r="E1694">
            <v>0</v>
          </cell>
          <cell r="F1694">
            <v>0</v>
          </cell>
          <cell r="G1694">
            <v>0</v>
          </cell>
        </row>
        <row r="1695">
          <cell r="A1695" t="str">
            <v/>
          </cell>
          <cell r="B1695" t="str">
            <v/>
          </cell>
          <cell r="C1695">
            <v>0</v>
          </cell>
          <cell r="D1695" t="str">
            <v/>
          </cell>
          <cell r="E1695">
            <v>0</v>
          </cell>
          <cell r="F1695" t="str">
            <v>Total B</v>
          </cell>
          <cell r="G1695">
            <v>0</v>
          </cell>
        </row>
        <row r="1696">
          <cell r="A1696" t="str">
            <v>C - EQUIPOS</v>
          </cell>
          <cell r="B1696" t="str">
            <v/>
          </cell>
          <cell r="C1696">
            <v>0</v>
          </cell>
          <cell r="D1696" t="str">
            <v/>
          </cell>
          <cell r="E1696">
            <v>0</v>
          </cell>
          <cell r="F1696">
            <v>0</v>
          </cell>
          <cell r="G1696">
            <v>0</v>
          </cell>
        </row>
        <row r="1697">
          <cell r="A1697" t="str">
            <v/>
          </cell>
          <cell r="B1697" t="str">
            <v/>
          </cell>
          <cell r="D1697" t="str">
            <v/>
          </cell>
          <cell r="E1697">
            <v>0</v>
          </cell>
          <cell r="F1697">
            <v>0</v>
          </cell>
          <cell r="G1697">
            <v>0</v>
          </cell>
        </row>
        <row r="1698">
          <cell r="A1698" t="str">
            <v/>
          </cell>
          <cell r="B1698" t="str">
            <v/>
          </cell>
          <cell r="D1698" t="str">
            <v/>
          </cell>
          <cell r="E1698">
            <v>0</v>
          </cell>
          <cell r="F1698">
            <v>0</v>
          </cell>
          <cell r="G1698">
            <v>0</v>
          </cell>
        </row>
        <row r="1699">
          <cell r="A1699" t="str">
            <v/>
          </cell>
          <cell r="B1699" t="str">
            <v/>
          </cell>
          <cell r="C1699">
            <v>0</v>
          </cell>
          <cell r="D1699" t="str">
            <v/>
          </cell>
          <cell r="E1699">
            <v>0</v>
          </cell>
          <cell r="F1699">
            <v>0</v>
          </cell>
          <cell r="G1699">
            <v>0</v>
          </cell>
        </row>
        <row r="1700">
          <cell r="A1700" t="str">
            <v/>
          </cell>
          <cell r="B1700" t="str">
            <v/>
          </cell>
          <cell r="D1700" t="str">
            <v/>
          </cell>
          <cell r="F1700">
            <v>0</v>
          </cell>
          <cell r="G1700">
            <v>0</v>
          </cell>
        </row>
        <row r="1701">
          <cell r="A1701" t="str">
            <v/>
          </cell>
          <cell r="B1701" t="str">
            <v/>
          </cell>
          <cell r="C1701">
            <v>0</v>
          </cell>
          <cell r="D1701" t="str">
            <v/>
          </cell>
          <cell r="E1701">
            <v>0</v>
          </cell>
          <cell r="F1701">
            <v>0</v>
          </cell>
          <cell r="G1701">
            <v>0</v>
          </cell>
        </row>
        <row r="1702">
          <cell r="A1702" t="str">
            <v/>
          </cell>
          <cell r="B1702" t="str">
            <v/>
          </cell>
          <cell r="C1702">
            <v>0</v>
          </cell>
          <cell r="D1702" t="str">
            <v/>
          </cell>
          <cell r="E1702">
            <v>0</v>
          </cell>
          <cell r="F1702">
            <v>0</v>
          </cell>
          <cell r="G1702">
            <v>0</v>
          </cell>
        </row>
        <row r="1703">
          <cell r="A1703" t="str">
            <v/>
          </cell>
          <cell r="B1703" t="str">
            <v/>
          </cell>
          <cell r="C1703">
            <v>0</v>
          </cell>
          <cell r="D1703" t="str">
            <v/>
          </cell>
          <cell r="E1703">
            <v>0</v>
          </cell>
          <cell r="F1703">
            <v>0</v>
          </cell>
          <cell r="G1703">
            <v>0</v>
          </cell>
        </row>
        <row r="1704">
          <cell r="A1704" t="str">
            <v/>
          </cell>
          <cell r="B1704" t="str">
            <v/>
          </cell>
          <cell r="C1704">
            <v>0</v>
          </cell>
          <cell r="D1704" t="str">
            <v/>
          </cell>
          <cell r="E1704">
            <v>0</v>
          </cell>
          <cell r="F1704">
            <v>0</v>
          </cell>
          <cell r="G1704">
            <v>0</v>
          </cell>
        </row>
        <row r="1705">
          <cell r="A1705" t="str">
            <v/>
          </cell>
          <cell r="B1705" t="str">
            <v/>
          </cell>
          <cell r="C1705">
            <v>0</v>
          </cell>
          <cell r="D1705" t="str">
            <v/>
          </cell>
          <cell r="E1705">
            <v>0</v>
          </cell>
          <cell r="F1705">
            <v>0</v>
          </cell>
          <cell r="G1705">
            <v>0</v>
          </cell>
        </row>
        <row r="1706">
          <cell r="A1706" t="str">
            <v/>
          </cell>
          <cell r="B1706" t="str">
            <v/>
          </cell>
          <cell r="C1706" t="str">
            <v>ESTRUCTURAS RESISTENTES</v>
          </cell>
          <cell r="D1706" t="str">
            <v/>
          </cell>
          <cell r="E1706">
            <v>0</v>
          </cell>
          <cell r="F1706">
            <v>0</v>
          </cell>
          <cell r="G1706">
            <v>0</v>
          </cell>
        </row>
        <row r="1707">
          <cell r="A1707" t="str">
            <v>ITEM:</v>
          </cell>
          <cell r="B1707" t="str">
            <v>3.3.5</v>
          </cell>
          <cell r="C1707" t="str">
            <v>Estructura metálica para bases de equipos</v>
          </cell>
          <cell r="E1707">
            <v>0</v>
          </cell>
          <cell r="F1707" t="str">
            <v>Total C</v>
          </cell>
          <cell r="G1707">
            <v>0</v>
          </cell>
        </row>
        <row r="1708">
          <cell r="A1708">
            <v>0</v>
          </cell>
          <cell r="B1708">
            <v>0</v>
          </cell>
          <cell r="E1708">
            <v>0</v>
          </cell>
          <cell r="G1708">
            <v>0</v>
          </cell>
        </row>
        <row r="1709">
          <cell r="A1709" t="str">
            <v/>
          </cell>
          <cell r="B1709" t="str">
            <v/>
          </cell>
          <cell r="C1709" t="str">
            <v>DESIGNACION</v>
          </cell>
          <cell r="D1709" t="str">
            <v>COSTO NETO</v>
          </cell>
          <cell r="E1709" t="str">
            <v>Cantidad</v>
          </cell>
          <cell r="F1709" t="str">
            <v>Total D=A+B+C</v>
          </cell>
          <cell r="G1709">
            <v>0</v>
          </cell>
        </row>
        <row r="1710">
          <cell r="A1710" t="str">
            <v>CÓDIGO</v>
          </cell>
          <cell r="B1710" t="str">
            <v>DESCRIPCIÓN</v>
          </cell>
          <cell r="C1710">
            <v>0</v>
          </cell>
          <cell r="D1710">
            <v>0</v>
          </cell>
          <cell r="E1710">
            <v>0</v>
          </cell>
          <cell r="F1710">
            <v>0</v>
          </cell>
          <cell r="G1710">
            <v>0</v>
          </cell>
        </row>
        <row r="1711">
          <cell r="A1711" t="str">
            <v>ANALISIS DE PRECIOS</v>
          </cell>
          <cell r="B1711">
            <v>0</v>
          </cell>
          <cell r="C1711" t="str">
            <v>A - MATERIALES</v>
          </cell>
          <cell r="D1711">
            <v>0</v>
          </cell>
          <cell r="E1711">
            <v>0</v>
          </cell>
          <cell r="F1711">
            <v>0</v>
          </cell>
          <cell r="G1711">
            <v>0</v>
          </cell>
        </row>
        <row r="1712">
          <cell r="A1712" t="str">
            <v>COMITENTE:</v>
          </cell>
          <cell r="B1712" t="str">
            <v>INSTITUTO PROVINCIAL DE LA VIVIENDA</v>
          </cell>
          <cell r="C1712">
            <v>0</v>
          </cell>
          <cell r="D1712" t="str">
            <v/>
          </cell>
          <cell r="E1712">
            <v>0</v>
          </cell>
          <cell r="F1712">
            <v>0</v>
          </cell>
          <cell r="G1712">
            <v>0</v>
          </cell>
        </row>
        <row r="1713">
          <cell r="A1713" t="str">
            <v>CONTRATISTA:</v>
          </cell>
          <cell r="B1713">
            <v>0</v>
          </cell>
          <cell r="C1713">
            <v>0</v>
          </cell>
          <cell r="D1713" t="str">
            <v/>
          </cell>
          <cell r="E1713">
            <v>0</v>
          </cell>
          <cell r="F1713">
            <v>0</v>
          </cell>
          <cell r="G1713">
            <v>0</v>
          </cell>
        </row>
        <row r="1714">
          <cell r="A1714" t="str">
            <v>OBRA:</v>
          </cell>
          <cell r="B1714">
            <v>0</v>
          </cell>
          <cell r="C1714">
            <v>0</v>
          </cell>
          <cell r="D1714" t="str">
            <v/>
          </cell>
          <cell r="E1714">
            <v>0</v>
          </cell>
          <cell r="F1714" t="str">
            <v>PRECIOS A:</v>
          </cell>
          <cell r="G1714">
            <v>0</v>
          </cell>
        </row>
        <row r="1715">
          <cell r="A1715" t="str">
            <v>UBICACIÓN:</v>
          </cell>
          <cell r="B1715">
            <v>0</v>
          </cell>
          <cell r="C1715">
            <v>0</v>
          </cell>
          <cell r="D1715" t="str">
            <v/>
          </cell>
          <cell r="E1715">
            <v>0</v>
          </cell>
          <cell r="F1715">
            <v>0</v>
          </cell>
          <cell r="G1715">
            <v>0</v>
          </cell>
        </row>
        <row r="1716">
          <cell r="A1716" t="str">
            <v>RUBRO:</v>
          </cell>
          <cell r="B1716" t="str">
            <v/>
          </cell>
          <cell r="C1716">
            <v>0</v>
          </cell>
          <cell r="D1716" t="str">
            <v/>
          </cell>
          <cell r="E1716">
            <v>0</v>
          </cell>
          <cell r="F1716">
            <v>0</v>
          </cell>
          <cell r="G1716">
            <v>0</v>
          </cell>
        </row>
        <row r="1717">
          <cell r="A1717" t="str">
            <v>ITEM:</v>
          </cell>
          <cell r="B1717" t="str">
            <v/>
          </cell>
          <cell r="C1717" t="str">
            <v/>
          </cell>
          <cell r="D1717" t="str">
            <v/>
          </cell>
          <cell r="E1717">
            <v>0</v>
          </cell>
          <cell r="F1717" t="str">
            <v>UNIDAD:</v>
          </cell>
          <cell r="G1717" t="str">
            <v/>
          </cell>
        </row>
        <row r="1718">
          <cell r="A1718" t="str">
            <v/>
          </cell>
          <cell r="B1718" t="str">
            <v/>
          </cell>
          <cell r="C1718">
            <v>0</v>
          </cell>
          <cell r="D1718" t="str">
            <v/>
          </cell>
          <cell r="E1718">
            <v>0</v>
          </cell>
          <cell r="F1718">
            <v>0</v>
          </cell>
          <cell r="G1718">
            <v>0</v>
          </cell>
        </row>
        <row r="1719">
          <cell r="A1719" t="str">
            <v>DATOS REDETERMINACION</v>
          </cell>
          <cell r="B1719" t="str">
            <v/>
          </cell>
          <cell r="C1719" t="str">
            <v>DESIGNACION</v>
          </cell>
          <cell r="D1719" t="str">
            <v>U</v>
          </cell>
          <cell r="E1719" t="str">
            <v>Cantidad</v>
          </cell>
          <cell r="F1719" t="str">
            <v>$ Unitarios</v>
          </cell>
          <cell r="G1719" t="str">
            <v>$ Parcial</v>
          </cell>
        </row>
        <row r="1720">
          <cell r="A1720" t="str">
            <v>CÓDIGO</v>
          </cell>
          <cell r="B1720" t="str">
            <v>DESCRIPCIÓN</v>
          </cell>
          <cell r="C1720">
            <v>0</v>
          </cell>
          <cell r="D1720" t="str">
            <v/>
          </cell>
          <cell r="E1720">
            <v>0</v>
          </cell>
          <cell r="F1720">
            <v>0</v>
          </cell>
          <cell r="G1720">
            <v>0</v>
          </cell>
        </row>
        <row r="1721">
          <cell r="A1721" t="str">
            <v>A - MATERIALES</v>
          </cell>
          <cell r="B1721" t="str">
            <v/>
          </cell>
          <cell r="C1721">
            <v>0</v>
          </cell>
          <cell r="D1721" t="str">
            <v/>
          </cell>
          <cell r="E1721">
            <v>0</v>
          </cell>
          <cell r="F1721">
            <v>0</v>
          </cell>
          <cell r="G1721">
            <v>0</v>
          </cell>
        </row>
        <row r="1722">
          <cell r="A1722" t="str">
            <v/>
          </cell>
          <cell r="B1722" t="str">
            <v/>
          </cell>
          <cell r="C1722">
            <v>0</v>
          </cell>
          <cell r="D1722" t="str">
            <v/>
          </cell>
          <cell r="E1722">
            <v>0</v>
          </cell>
          <cell r="F1722">
            <v>0</v>
          </cell>
          <cell r="G1722">
            <v>0</v>
          </cell>
        </row>
        <row r="1723">
          <cell r="A1723" t="str">
            <v/>
          </cell>
          <cell r="B1723" t="str">
            <v/>
          </cell>
          <cell r="C1723">
            <v>0</v>
          </cell>
          <cell r="D1723" t="str">
            <v/>
          </cell>
          <cell r="E1723">
            <v>0</v>
          </cell>
          <cell r="F1723">
            <v>0</v>
          </cell>
          <cell r="G1723">
            <v>0</v>
          </cell>
        </row>
        <row r="1724">
          <cell r="A1724" t="str">
            <v/>
          </cell>
          <cell r="B1724" t="str">
            <v/>
          </cell>
          <cell r="C1724">
            <v>0</v>
          </cell>
          <cell r="D1724" t="str">
            <v/>
          </cell>
          <cell r="E1724">
            <v>0</v>
          </cell>
          <cell r="F1724">
            <v>0</v>
          </cell>
          <cell r="G1724">
            <v>0</v>
          </cell>
        </row>
        <row r="1725">
          <cell r="A1725" t="str">
            <v/>
          </cell>
          <cell r="B1725" t="str">
            <v/>
          </cell>
          <cell r="C1725">
            <v>0</v>
          </cell>
          <cell r="D1725" t="str">
            <v/>
          </cell>
          <cell r="E1725">
            <v>0</v>
          </cell>
          <cell r="F1725">
            <v>0</v>
          </cell>
          <cell r="G1725">
            <v>0</v>
          </cell>
        </row>
        <row r="1726">
          <cell r="A1726" t="str">
            <v/>
          </cell>
          <cell r="B1726" t="str">
            <v/>
          </cell>
          <cell r="D1726" t="str">
            <v/>
          </cell>
          <cell r="E1726">
            <v>0</v>
          </cell>
          <cell r="F1726">
            <v>0</v>
          </cell>
          <cell r="G1726">
            <v>0</v>
          </cell>
        </row>
        <row r="1727">
          <cell r="A1727" t="str">
            <v/>
          </cell>
          <cell r="B1727" t="str">
            <v/>
          </cell>
          <cell r="C1727" t="str">
            <v>B - MANO DE OBRA</v>
          </cell>
          <cell r="D1727" t="str">
            <v/>
          </cell>
          <cell r="E1727">
            <v>0</v>
          </cell>
          <cell r="F1727">
            <v>0</v>
          </cell>
          <cell r="G1727">
            <v>0</v>
          </cell>
        </row>
        <row r="1728">
          <cell r="A1728" t="str">
            <v/>
          </cell>
          <cell r="B1728" t="str">
            <v/>
          </cell>
          <cell r="C1728">
            <v>0</v>
          </cell>
          <cell r="D1728" t="str">
            <v/>
          </cell>
          <cell r="E1728">
            <v>0</v>
          </cell>
          <cell r="F1728">
            <v>0</v>
          </cell>
          <cell r="G1728">
            <v>0</v>
          </cell>
        </row>
        <row r="1729">
          <cell r="A1729" t="str">
            <v/>
          </cell>
          <cell r="B1729" t="str">
            <v/>
          </cell>
          <cell r="C1729">
            <v>0</v>
          </cell>
          <cell r="D1729" t="str">
            <v/>
          </cell>
          <cell r="E1729">
            <v>0</v>
          </cell>
          <cell r="F1729">
            <v>0</v>
          </cell>
          <cell r="G1729">
            <v>0</v>
          </cell>
        </row>
        <row r="1730">
          <cell r="A1730" t="str">
            <v/>
          </cell>
          <cell r="B1730" t="str">
            <v/>
          </cell>
          <cell r="C1730">
            <v>0</v>
          </cell>
          <cell r="D1730" t="str">
            <v/>
          </cell>
          <cell r="E1730">
            <v>0</v>
          </cell>
          <cell r="F1730">
            <v>0</v>
          </cell>
          <cell r="G1730">
            <v>0</v>
          </cell>
        </row>
        <row r="1731">
          <cell r="A1731" t="str">
            <v/>
          </cell>
          <cell r="B1731" t="str">
            <v/>
          </cell>
          <cell r="C1731">
            <v>0</v>
          </cell>
          <cell r="D1731" t="str">
            <v/>
          </cell>
          <cell r="E1731">
            <v>0</v>
          </cell>
          <cell r="F1731">
            <v>0</v>
          </cell>
          <cell r="G1731">
            <v>0</v>
          </cell>
        </row>
        <row r="1732">
          <cell r="A1732" t="str">
            <v/>
          </cell>
          <cell r="B1732" t="str">
            <v/>
          </cell>
          <cell r="C1732">
            <v>0</v>
          </cell>
          <cell r="D1732" t="str">
            <v/>
          </cell>
          <cell r="E1732">
            <v>0</v>
          </cell>
          <cell r="F1732">
            <v>0</v>
          </cell>
          <cell r="G1732">
            <v>0</v>
          </cell>
        </row>
        <row r="1733">
          <cell r="A1733" t="str">
            <v/>
          </cell>
          <cell r="B1733" t="str">
            <v/>
          </cell>
          <cell r="C1733">
            <v>0</v>
          </cell>
          <cell r="D1733" t="str">
            <v/>
          </cell>
          <cell r="E1733">
            <v>0</v>
          </cell>
          <cell r="F1733">
            <v>0</v>
          </cell>
          <cell r="G1733">
            <v>0</v>
          </cell>
        </row>
        <row r="1734">
          <cell r="A1734" t="str">
            <v/>
          </cell>
          <cell r="B1734" t="str">
            <v/>
          </cell>
          <cell r="C1734">
            <v>0</v>
          </cell>
          <cell r="D1734" t="str">
            <v/>
          </cell>
          <cell r="E1734">
            <v>0</v>
          </cell>
          <cell r="F1734">
            <v>0</v>
          </cell>
          <cell r="G1734">
            <v>0</v>
          </cell>
        </row>
        <row r="1735">
          <cell r="A1735" t="str">
            <v/>
          </cell>
          <cell r="B1735" t="str">
            <v/>
          </cell>
          <cell r="C1735">
            <v>0</v>
          </cell>
          <cell r="D1735" t="str">
            <v/>
          </cell>
          <cell r="E1735">
            <v>0</v>
          </cell>
          <cell r="F1735">
            <v>0</v>
          </cell>
          <cell r="G1735">
            <v>0</v>
          </cell>
        </row>
        <row r="1736">
          <cell r="A1736" t="str">
            <v/>
          </cell>
          <cell r="B1736" t="str">
            <v/>
          </cell>
          <cell r="D1736" t="str">
            <v/>
          </cell>
          <cell r="E1736">
            <v>0</v>
          </cell>
          <cell r="F1736">
            <v>0</v>
          </cell>
          <cell r="G1736">
            <v>0</v>
          </cell>
        </row>
        <row r="1737">
          <cell r="A1737" t="str">
            <v/>
          </cell>
          <cell r="B1737" t="str">
            <v/>
          </cell>
          <cell r="C1737" t="str">
            <v>C - EQUIPOS</v>
          </cell>
          <cell r="D1737" t="str">
            <v/>
          </cell>
          <cell r="E1737">
            <v>0</v>
          </cell>
          <cell r="F1737">
            <v>0</v>
          </cell>
          <cell r="G1737">
            <v>0</v>
          </cell>
        </row>
        <row r="1738">
          <cell r="A1738" t="str">
            <v/>
          </cell>
          <cell r="B1738" t="str">
            <v/>
          </cell>
          <cell r="C1738">
            <v>0</v>
          </cell>
          <cell r="D1738" t="str">
            <v/>
          </cell>
          <cell r="E1738">
            <v>0</v>
          </cell>
          <cell r="F1738">
            <v>0</v>
          </cell>
          <cell r="G1738">
            <v>0</v>
          </cell>
        </row>
        <row r="1739">
          <cell r="A1739" t="str">
            <v/>
          </cell>
          <cell r="B1739" t="str">
            <v/>
          </cell>
          <cell r="C1739">
            <v>0</v>
          </cell>
          <cell r="D1739" t="str">
            <v/>
          </cell>
          <cell r="E1739">
            <v>0</v>
          </cell>
          <cell r="F1739">
            <v>0</v>
          </cell>
          <cell r="G1739">
            <v>0</v>
          </cell>
        </row>
        <row r="1740">
          <cell r="A1740" t="str">
            <v/>
          </cell>
          <cell r="B1740" t="str">
            <v/>
          </cell>
          <cell r="C1740">
            <v>0</v>
          </cell>
          <cell r="D1740" t="str">
            <v/>
          </cell>
          <cell r="E1740">
            <v>0</v>
          </cell>
          <cell r="F1740">
            <v>0</v>
          </cell>
          <cell r="G1740">
            <v>0</v>
          </cell>
        </row>
        <row r="1741">
          <cell r="A1741" t="str">
            <v/>
          </cell>
          <cell r="B1741" t="str">
            <v/>
          </cell>
          <cell r="C1741">
            <v>0</v>
          </cell>
          <cell r="D1741" t="str">
            <v/>
          </cell>
          <cell r="E1741">
            <v>0</v>
          </cell>
          <cell r="F1741">
            <v>0</v>
          </cell>
          <cell r="G1741">
            <v>0</v>
          </cell>
        </row>
        <row r="1742">
          <cell r="A1742" t="str">
            <v/>
          </cell>
          <cell r="B1742" t="str">
            <v/>
          </cell>
          <cell r="C1742">
            <v>0</v>
          </cell>
          <cell r="D1742" t="str">
            <v/>
          </cell>
          <cell r="E1742">
            <v>0</v>
          </cell>
          <cell r="F1742" t="str">
            <v>Total A</v>
          </cell>
          <cell r="G1742">
            <v>0</v>
          </cell>
        </row>
        <row r="1743">
          <cell r="A1743" t="str">
            <v>B - MANO DE OBRA</v>
          </cell>
          <cell r="B1743" t="str">
            <v/>
          </cell>
          <cell r="C1743">
            <v>0</v>
          </cell>
          <cell r="D1743" t="str">
            <v/>
          </cell>
          <cell r="E1743">
            <v>0</v>
          </cell>
          <cell r="F1743">
            <v>0</v>
          </cell>
          <cell r="G1743">
            <v>0</v>
          </cell>
        </row>
        <row r="1744">
          <cell r="A1744" t="str">
            <v/>
          </cell>
          <cell r="B1744" t="str">
            <v/>
          </cell>
          <cell r="C1744">
            <v>0</v>
          </cell>
          <cell r="D1744" t="str">
            <v/>
          </cell>
          <cell r="E1744">
            <v>0</v>
          </cell>
          <cell r="F1744">
            <v>0</v>
          </cell>
          <cell r="G1744">
            <v>0</v>
          </cell>
        </row>
        <row r="1745">
          <cell r="A1745" t="str">
            <v/>
          </cell>
          <cell r="B1745" t="str">
            <v/>
          </cell>
          <cell r="C1745">
            <v>0</v>
          </cell>
          <cell r="D1745" t="str">
            <v/>
          </cell>
          <cell r="E1745">
            <v>0</v>
          </cell>
          <cell r="F1745">
            <v>0</v>
          </cell>
          <cell r="G1745">
            <v>0</v>
          </cell>
        </row>
        <row r="1746">
          <cell r="A1746" t="str">
            <v/>
          </cell>
          <cell r="B1746" t="str">
            <v/>
          </cell>
          <cell r="C1746">
            <v>0</v>
          </cell>
          <cell r="D1746" t="str">
            <v/>
          </cell>
          <cell r="E1746">
            <v>0</v>
          </cell>
          <cell r="F1746">
            <v>0</v>
          </cell>
          <cell r="G1746">
            <v>0</v>
          </cell>
        </row>
        <row r="1747">
          <cell r="A1747" t="str">
            <v/>
          </cell>
          <cell r="B1747" t="str">
            <v/>
          </cell>
          <cell r="D1747" t="str">
            <v/>
          </cell>
          <cell r="E1747">
            <v>0</v>
          </cell>
          <cell r="F1747">
            <v>0</v>
          </cell>
          <cell r="G1747">
            <v>0</v>
          </cell>
        </row>
        <row r="1748">
          <cell r="A1748" t="str">
            <v/>
          </cell>
          <cell r="B1748" t="str">
            <v/>
          </cell>
          <cell r="D1748" t="str">
            <v/>
          </cell>
          <cell r="E1748">
            <v>0</v>
          </cell>
          <cell r="F1748">
            <v>0</v>
          </cell>
          <cell r="G1748">
            <v>0</v>
          </cell>
        </row>
        <row r="1749">
          <cell r="A1749" t="str">
            <v/>
          </cell>
          <cell r="B1749" t="str">
            <v/>
          </cell>
          <cell r="C1749">
            <v>0</v>
          </cell>
          <cell r="D1749" t="str">
            <v/>
          </cell>
          <cell r="E1749">
            <v>0</v>
          </cell>
          <cell r="F1749">
            <v>0</v>
          </cell>
          <cell r="G1749">
            <v>0</v>
          </cell>
        </row>
        <row r="1750">
          <cell r="A1750" t="str">
            <v/>
          </cell>
          <cell r="B1750" t="str">
            <v/>
          </cell>
          <cell r="D1750" t="str">
            <v/>
          </cell>
          <cell r="F1750">
            <v>0</v>
          </cell>
          <cell r="G1750">
            <v>0</v>
          </cell>
        </row>
        <row r="1751">
          <cell r="A1751" t="str">
            <v/>
          </cell>
          <cell r="B1751" t="str">
            <v/>
          </cell>
          <cell r="C1751">
            <v>0</v>
          </cell>
          <cell r="D1751" t="str">
            <v/>
          </cell>
          <cell r="E1751">
            <v>0</v>
          </cell>
          <cell r="F1751">
            <v>0</v>
          </cell>
          <cell r="G1751">
            <v>0</v>
          </cell>
        </row>
        <row r="1752">
          <cell r="A1752" t="str">
            <v>COMITENTE:</v>
          </cell>
          <cell r="B1752" t="str">
            <v>SUBSECRETARÍA DE OBRAS PÚBLICAS</v>
          </cell>
          <cell r="C1752">
            <v>0</v>
          </cell>
          <cell r="D1752">
            <v>0</v>
          </cell>
          <cell r="E1752">
            <v>0</v>
          </cell>
          <cell r="F1752" t="str">
            <v>Total B</v>
          </cell>
          <cell r="G1752">
            <v>0</v>
          </cell>
        </row>
        <row r="1753">
          <cell r="A1753" t="str">
            <v>C - EQUIPOS</v>
          </cell>
          <cell r="B1753">
            <v>0</v>
          </cell>
          <cell r="C1753">
            <v>0</v>
          </cell>
          <cell r="D1753">
            <v>0</v>
          </cell>
          <cell r="E1753">
            <v>0</v>
          </cell>
          <cell r="F1753">
            <v>0</v>
          </cell>
          <cell r="G1753">
            <v>0</v>
          </cell>
        </row>
        <row r="1754">
          <cell r="A1754" t="str">
            <v/>
          </cell>
          <cell r="B1754" t="str">
            <v/>
          </cell>
          <cell r="C1754">
            <v>0</v>
          </cell>
          <cell r="D1754" t="str">
            <v/>
          </cell>
          <cell r="E1754">
            <v>0</v>
          </cell>
          <cell r="F1754">
            <v>0</v>
          </cell>
          <cell r="G1754">
            <v>0</v>
          </cell>
        </row>
        <row r="1755">
          <cell r="A1755" t="str">
            <v/>
          </cell>
          <cell r="B1755" t="str">
            <v/>
          </cell>
          <cell r="C1755">
            <v>0</v>
          </cell>
          <cell r="D1755" t="str">
            <v/>
          </cell>
          <cell r="E1755">
            <v>0</v>
          </cell>
          <cell r="F1755">
            <v>0</v>
          </cell>
          <cell r="G1755">
            <v>0</v>
          </cell>
        </row>
        <row r="1756">
          <cell r="A1756" t="str">
            <v/>
          </cell>
          <cell r="B1756" t="str">
            <v/>
          </cell>
          <cell r="C1756" t="str">
            <v>ESTRUCTURAS RESISTENTES</v>
          </cell>
          <cell r="D1756" t="str">
            <v/>
          </cell>
          <cell r="E1756">
            <v>0</v>
          </cell>
          <cell r="F1756">
            <v>0</v>
          </cell>
          <cell r="G1756">
            <v>0</v>
          </cell>
        </row>
        <row r="1757">
          <cell r="A1757" t="str">
            <v/>
          </cell>
          <cell r="B1757" t="str">
            <v/>
          </cell>
          <cell r="C1757" t="str">
            <v>Estructura metálica para cerramientos de protección de equipos</v>
          </cell>
          <cell r="D1757" t="str">
            <v/>
          </cell>
          <cell r="E1757">
            <v>0</v>
          </cell>
          <cell r="F1757">
            <v>0</v>
          </cell>
          <cell r="G1757">
            <v>0</v>
          </cell>
        </row>
        <row r="1758">
          <cell r="A1758" t="str">
            <v/>
          </cell>
          <cell r="B1758" t="str">
            <v/>
          </cell>
          <cell r="D1758" t="str">
            <v/>
          </cell>
          <cell r="E1758">
            <v>0</v>
          </cell>
          <cell r="F1758">
            <v>0</v>
          </cell>
          <cell r="G1758">
            <v>0</v>
          </cell>
        </row>
        <row r="1759">
          <cell r="A1759" t="str">
            <v/>
          </cell>
          <cell r="B1759" t="str">
            <v/>
          </cell>
          <cell r="C1759" t="str">
            <v>DESIGNACION</v>
          </cell>
          <cell r="D1759" t="str">
            <v/>
          </cell>
          <cell r="E1759" t="str">
            <v>Cantidad</v>
          </cell>
          <cell r="F1759">
            <v>0</v>
          </cell>
          <cell r="G1759">
            <v>0</v>
          </cell>
        </row>
        <row r="1760">
          <cell r="A1760" t="str">
            <v/>
          </cell>
          <cell r="B1760" t="str">
            <v/>
          </cell>
          <cell r="C1760">
            <v>0</v>
          </cell>
          <cell r="D1760" t="str">
            <v/>
          </cell>
          <cell r="E1760">
            <v>0</v>
          </cell>
          <cell r="F1760">
            <v>0</v>
          </cell>
          <cell r="G1760">
            <v>0</v>
          </cell>
        </row>
        <row r="1761">
          <cell r="A1761" t="str">
            <v/>
          </cell>
          <cell r="B1761" t="str">
            <v/>
          </cell>
          <cell r="C1761" t="str">
            <v>A - MATERIALES</v>
          </cell>
          <cell r="D1761" t="str">
            <v/>
          </cell>
          <cell r="E1761">
            <v>0</v>
          </cell>
          <cell r="F1761">
            <v>0</v>
          </cell>
          <cell r="G1761">
            <v>0</v>
          </cell>
        </row>
        <row r="1762">
          <cell r="A1762" t="str">
            <v/>
          </cell>
          <cell r="B1762" t="str">
            <v/>
          </cell>
          <cell r="C1762">
            <v>0</v>
          </cell>
          <cell r="D1762" t="str">
            <v/>
          </cell>
          <cell r="E1762">
            <v>0</v>
          </cell>
          <cell r="F1762">
            <v>0</v>
          </cell>
          <cell r="G1762">
            <v>0</v>
          </cell>
        </row>
        <row r="1763">
          <cell r="A1763" t="str">
            <v/>
          </cell>
          <cell r="B1763" t="str">
            <v/>
          </cell>
          <cell r="C1763">
            <v>0</v>
          </cell>
          <cell r="D1763" t="str">
            <v/>
          </cell>
          <cell r="E1763">
            <v>0</v>
          </cell>
          <cell r="F1763">
            <v>0</v>
          </cell>
          <cell r="G1763">
            <v>0</v>
          </cell>
        </row>
        <row r="1764">
          <cell r="A1764" t="str">
            <v/>
          </cell>
          <cell r="B1764" t="str">
            <v/>
          </cell>
          <cell r="C1764">
            <v>0</v>
          </cell>
          <cell r="D1764" t="str">
            <v/>
          </cell>
          <cell r="E1764">
            <v>0</v>
          </cell>
          <cell r="F1764" t="str">
            <v>Total C</v>
          </cell>
          <cell r="G1764">
            <v>0</v>
          </cell>
        </row>
        <row r="1765">
          <cell r="A1765" t="str">
            <v/>
          </cell>
          <cell r="B1765" t="str">
            <v/>
          </cell>
          <cell r="C1765">
            <v>0</v>
          </cell>
          <cell r="D1765" t="str">
            <v/>
          </cell>
          <cell r="E1765">
            <v>0</v>
          </cell>
          <cell r="F1765">
            <v>0</v>
          </cell>
          <cell r="G1765">
            <v>0</v>
          </cell>
        </row>
        <row r="1766">
          <cell r="A1766" t="str">
            <v/>
          </cell>
          <cell r="B1766" t="str">
            <v/>
          </cell>
          <cell r="C1766">
            <v>0</v>
          </cell>
          <cell r="D1766" t="str">
            <v>COSTO NETO</v>
          </cell>
          <cell r="E1766">
            <v>0</v>
          </cell>
          <cell r="F1766" t="str">
            <v>Total D=A+B+C</v>
          </cell>
          <cell r="G1766">
            <v>0</v>
          </cell>
        </row>
        <row r="1767">
          <cell r="A1767" t="str">
            <v/>
          </cell>
          <cell r="B1767" t="str">
            <v/>
          </cell>
          <cell r="C1767">
            <v>0</v>
          </cell>
          <cell r="D1767" t="str">
            <v/>
          </cell>
          <cell r="E1767">
            <v>0</v>
          </cell>
          <cell r="F1767">
            <v>0</v>
          </cell>
          <cell r="G1767">
            <v>0</v>
          </cell>
        </row>
        <row r="1768">
          <cell r="A1768" t="str">
            <v>ANALISIS DE PRECIOS</v>
          </cell>
          <cell r="B1768" t="str">
            <v/>
          </cell>
          <cell r="C1768">
            <v>0</v>
          </cell>
          <cell r="D1768" t="str">
            <v/>
          </cell>
          <cell r="E1768">
            <v>0</v>
          </cell>
          <cell r="F1768">
            <v>0</v>
          </cell>
          <cell r="G1768">
            <v>0</v>
          </cell>
        </row>
        <row r="1769">
          <cell r="A1769" t="str">
            <v>COMITENTE:</v>
          </cell>
          <cell r="B1769" t="str">
            <v>INSTITUTO PROVINCIAL DE LA VIVIENDA</v>
          </cell>
          <cell r="C1769">
            <v>0</v>
          </cell>
          <cell r="D1769" t="str">
            <v/>
          </cell>
          <cell r="E1769">
            <v>0</v>
          </cell>
          <cell r="F1769">
            <v>0</v>
          </cell>
          <cell r="G1769">
            <v>0</v>
          </cell>
        </row>
        <row r="1770">
          <cell r="A1770" t="str">
            <v>CONTRATISTA:</v>
          </cell>
          <cell r="B1770">
            <v>0</v>
          </cell>
          <cell r="C1770">
            <v>0</v>
          </cell>
          <cell r="D1770" t="str">
            <v/>
          </cell>
          <cell r="E1770">
            <v>0</v>
          </cell>
          <cell r="F1770">
            <v>0</v>
          </cell>
          <cell r="G1770">
            <v>0</v>
          </cell>
        </row>
        <row r="1771">
          <cell r="A1771" t="str">
            <v>OBRA:</v>
          </cell>
          <cell r="B1771">
            <v>0</v>
          </cell>
          <cell r="C1771">
            <v>0</v>
          </cell>
          <cell r="D1771" t="str">
            <v/>
          </cell>
          <cell r="E1771">
            <v>0</v>
          </cell>
          <cell r="F1771" t="str">
            <v>PRECIOS A:</v>
          </cell>
          <cell r="G1771">
            <v>0</v>
          </cell>
        </row>
        <row r="1772">
          <cell r="A1772" t="str">
            <v>UBICACIÓN:</v>
          </cell>
          <cell r="B1772">
            <v>0</v>
          </cell>
          <cell r="C1772">
            <v>0</v>
          </cell>
          <cell r="D1772" t="str">
            <v/>
          </cell>
          <cell r="E1772">
            <v>0</v>
          </cell>
          <cell r="F1772">
            <v>0</v>
          </cell>
          <cell r="G1772">
            <v>0</v>
          </cell>
        </row>
        <row r="1773">
          <cell r="A1773" t="str">
            <v>RUBRO:</v>
          </cell>
          <cell r="B1773" t="str">
            <v/>
          </cell>
          <cell r="C1773">
            <v>0</v>
          </cell>
          <cell r="D1773" t="str">
            <v/>
          </cell>
          <cell r="E1773">
            <v>0</v>
          </cell>
          <cell r="F1773">
            <v>0</v>
          </cell>
          <cell r="G1773">
            <v>0</v>
          </cell>
        </row>
        <row r="1774">
          <cell r="A1774" t="str">
            <v>ITEM:</v>
          </cell>
          <cell r="B1774" t="str">
            <v/>
          </cell>
          <cell r="C1774" t="str">
            <v/>
          </cell>
          <cell r="D1774" t="str">
            <v/>
          </cell>
          <cell r="E1774">
            <v>0</v>
          </cell>
          <cell r="F1774" t="str">
            <v>UNIDAD:</v>
          </cell>
          <cell r="G1774" t="str">
            <v/>
          </cell>
        </row>
        <row r="1775">
          <cell r="A1775" t="str">
            <v/>
          </cell>
          <cell r="B1775" t="str">
            <v/>
          </cell>
          <cell r="C1775">
            <v>0</v>
          </cell>
          <cell r="D1775" t="str">
            <v/>
          </cell>
          <cell r="E1775">
            <v>0</v>
          </cell>
          <cell r="F1775">
            <v>0</v>
          </cell>
          <cell r="G1775">
            <v>0</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cell r="C1777" t="str">
            <v>B - MANO DE OBRA</v>
          </cell>
          <cell r="E1777">
            <v>0</v>
          </cell>
          <cell r="G1777">
            <v>0</v>
          </cell>
        </row>
        <row r="1778">
          <cell r="A1778" t="str">
            <v>A - MATERIALES</v>
          </cell>
          <cell r="B1778" t="str">
            <v/>
          </cell>
          <cell r="C1778">
            <v>0</v>
          </cell>
          <cell r="D1778" t="str">
            <v/>
          </cell>
          <cell r="E1778">
            <v>0</v>
          </cell>
          <cell r="F1778">
            <v>0</v>
          </cell>
          <cell r="G1778">
            <v>0</v>
          </cell>
        </row>
        <row r="1779">
          <cell r="A1779" t="str">
            <v/>
          </cell>
          <cell r="B1779" t="str">
            <v/>
          </cell>
          <cell r="C1779">
            <v>0</v>
          </cell>
          <cell r="D1779" t="str">
            <v/>
          </cell>
          <cell r="E1779">
            <v>0</v>
          </cell>
          <cell r="F1779">
            <v>0</v>
          </cell>
          <cell r="G1779">
            <v>0</v>
          </cell>
        </row>
        <row r="1780">
          <cell r="A1780" t="str">
            <v/>
          </cell>
          <cell r="B1780" t="str">
            <v/>
          </cell>
          <cell r="C1780">
            <v>0</v>
          </cell>
          <cell r="D1780" t="str">
            <v/>
          </cell>
          <cell r="E1780">
            <v>0</v>
          </cell>
          <cell r="F1780">
            <v>0</v>
          </cell>
          <cell r="G1780">
            <v>0</v>
          </cell>
        </row>
        <row r="1781">
          <cell r="A1781" t="str">
            <v/>
          </cell>
          <cell r="B1781" t="str">
            <v/>
          </cell>
          <cell r="C1781">
            <v>0</v>
          </cell>
          <cell r="D1781" t="str">
            <v/>
          </cell>
          <cell r="E1781">
            <v>0</v>
          </cell>
          <cell r="F1781">
            <v>0</v>
          </cell>
          <cell r="G1781">
            <v>0</v>
          </cell>
        </row>
        <row r="1782">
          <cell r="A1782" t="str">
            <v/>
          </cell>
          <cell r="B1782" t="str">
            <v/>
          </cell>
          <cell r="C1782">
            <v>0</v>
          </cell>
          <cell r="D1782" t="str">
            <v/>
          </cell>
          <cell r="E1782">
            <v>0</v>
          </cell>
          <cell r="F1782">
            <v>0</v>
          </cell>
          <cell r="G1782">
            <v>0</v>
          </cell>
        </row>
        <row r="1783">
          <cell r="A1783" t="str">
            <v/>
          </cell>
          <cell r="B1783" t="str">
            <v/>
          </cell>
          <cell r="C1783">
            <v>0</v>
          </cell>
          <cell r="D1783" t="str">
            <v/>
          </cell>
          <cell r="E1783">
            <v>0</v>
          </cell>
          <cell r="F1783">
            <v>0</v>
          </cell>
          <cell r="G1783">
            <v>0</v>
          </cell>
        </row>
        <row r="1784">
          <cell r="A1784" t="str">
            <v/>
          </cell>
          <cell r="B1784" t="str">
            <v/>
          </cell>
          <cell r="C1784">
            <v>0</v>
          </cell>
          <cell r="D1784" t="str">
            <v/>
          </cell>
          <cell r="E1784">
            <v>0</v>
          </cell>
          <cell r="F1784">
            <v>0</v>
          </cell>
          <cell r="G1784">
            <v>0</v>
          </cell>
        </row>
        <row r="1785">
          <cell r="A1785" t="str">
            <v/>
          </cell>
          <cell r="B1785" t="str">
            <v/>
          </cell>
          <cell r="C1785">
            <v>0</v>
          </cell>
          <cell r="D1785" t="str">
            <v/>
          </cell>
          <cell r="E1785">
            <v>0</v>
          </cell>
          <cell r="F1785">
            <v>0</v>
          </cell>
          <cell r="G1785">
            <v>0</v>
          </cell>
        </row>
        <row r="1786">
          <cell r="A1786" t="str">
            <v/>
          </cell>
          <cell r="B1786" t="str">
            <v/>
          </cell>
          <cell r="D1786" t="str">
            <v/>
          </cell>
          <cell r="E1786">
            <v>0</v>
          </cell>
          <cell r="F1786">
            <v>0</v>
          </cell>
          <cell r="G1786">
            <v>0</v>
          </cell>
        </row>
        <row r="1787">
          <cell r="A1787" t="str">
            <v/>
          </cell>
          <cell r="B1787" t="str">
            <v/>
          </cell>
          <cell r="C1787" t="str">
            <v>C - EQUIPOS</v>
          </cell>
          <cell r="D1787" t="str">
            <v/>
          </cell>
          <cell r="E1787">
            <v>0</v>
          </cell>
          <cell r="F1787">
            <v>0</v>
          </cell>
          <cell r="G1787">
            <v>0</v>
          </cell>
        </row>
        <row r="1788">
          <cell r="A1788" t="str">
            <v/>
          </cell>
          <cell r="B1788" t="str">
            <v/>
          </cell>
          <cell r="C1788">
            <v>0</v>
          </cell>
          <cell r="D1788" t="str">
            <v/>
          </cell>
          <cell r="E1788">
            <v>0</v>
          </cell>
          <cell r="F1788">
            <v>0</v>
          </cell>
          <cell r="G1788">
            <v>0</v>
          </cell>
        </row>
        <row r="1789">
          <cell r="A1789" t="str">
            <v/>
          </cell>
          <cell r="B1789" t="str">
            <v/>
          </cell>
          <cell r="C1789">
            <v>0</v>
          </cell>
          <cell r="D1789" t="str">
            <v/>
          </cell>
          <cell r="E1789">
            <v>0</v>
          </cell>
          <cell r="F1789">
            <v>0</v>
          </cell>
          <cell r="G1789">
            <v>0</v>
          </cell>
        </row>
        <row r="1790">
          <cell r="A1790" t="str">
            <v/>
          </cell>
          <cell r="B1790" t="str">
            <v/>
          </cell>
          <cell r="C1790">
            <v>0</v>
          </cell>
          <cell r="D1790" t="str">
            <v/>
          </cell>
          <cell r="E1790">
            <v>0</v>
          </cell>
          <cell r="F1790">
            <v>0</v>
          </cell>
          <cell r="G1790">
            <v>0</v>
          </cell>
        </row>
        <row r="1791">
          <cell r="A1791" t="str">
            <v/>
          </cell>
          <cell r="B1791" t="str">
            <v/>
          </cell>
          <cell r="C1791">
            <v>0</v>
          </cell>
          <cell r="D1791" t="str">
            <v/>
          </cell>
          <cell r="E1791">
            <v>0</v>
          </cell>
          <cell r="F1791">
            <v>0</v>
          </cell>
          <cell r="G1791">
            <v>0</v>
          </cell>
        </row>
        <row r="1792">
          <cell r="A1792" t="str">
            <v/>
          </cell>
          <cell r="B1792" t="str">
            <v/>
          </cell>
          <cell r="C1792">
            <v>0</v>
          </cell>
          <cell r="D1792" t="str">
            <v/>
          </cell>
          <cell r="E1792">
            <v>0</v>
          </cell>
          <cell r="F1792">
            <v>0</v>
          </cell>
          <cell r="G1792">
            <v>0</v>
          </cell>
        </row>
        <row r="1793">
          <cell r="A1793" t="str">
            <v/>
          </cell>
          <cell r="B1793" t="str">
            <v/>
          </cell>
          <cell r="C1793">
            <v>0</v>
          </cell>
          <cell r="D1793" t="str">
            <v/>
          </cell>
          <cell r="E1793">
            <v>0</v>
          </cell>
          <cell r="F1793">
            <v>0</v>
          </cell>
          <cell r="G1793">
            <v>0</v>
          </cell>
        </row>
        <row r="1794">
          <cell r="A1794" t="str">
            <v/>
          </cell>
          <cell r="B1794" t="str">
            <v/>
          </cell>
          <cell r="C1794">
            <v>0</v>
          </cell>
          <cell r="D1794" t="str">
            <v/>
          </cell>
          <cell r="E1794">
            <v>0</v>
          </cell>
          <cell r="F1794">
            <v>0</v>
          </cell>
          <cell r="G1794">
            <v>0</v>
          </cell>
        </row>
        <row r="1795">
          <cell r="A1795" t="str">
            <v/>
          </cell>
          <cell r="B1795" t="str">
            <v/>
          </cell>
          <cell r="C1795">
            <v>0</v>
          </cell>
          <cell r="D1795" t="str">
            <v/>
          </cell>
          <cell r="E1795">
            <v>0</v>
          </cell>
          <cell r="F1795">
            <v>0</v>
          </cell>
          <cell r="G1795">
            <v>0</v>
          </cell>
        </row>
        <row r="1796">
          <cell r="A1796" t="str">
            <v/>
          </cell>
          <cell r="B1796" t="str">
            <v/>
          </cell>
          <cell r="C1796">
            <v>0</v>
          </cell>
          <cell r="D1796" t="str">
            <v/>
          </cell>
          <cell r="E1796">
            <v>0</v>
          </cell>
          <cell r="F1796">
            <v>0</v>
          </cell>
          <cell r="G1796">
            <v>0</v>
          </cell>
        </row>
        <row r="1797">
          <cell r="A1797" t="str">
            <v/>
          </cell>
          <cell r="B1797" t="str">
            <v/>
          </cell>
          <cell r="D1797" t="str">
            <v/>
          </cell>
          <cell r="E1797">
            <v>0</v>
          </cell>
          <cell r="F1797">
            <v>0</v>
          </cell>
          <cell r="G1797">
            <v>0</v>
          </cell>
        </row>
        <row r="1798">
          <cell r="A1798" t="str">
            <v/>
          </cell>
          <cell r="B1798" t="str">
            <v/>
          </cell>
          <cell r="D1798" t="str">
            <v/>
          </cell>
          <cell r="E1798">
            <v>0</v>
          </cell>
          <cell r="F1798">
            <v>0</v>
          </cell>
          <cell r="G1798">
            <v>0</v>
          </cell>
        </row>
        <row r="1799">
          <cell r="A1799" t="str">
            <v>3.3.6</v>
          </cell>
          <cell r="B1799" t="str">
            <v>Estructura metálica para cerramientos de protección de equipos</v>
          </cell>
          <cell r="C1799">
            <v>0</v>
          </cell>
          <cell r="D1799" t="str">
            <v>Costo  Neto</v>
          </cell>
          <cell r="E1799">
            <v>0</v>
          </cell>
          <cell r="F1799" t="str">
            <v>Total A</v>
          </cell>
          <cell r="G1799">
            <v>0</v>
          </cell>
        </row>
        <row r="1800">
          <cell r="A1800" t="str">
            <v>B - MANO DE OBRA</v>
          </cell>
        </row>
        <row r="1801">
          <cell r="A1801" t="str">
            <v/>
          </cell>
          <cell r="B1801" t="str">
            <v/>
          </cell>
          <cell r="C1801">
            <v>0</v>
          </cell>
          <cell r="D1801" t="str">
            <v/>
          </cell>
          <cell r="E1801">
            <v>0</v>
          </cell>
          <cell r="F1801">
            <v>0</v>
          </cell>
          <cell r="G1801">
            <v>0</v>
          </cell>
        </row>
        <row r="1802">
          <cell r="A1802" t="str">
            <v/>
          </cell>
          <cell r="B1802" t="str">
            <v/>
          </cell>
          <cell r="C1802">
            <v>0</v>
          </cell>
          <cell r="D1802" t="str">
            <v/>
          </cell>
          <cell r="E1802">
            <v>0</v>
          </cell>
          <cell r="F1802">
            <v>0</v>
          </cell>
          <cell r="G1802">
            <v>0</v>
          </cell>
        </row>
        <row r="1803">
          <cell r="A1803" t="str">
            <v/>
          </cell>
          <cell r="B1803" t="str">
            <v/>
          </cell>
          <cell r="C1803">
            <v>0</v>
          </cell>
          <cell r="D1803" t="str">
            <v/>
          </cell>
          <cell r="E1803">
            <v>0</v>
          </cell>
          <cell r="F1803">
            <v>0</v>
          </cell>
          <cell r="G1803">
            <v>0</v>
          </cell>
        </row>
        <row r="1804">
          <cell r="A1804" t="str">
            <v/>
          </cell>
          <cell r="B1804" t="str">
            <v/>
          </cell>
          <cell r="C1804">
            <v>0</v>
          </cell>
          <cell r="D1804" t="str">
            <v/>
          </cell>
          <cell r="E1804">
            <v>0</v>
          </cell>
          <cell r="F1804">
            <v>0</v>
          </cell>
          <cell r="G1804">
            <v>0</v>
          </cell>
        </row>
        <row r="1805">
          <cell r="A1805" t="str">
            <v/>
          </cell>
          <cell r="B1805" t="str">
            <v/>
          </cell>
          <cell r="C1805">
            <v>0</v>
          </cell>
          <cell r="D1805" t="str">
            <v/>
          </cell>
          <cell r="E1805">
            <v>0</v>
          </cell>
          <cell r="F1805">
            <v>0</v>
          </cell>
          <cell r="G1805">
            <v>0</v>
          </cell>
        </row>
        <row r="1806">
          <cell r="A1806" t="str">
            <v/>
          </cell>
          <cell r="B1806" t="str">
            <v/>
          </cell>
          <cell r="C1806" t="str">
            <v>ESTRUCTURAS RESISTENTES</v>
          </cell>
          <cell r="D1806" t="str">
            <v/>
          </cell>
          <cell r="E1806">
            <v>0</v>
          </cell>
          <cell r="F1806">
            <v>0</v>
          </cell>
          <cell r="G1806">
            <v>0</v>
          </cell>
        </row>
        <row r="1807">
          <cell r="A1807" t="str">
            <v/>
          </cell>
          <cell r="B1807" t="str">
            <v/>
          </cell>
          <cell r="C1807" t="str">
            <v>Cenefa con estructura soporte</v>
          </cell>
          <cell r="D1807" t="str">
            <v/>
          </cell>
          <cell r="E1807">
            <v>0</v>
          </cell>
          <cell r="F1807">
            <v>0</v>
          </cell>
          <cell r="G1807">
            <v>0</v>
          </cell>
        </row>
        <row r="1808">
          <cell r="A1808" t="str">
            <v/>
          </cell>
          <cell r="B1808" t="str">
            <v/>
          </cell>
          <cell r="D1808" t="str">
            <v/>
          </cell>
          <cell r="E1808">
            <v>0</v>
          </cell>
          <cell r="F1808">
            <v>0</v>
          </cell>
          <cell r="G1808">
            <v>0</v>
          </cell>
        </row>
        <row r="1809">
          <cell r="A1809" t="str">
            <v>DATOS REDETERMINACION</v>
          </cell>
          <cell r="B1809">
            <v>0</v>
          </cell>
          <cell r="C1809" t="str">
            <v>DESIGNACION</v>
          </cell>
          <cell r="D1809" t="str">
            <v>U</v>
          </cell>
          <cell r="E1809" t="str">
            <v>Cantidad</v>
          </cell>
          <cell r="F1809" t="str">
            <v>Total B</v>
          </cell>
          <cell r="G1809">
            <v>0</v>
          </cell>
        </row>
        <row r="1810">
          <cell r="A1810" t="str">
            <v>C - EQUIPOS</v>
          </cell>
          <cell r="B1810" t="str">
            <v>DESCRIPCIÓN</v>
          </cell>
          <cell r="C1810">
            <v>0</v>
          </cell>
          <cell r="D1810">
            <v>0</v>
          </cell>
          <cell r="E1810">
            <v>0</v>
          </cell>
          <cell r="F1810">
            <v>0</v>
          </cell>
          <cell r="G1810">
            <v>0</v>
          </cell>
        </row>
        <row r="1811">
          <cell r="A1811" t="str">
            <v/>
          </cell>
          <cell r="B1811" t="str">
            <v/>
          </cell>
          <cell r="C1811" t="str">
            <v>A - MATERIALES</v>
          </cell>
          <cell r="D1811" t="str">
            <v/>
          </cell>
          <cell r="E1811">
            <v>0</v>
          </cell>
          <cell r="F1811">
            <v>0</v>
          </cell>
          <cell r="G1811">
            <v>0</v>
          </cell>
        </row>
        <row r="1812">
          <cell r="A1812" t="str">
            <v/>
          </cell>
          <cell r="B1812" t="str">
            <v/>
          </cell>
          <cell r="C1812">
            <v>0</v>
          </cell>
          <cell r="D1812" t="str">
            <v/>
          </cell>
          <cell r="E1812">
            <v>0</v>
          </cell>
          <cell r="F1812">
            <v>0</v>
          </cell>
          <cell r="G1812">
            <v>0</v>
          </cell>
        </row>
        <row r="1813">
          <cell r="A1813" t="str">
            <v/>
          </cell>
          <cell r="B1813" t="str">
            <v/>
          </cell>
          <cell r="C1813">
            <v>0</v>
          </cell>
          <cell r="D1813" t="str">
            <v/>
          </cell>
          <cell r="E1813">
            <v>0</v>
          </cell>
          <cell r="F1813">
            <v>0</v>
          </cell>
          <cell r="G1813">
            <v>0</v>
          </cell>
        </row>
        <row r="1814">
          <cell r="A1814" t="str">
            <v/>
          </cell>
          <cell r="B1814" t="str">
            <v/>
          </cell>
          <cell r="C1814">
            <v>0</v>
          </cell>
          <cell r="D1814" t="str">
            <v/>
          </cell>
          <cell r="E1814">
            <v>0</v>
          </cell>
          <cell r="F1814">
            <v>0</v>
          </cell>
          <cell r="G1814">
            <v>0</v>
          </cell>
        </row>
        <row r="1815">
          <cell r="A1815" t="str">
            <v/>
          </cell>
          <cell r="B1815" t="str">
            <v/>
          </cell>
          <cell r="C1815">
            <v>0</v>
          </cell>
          <cell r="D1815" t="str">
            <v/>
          </cell>
          <cell r="E1815">
            <v>0</v>
          </cell>
          <cell r="F1815">
            <v>0</v>
          </cell>
          <cell r="G1815">
            <v>0</v>
          </cell>
        </row>
        <row r="1816">
          <cell r="A1816" t="str">
            <v/>
          </cell>
          <cell r="B1816" t="str">
            <v/>
          </cell>
          <cell r="C1816">
            <v>0</v>
          </cell>
          <cell r="D1816" t="str">
            <v/>
          </cell>
          <cell r="E1816">
            <v>0</v>
          </cell>
          <cell r="F1816">
            <v>0</v>
          </cell>
          <cell r="G1816">
            <v>0</v>
          </cell>
        </row>
        <row r="1817">
          <cell r="A1817" t="str">
            <v/>
          </cell>
          <cell r="B1817" t="str">
            <v/>
          </cell>
          <cell r="C1817">
            <v>0</v>
          </cell>
          <cell r="D1817" t="str">
            <v/>
          </cell>
          <cell r="E1817">
            <v>0</v>
          </cell>
          <cell r="F1817">
            <v>0</v>
          </cell>
          <cell r="G1817">
            <v>0</v>
          </cell>
        </row>
        <row r="1818">
          <cell r="A1818" t="str">
            <v/>
          </cell>
          <cell r="B1818" t="str">
            <v/>
          </cell>
          <cell r="C1818">
            <v>0</v>
          </cell>
          <cell r="D1818" t="str">
            <v/>
          </cell>
          <cell r="E1818">
            <v>0</v>
          </cell>
          <cell r="F1818">
            <v>0</v>
          </cell>
          <cell r="G1818">
            <v>0</v>
          </cell>
        </row>
        <row r="1819">
          <cell r="A1819" t="str">
            <v/>
          </cell>
          <cell r="B1819" t="str">
            <v/>
          </cell>
          <cell r="C1819">
            <v>0</v>
          </cell>
          <cell r="D1819" t="str">
            <v/>
          </cell>
          <cell r="E1819">
            <v>0</v>
          </cell>
          <cell r="F1819">
            <v>0</v>
          </cell>
          <cell r="G1819">
            <v>0</v>
          </cell>
        </row>
        <row r="1820">
          <cell r="A1820" t="str">
            <v/>
          </cell>
          <cell r="B1820" t="str">
            <v/>
          </cell>
          <cell r="C1820">
            <v>0</v>
          </cell>
          <cell r="D1820" t="str">
            <v/>
          </cell>
          <cell r="E1820">
            <v>0</v>
          </cell>
          <cell r="F1820">
            <v>0</v>
          </cell>
          <cell r="G1820">
            <v>0</v>
          </cell>
        </row>
        <row r="1821">
          <cell r="A1821" t="str">
            <v/>
          </cell>
          <cell r="B1821" t="str">
            <v/>
          </cell>
          <cell r="C1821">
            <v>0</v>
          </cell>
          <cell r="D1821" t="str">
            <v/>
          </cell>
          <cell r="E1821">
            <v>0</v>
          </cell>
          <cell r="F1821" t="str">
            <v>Total C</v>
          </cell>
          <cell r="G1821">
            <v>0</v>
          </cell>
        </row>
        <row r="1822">
          <cell r="A1822" t="str">
            <v/>
          </cell>
          <cell r="B1822" t="str">
            <v/>
          </cell>
          <cell r="C1822">
            <v>0</v>
          </cell>
          <cell r="D1822" t="str">
            <v/>
          </cell>
          <cell r="E1822">
            <v>0</v>
          </cell>
          <cell r="F1822">
            <v>0</v>
          </cell>
          <cell r="G1822">
            <v>0</v>
          </cell>
        </row>
        <row r="1823">
          <cell r="A1823" t="str">
            <v/>
          </cell>
          <cell r="B1823" t="str">
            <v/>
          </cell>
          <cell r="C1823">
            <v>0</v>
          </cell>
          <cell r="D1823" t="str">
            <v>COSTO NETO</v>
          </cell>
          <cell r="E1823">
            <v>0</v>
          </cell>
          <cell r="F1823" t="str">
            <v>Total D=A+B+C</v>
          </cell>
          <cell r="G1823">
            <v>0</v>
          </cell>
        </row>
        <row r="1824">
          <cell r="A1824" t="str">
            <v/>
          </cell>
          <cell r="B1824" t="str">
            <v/>
          </cell>
          <cell r="C1824">
            <v>0</v>
          </cell>
          <cell r="D1824" t="str">
            <v/>
          </cell>
          <cell r="E1824">
            <v>0</v>
          </cell>
          <cell r="F1824">
            <v>0</v>
          </cell>
          <cell r="G1824">
            <v>0</v>
          </cell>
        </row>
        <row r="1825">
          <cell r="A1825" t="str">
            <v>ANALISIS DE PRECIOS</v>
          </cell>
          <cell r="B1825" t="str">
            <v/>
          </cell>
          <cell r="C1825">
            <v>0</v>
          </cell>
          <cell r="D1825" t="str">
            <v/>
          </cell>
          <cell r="E1825">
            <v>0</v>
          </cell>
          <cell r="F1825">
            <v>0</v>
          </cell>
          <cell r="G1825">
            <v>0</v>
          </cell>
        </row>
        <row r="1826">
          <cell r="A1826" t="str">
            <v>COMITENTE:</v>
          </cell>
          <cell r="B1826" t="str">
            <v>INSTITUTO PROVINCIAL DE LA VIVIENDA</v>
          </cell>
          <cell r="E1826">
            <v>0</v>
          </cell>
          <cell r="F1826" t="str">
            <v>Total A</v>
          </cell>
          <cell r="G1826">
            <v>0</v>
          </cell>
        </row>
        <row r="1827">
          <cell r="A1827" t="str">
            <v>CONTRATISTA:</v>
          </cell>
          <cell r="B1827">
            <v>0</v>
          </cell>
          <cell r="C1827" t="str">
            <v>B - MANO DE OBRA</v>
          </cell>
          <cell r="E1827">
            <v>0</v>
          </cell>
          <cell r="G1827">
            <v>0</v>
          </cell>
        </row>
        <row r="1828">
          <cell r="A1828" t="str">
            <v>OBRA:</v>
          </cell>
          <cell r="B1828">
            <v>0</v>
          </cell>
          <cell r="C1828">
            <v>0</v>
          </cell>
          <cell r="D1828" t="str">
            <v/>
          </cell>
          <cell r="E1828">
            <v>0</v>
          </cell>
          <cell r="F1828" t="str">
            <v>PRECIOS A:</v>
          </cell>
          <cell r="G1828">
            <v>0</v>
          </cell>
        </row>
        <row r="1829">
          <cell r="A1829" t="str">
            <v>UBICACIÓN:</v>
          </cell>
          <cell r="B1829">
            <v>0</v>
          </cell>
          <cell r="C1829">
            <v>0</v>
          </cell>
          <cell r="D1829" t="str">
            <v/>
          </cell>
          <cell r="E1829">
            <v>0</v>
          </cell>
          <cell r="F1829">
            <v>0</v>
          </cell>
          <cell r="G1829">
            <v>0</v>
          </cell>
        </row>
        <row r="1830">
          <cell r="A1830" t="str">
            <v>RUBRO:</v>
          </cell>
          <cell r="B1830" t="str">
            <v/>
          </cell>
          <cell r="C1830">
            <v>0</v>
          </cell>
          <cell r="D1830" t="str">
            <v/>
          </cell>
          <cell r="E1830">
            <v>0</v>
          </cell>
          <cell r="F1830">
            <v>0</v>
          </cell>
          <cell r="G1830">
            <v>0</v>
          </cell>
        </row>
        <row r="1831">
          <cell r="A1831" t="str">
            <v>ITEM:</v>
          </cell>
          <cell r="B1831" t="str">
            <v/>
          </cell>
          <cell r="C1831" t="str">
            <v/>
          </cell>
          <cell r="D1831" t="str">
            <v/>
          </cell>
          <cell r="E1831">
            <v>0</v>
          </cell>
          <cell r="F1831" t="str">
            <v>UNIDAD:</v>
          </cell>
          <cell r="G1831" t="str">
            <v/>
          </cell>
        </row>
        <row r="1832">
          <cell r="A1832" t="str">
            <v/>
          </cell>
          <cell r="B1832" t="str">
            <v/>
          </cell>
          <cell r="C1832">
            <v>0</v>
          </cell>
          <cell r="D1832" t="str">
            <v/>
          </cell>
          <cell r="E1832">
            <v>0</v>
          </cell>
          <cell r="F1832">
            <v>0</v>
          </cell>
          <cell r="G1832">
            <v>0</v>
          </cell>
        </row>
        <row r="1833">
          <cell r="A1833" t="str">
            <v>DATOS REDETERMINACION</v>
          </cell>
          <cell r="B1833" t="str">
            <v/>
          </cell>
          <cell r="C1833" t="str">
            <v>DESIGNACION</v>
          </cell>
          <cell r="D1833" t="str">
            <v>U</v>
          </cell>
          <cell r="E1833" t="str">
            <v>Cantidad</v>
          </cell>
          <cell r="F1833" t="str">
            <v>$ Unitarios</v>
          </cell>
          <cell r="G1833" t="str">
            <v>$ Parcial</v>
          </cell>
        </row>
        <row r="1834">
          <cell r="A1834" t="str">
            <v>CÓDIGO</v>
          </cell>
          <cell r="B1834" t="str">
            <v>DESCRIPCIÓN</v>
          </cell>
          <cell r="C1834">
            <v>0</v>
          </cell>
          <cell r="D1834" t="str">
            <v/>
          </cell>
          <cell r="E1834">
            <v>0</v>
          </cell>
          <cell r="F1834">
            <v>0</v>
          </cell>
          <cell r="G1834">
            <v>0</v>
          </cell>
        </row>
        <row r="1835">
          <cell r="A1835" t="str">
            <v>A - MATERIALES</v>
          </cell>
          <cell r="B1835" t="str">
            <v/>
          </cell>
          <cell r="C1835">
            <v>0</v>
          </cell>
          <cell r="D1835" t="str">
            <v/>
          </cell>
          <cell r="E1835">
            <v>0</v>
          </cell>
          <cell r="F1835">
            <v>0</v>
          </cell>
          <cell r="G1835">
            <v>0</v>
          </cell>
        </row>
        <row r="1836">
          <cell r="A1836" t="str">
            <v/>
          </cell>
          <cell r="B1836" t="str">
            <v/>
          </cell>
          <cell r="D1836" t="str">
            <v/>
          </cell>
          <cell r="E1836">
            <v>0</v>
          </cell>
          <cell r="F1836">
            <v>0</v>
          </cell>
          <cell r="G1836">
            <v>0</v>
          </cell>
        </row>
        <row r="1837">
          <cell r="A1837" t="str">
            <v/>
          </cell>
          <cell r="B1837" t="str">
            <v/>
          </cell>
          <cell r="C1837" t="str">
            <v>C - EQUIPOS</v>
          </cell>
          <cell r="D1837" t="str">
            <v/>
          </cell>
          <cell r="E1837">
            <v>0</v>
          </cell>
          <cell r="F1837">
            <v>0</v>
          </cell>
          <cell r="G1837">
            <v>0</v>
          </cell>
        </row>
        <row r="1838">
          <cell r="A1838" t="str">
            <v/>
          </cell>
          <cell r="B1838" t="str">
            <v/>
          </cell>
          <cell r="C1838">
            <v>0</v>
          </cell>
          <cell r="D1838" t="str">
            <v/>
          </cell>
          <cell r="E1838">
            <v>0</v>
          </cell>
          <cell r="F1838">
            <v>0</v>
          </cell>
          <cell r="G1838">
            <v>0</v>
          </cell>
        </row>
        <row r="1839">
          <cell r="A1839" t="str">
            <v/>
          </cell>
          <cell r="B1839" t="str">
            <v/>
          </cell>
          <cell r="C1839">
            <v>0</v>
          </cell>
          <cell r="D1839" t="str">
            <v/>
          </cell>
          <cell r="E1839">
            <v>0</v>
          </cell>
          <cell r="F1839">
            <v>0</v>
          </cell>
          <cell r="G1839">
            <v>0</v>
          </cell>
        </row>
        <row r="1840">
          <cell r="A1840" t="str">
            <v/>
          </cell>
          <cell r="B1840" t="str">
            <v/>
          </cell>
          <cell r="C1840">
            <v>0</v>
          </cell>
          <cell r="D1840" t="str">
            <v/>
          </cell>
          <cell r="E1840">
            <v>0</v>
          </cell>
          <cell r="F1840">
            <v>0</v>
          </cell>
          <cell r="G1840">
            <v>0</v>
          </cell>
        </row>
        <row r="1841">
          <cell r="A1841" t="str">
            <v/>
          </cell>
          <cell r="B1841" t="str">
            <v/>
          </cell>
          <cell r="C1841">
            <v>0</v>
          </cell>
          <cell r="D1841" t="str">
            <v/>
          </cell>
          <cell r="E1841">
            <v>0</v>
          </cell>
          <cell r="F1841">
            <v>0</v>
          </cell>
          <cell r="G1841">
            <v>0</v>
          </cell>
        </row>
        <row r="1842">
          <cell r="A1842" t="str">
            <v/>
          </cell>
          <cell r="B1842" t="str">
            <v/>
          </cell>
          <cell r="C1842">
            <v>0</v>
          </cell>
          <cell r="D1842" t="str">
            <v/>
          </cell>
          <cell r="E1842">
            <v>0</v>
          </cell>
          <cell r="F1842">
            <v>0</v>
          </cell>
          <cell r="G1842">
            <v>0</v>
          </cell>
        </row>
        <row r="1843">
          <cell r="A1843" t="str">
            <v/>
          </cell>
          <cell r="B1843" t="str">
            <v/>
          </cell>
          <cell r="C1843">
            <v>0</v>
          </cell>
          <cell r="D1843" t="str">
            <v/>
          </cell>
          <cell r="E1843">
            <v>0</v>
          </cell>
          <cell r="F1843">
            <v>0</v>
          </cell>
          <cell r="G1843">
            <v>0</v>
          </cell>
        </row>
        <row r="1844">
          <cell r="A1844" t="str">
            <v/>
          </cell>
          <cell r="B1844" t="str">
            <v/>
          </cell>
          <cell r="C1844">
            <v>0</v>
          </cell>
          <cell r="D1844" t="str">
            <v/>
          </cell>
          <cell r="E1844">
            <v>0</v>
          </cell>
          <cell r="F1844">
            <v>0</v>
          </cell>
          <cell r="G1844">
            <v>0</v>
          </cell>
        </row>
        <row r="1845">
          <cell r="A1845" t="str">
            <v/>
          </cell>
          <cell r="B1845" t="str">
            <v/>
          </cell>
          <cell r="C1845">
            <v>0</v>
          </cell>
          <cell r="D1845" t="str">
            <v/>
          </cell>
          <cell r="E1845">
            <v>0</v>
          </cell>
          <cell r="F1845">
            <v>0</v>
          </cell>
          <cell r="G1845">
            <v>0</v>
          </cell>
        </row>
        <row r="1846">
          <cell r="A1846" t="str">
            <v/>
          </cell>
          <cell r="B1846" t="str">
            <v/>
          </cell>
          <cell r="C1846">
            <v>0</v>
          </cell>
          <cell r="D1846" t="str">
            <v/>
          </cell>
          <cell r="E1846">
            <v>0</v>
          </cell>
          <cell r="F1846">
            <v>0</v>
          </cell>
          <cell r="G1846">
            <v>0</v>
          </cell>
        </row>
        <row r="1847">
          <cell r="A1847" t="str">
            <v/>
          </cell>
          <cell r="B1847" t="str">
            <v/>
          </cell>
          <cell r="D1847" t="str">
            <v/>
          </cell>
          <cell r="E1847">
            <v>0</v>
          </cell>
          <cell r="F1847">
            <v>0</v>
          </cell>
          <cell r="G1847">
            <v>0</v>
          </cell>
        </row>
        <row r="1848">
          <cell r="A1848" t="str">
            <v/>
          </cell>
          <cell r="B1848" t="str">
            <v/>
          </cell>
          <cell r="D1848" t="str">
            <v/>
          </cell>
          <cell r="E1848">
            <v>0</v>
          </cell>
          <cell r="F1848">
            <v>0</v>
          </cell>
          <cell r="G1848">
            <v>0</v>
          </cell>
        </row>
        <row r="1849">
          <cell r="A1849" t="str">
            <v/>
          </cell>
          <cell r="B1849" t="str">
            <v/>
          </cell>
          <cell r="C1849">
            <v>0</v>
          </cell>
          <cell r="D1849" t="str">
            <v/>
          </cell>
          <cell r="E1849">
            <v>0</v>
          </cell>
          <cell r="F1849">
            <v>0</v>
          </cell>
          <cell r="G1849">
            <v>0</v>
          </cell>
        </row>
        <row r="1850">
          <cell r="A1850" t="str">
            <v/>
          </cell>
          <cell r="B1850" t="str">
            <v/>
          </cell>
          <cell r="D1850" t="str">
            <v/>
          </cell>
          <cell r="F1850">
            <v>0</v>
          </cell>
          <cell r="G1850">
            <v>0</v>
          </cell>
        </row>
        <row r="1851">
          <cell r="A1851" t="str">
            <v/>
          </cell>
          <cell r="B1851" t="str">
            <v/>
          </cell>
          <cell r="C1851">
            <v>0</v>
          </cell>
          <cell r="D1851" t="str">
            <v/>
          </cell>
          <cell r="E1851">
            <v>0</v>
          </cell>
          <cell r="F1851">
            <v>0</v>
          </cell>
          <cell r="G1851">
            <v>0</v>
          </cell>
        </row>
        <row r="1852">
          <cell r="A1852" t="str">
            <v/>
          </cell>
          <cell r="B1852" t="str">
            <v/>
          </cell>
          <cell r="C1852">
            <v>0</v>
          </cell>
          <cell r="D1852" t="str">
            <v/>
          </cell>
          <cell r="E1852">
            <v>0</v>
          </cell>
          <cell r="F1852">
            <v>0</v>
          </cell>
          <cell r="G1852">
            <v>0</v>
          </cell>
        </row>
        <row r="1853">
          <cell r="A1853" t="str">
            <v/>
          </cell>
          <cell r="B1853" t="str">
            <v/>
          </cell>
          <cell r="C1853">
            <v>0</v>
          </cell>
          <cell r="D1853" t="str">
            <v/>
          </cell>
          <cell r="E1853">
            <v>0</v>
          </cell>
          <cell r="F1853">
            <v>0</v>
          </cell>
          <cell r="G1853">
            <v>0</v>
          </cell>
        </row>
        <row r="1854">
          <cell r="A1854" t="str">
            <v/>
          </cell>
          <cell r="B1854" t="str">
            <v/>
          </cell>
          <cell r="C1854">
            <v>0</v>
          </cell>
          <cell r="D1854" t="str">
            <v/>
          </cell>
          <cell r="E1854">
            <v>0</v>
          </cell>
          <cell r="F1854">
            <v>0</v>
          </cell>
          <cell r="G1854">
            <v>0</v>
          </cell>
        </row>
        <row r="1855">
          <cell r="A1855" t="str">
            <v/>
          </cell>
          <cell r="B1855" t="str">
            <v/>
          </cell>
          <cell r="C1855">
            <v>0</v>
          </cell>
          <cell r="D1855" t="str">
            <v/>
          </cell>
          <cell r="E1855">
            <v>0</v>
          </cell>
          <cell r="F1855">
            <v>0</v>
          </cell>
          <cell r="G1855">
            <v>0</v>
          </cell>
        </row>
        <row r="1856">
          <cell r="A1856" t="str">
            <v>RUBRO:</v>
          </cell>
          <cell r="B1856">
            <v>3</v>
          </cell>
          <cell r="C1856" t="str">
            <v>ESTRUCTURAS RESISTENTES</v>
          </cell>
          <cell r="E1856">
            <v>0</v>
          </cell>
          <cell r="F1856" t="str">
            <v>Total A</v>
          </cell>
          <cell r="G1856">
            <v>0</v>
          </cell>
        </row>
        <row r="1857">
          <cell r="A1857" t="str">
            <v>B - MANO DE OBRA</v>
          </cell>
          <cell r="B1857" t="str">
            <v>3.3.9</v>
          </cell>
          <cell r="C1857" t="str">
            <v>Estructura escalera</v>
          </cell>
          <cell r="E1857">
            <v>0</v>
          </cell>
          <cell r="F1857" t="str">
            <v>UNIDAD:</v>
          </cell>
          <cell r="G1857" t="str">
            <v>gl</v>
          </cell>
        </row>
        <row r="1858">
          <cell r="A1858" t="str">
            <v/>
          </cell>
          <cell r="B1858" t="str">
            <v/>
          </cell>
          <cell r="D1858" t="str">
            <v/>
          </cell>
          <cell r="E1858">
            <v>0</v>
          </cell>
          <cell r="F1858">
            <v>0</v>
          </cell>
          <cell r="G1858">
            <v>0</v>
          </cell>
        </row>
        <row r="1859">
          <cell r="A1859" t="str">
            <v/>
          </cell>
          <cell r="B1859" t="str">
            <v/>
          </cell>
          <cell r="C1859" t="str">
            <v>DESIGNACION</v>
          </cell>
          <cell r="D1859" t="str">
            <v/>
          </cell>
          <cell r="E1859" t="str">
            <v>Cantidad</v>
          </cell>
          <cell r="F1859">
            <v>0</v>
          </cell>
          <cell r="G1859">
            <v>0</v>
          </cell>
        </row>
        <row r="1860">
          <cell r="A1860" t="str">
            <v/>
          </cell>
          <cell r="B1860" t="str">
            <v/>
          </cell>
          <cell r="C1860">
            <v>0</v>
          </cell>
          <cell r="D1860" t="str">
            <v/>
          </cell>
          <cell r="E1860">
            <v>0</v>
          </cell>
          <cell r="F1860">
            <v>0</v>
          </cell>
          <cell r="G1860">
            <v>0</v>
          </cell>
        </row>
        <row r="1861">
          <cell r="A1861" t="str">
            <v/>
          </cell>
          <cell r="B1861" t="str">
            <v/>
          </cell>
          <cell r="C1861" t="str">
            <v>A - MATERIALES</v>
          </cell>
          <cell r="D1861" t="str">
            <v/>
          </cell>
          <cell r="E1861">
            <v>0</v>
          </cell>
          <cell r="F1861">
            <v>0</v>
          </cell>
          <cell r="G1861">
            <v>0</v>
          </cell>
        </row>
        <row r="1862">
          <cell r="A1862" t="str">
            <v/>
          </cell>
          <cell r="B1862" t="str">
            <v/>
          </cell>
          <cell r="C1862">
            <v>0</v>
          </cell>
          <cell r="D1862" t="str">
            <v/>
          </cell>
          <cell r="E1862">
            <v>0</v>
          </cell>
          <cell r="F1862">
            <v>0</v>
          </cell>
          <cell r="G1862">
            <v>0</v>
          </cell>
        </row>
        <row r="1863">
          <cell r="A1863" t="str">
            <v/>
          </cell>
          <cell r="B1863" t="str">
            <v/>
          </cell>
          <cell r="C1863">
            <v>0</v>
          </cell>
          <cell r="D1863" t="str">
            <v/>
          </cell>
          <cell r="E1863">
            <v>0</v>
          </cell>
          <cell r="F1863">
            <v>0</v>
          </cell>
          <cell r="G1863">
            <v>0</v>
          </cell>
        </row>
        <row r="1864">
          <cell r="A1864" t="str">
            <v/>
          </cell>
          <cell r="B1864" t="str">
            <v/>
          </cell>
          <cell r="C1864">
            <v>0</v>
          </cell>
          <cell r="D1864" t="str">
            <v/>
          </cell>
          <cell r="E1864">
            <v>0</v>
          </cell>
          <cell r="F1864">
            <v>0</v>
          </cell>
          <cell r="G1864">
            <v>0</v>
          </cell>
        </row>
        <row r="1865">
          <cell r="A1865" t="str">
            <v/>
          </cell>
          <cell r="B1865" t="str">
            <v/>
          </cell>
          <cell r="C1865">
            <v>0</v>
          </cell>
          <cell r="D1865" t="str">
            <v/>
          </cell>
          <cell r="E1865">
            <v>0</v>
          </cell>
          <cell r="F1865">
            <v>0</v>
          </cell>
          <cell r="G1865">
            <v>0</v>
          </cell>
        </row>
        <row r="1866">
          <cell r="A1866" t="str">
            <v/>
          </cell>
          <cell r="B1866" t="str">
            <v/>
          </cell>
          <cell r="C1866">
            <v>0</v>
          </cell>
          <cell r="D1866" t="str">
            <v/>
          </cell>
          <cell r="E1866">
            <v>0</v>
          </cell>
          <cell r="F1866" t="str">
            <v>Total B</v>
          </cell>
          <cell r="G1866">
            <v>0</v>
          </cell>
        </row>
        <row r="1867">
          <cell r="A1867" t="str">
            <v>C - EQUIPOS</v>
          </cell>
          <cell r="B1867" t="str">
            <v/>
          </cell>
          <cell r="C1867">
            <v>0</v>
          </cell>
          <cell r="D1867" t="str">
            <v/>
          </cell>
          <cell r="E1867">
            <v>0</v>
          </cell>
          <cell r="F1867">
            <v>0</v>
          </cell>
          <cell r="G1867">
            <v>0</v>
          </cell>
        </row>
        <row r="1868">
          <cell r="A1868" t="str">
            <v/>
          </cell>
          <cell r="B1868" t="str">
            <v/>
          </cell>
          <cell r="C1868">
            <v>0</v>
          </cell>
          <cell r="D1868" t="str">
            <v/>
          </cell>
          <cell r="E1868">
            <v>0</v>
          </cell>
          <cell r="F1868">
            <v>0</v>
          </cell>
          <cell r="G1868">
            <v>0</v>
          </cell>
        </row>
        <row r="1869">
          <cell r="A1869" t="str">
            <v/>
          </cell>
          <cell r="B1869" t="str">
            <v/>
          </cell>
          <cell r="C1869">
            <v>0</v>
          </cell>
          <cell r="D1869" t="str">
            <v/>
          </cell>
          <cell r="E1869">
            <v>0</v>
          </cell>
          <cell r="F1869">
            <v>0</v>
          </cell>
          <cell r="G1869">
            <v>0</v>
          </cell>
        </row>
        <row r="1870">
          <cell r="A1870" t="str">
            <v/>
          </cell>
          <cell r="B1870" t="str">
            <v/>
          </cell>
          <cell r="C1870">
            <v>0</v>
          </cell>
          <cell r="D1870" t="str">
            <v/>
          </cell>
          <cell r="E1870">
            <v>0</v>
          </cell>
          <cell r="F1870">
            <v>0</v>
          </cell>
          <cell r="G1870">
            <v>0</v>
          </cell>
        </row>
        <row r="1871">
          <cell r="A1871" t="str">
            <v/>
          </cell>
          <cell r="B1871" t="str">
            <v/>
          </cell>
          <cell r="C1871">
            <v>0</v>
          </cell>
          <cell r="D1871" t="str">
            <v/>
          </cell>
          <cell r="E1871">
            <v>0</v>
          </cell>
          <cell r="F1871">
            <v>0</v>
          </cell>
          <cell r="G1871">
            <v>0</v>
          </cell>
        </row>
        <row r="1872">
          <cell r="A1872" t="str">
            <v/>
          </cell>
          <cell r="B1872" t="str">
            <v/>
          </cell>
          <cell r="C1872">
            <v>0</v>
          </cell>
          <cell r="D1872" t="str">
            <v/>
          </cell>
          <cell r="E1872">
            <v>0</v>
          </cell>
          <cell r="F1872">
            <v>0</v>
          </cell>
          <cell r="G1872">
            <v>0</v>
          </cell>
        </row>
        <row r="1873">
          <cell r="A1873" t="str">
            <v/>
          </cell>
          <cell r="B1873" t="str">
            <v/>
          </cell>
          <cell r="C1873">
            <v>0</v>
          </cell>
          <cell r="D1873" t="str">
            <v/>
          </cell>
          <cell r="E1873">
            <v>0</v>
          </cell>
          <cell r="F1873">
            <v>0</v>
          </cell>
          <cell r="G1873">
            <v>0</v>
          </cell>
        </row>
        <row r="1874">
          <cell r="A1874" t="str">
            <v/>
          </cell>
          <cell r="B1874" t="str">
            <v/>
          </cell>
          <cell r="C1874">
            <v>0</v>
          </cell>
          <cell r="D1874" t="str">
            <v/>
          </cell>
          <cell r="E1874">
            <v>0</v>
          </cell>
          <cell r="F1874">
            <v>0</v>
          </cell>
          <cell r="G1874">
            <v>0</v>
          </cell>
        </row>
        <row r="1875">
          <cell r="A1875" t="str">
            <v/>
          </cell>
          <cell r="B1875" t="str">
            <v/>
          </cell>
          <cell r="C1875">
            <v>0</v>
          </cell>
          <cell r="D1875" t="str">
            <v/>
          </cell>
          <cell r="E1875">
            <v>0</v>
          </cell>
          <cell r="F1875">
            <v>0</v>
          </cell>
          <cell r="G1875">
            <v>0</v>
          </cell>
        </row>
        <row r="1876">
          <cell r="A1876" t="str">
            <v/>
          </cell>
          <cell r="B1876" t="str">
            <v/>
          </cell>
          <cell r="D1876" t="str">
            <v/>
          </cell>
          <cell r="E1876">
            <v>0</v>
          </cell>
          <cell r="F1876">
            <v>0</v>
          </cell>
          <cell r="G1876">
            <v>0</v>
          </cell>
        </row>
        <row r="1877">
          <cell r="A1877" t="str">
            <v/>
          </cell>
          <cell r="B1877" t="str">
            <v/>
          </cell>
          <cell r="C1877" t="str">
            <v>B - MANO DE OBRA</v>
          </cell>
          <cell r="D1877" t="str">
            <v/>
          </cell>
          <cell r="E1877">
            <v>0</v>
          </cell>
          <cell r="F1877">
            <v>0</v>
          </cell>
          <cell r="G1877">
            <v>0</v>
          </cell>
        </row>
        <row r="1878">
          <cell r="A1878" t="str">
            <v/>
          </cell>
          <cell r="B1878" t="str">
            <v/>
          </cell>
          <cell r="C1878">
            <v>0</v>
          </cell>
          <cell r="D1878" t="str">
            <v/>
          </cell>
          <cell r="E1878">
            <v>0</v>
          </cell>
          <cell r="F1878" t="str">
            <v>Total C</v>
          </cell>
          <cell r="G1878">
            <v>0</v>
          </cell>
        </row>
        <row r="1879">
          <cell r="A1879" t="str">
            <v/>
          </cell>
          <cell r="B1879" t="str">
            <v/>
          </cell>
          <cell r="C1879">
            <v>0</v>
          </cell>
          <cell r="D1879" t="str">
            <v/>
          </cell>
          <cell r="E1879">
            <v>0</v>
          </cell>
          <cell r="F1879">
            <v>0</v>
          </cell>
          <cell r="G1879">
            <v>0</v>
          </cell>
        </row>
        <row r="1880">
          <cell r="A1880" t="str">
            <v/>
          </cell>
          <cell r="B1880" t="str">
            <v/>
          </cell>
          <cell r="C1880">
            <v>0</v>
          </cell>
          <cell r="D1880" t="str">
            <v>COSTO NETO</v>
          </cell>
          <cell r="E1880">
            <v>0</v>
          </cell>
          <cell r="F1880" t="str">
            <v>Total D=A+B+C</v>
          </cell>
          <cell r="G1880">
            <v>0</v>
          </cell>
        </row>
        <row r="1881">
          <cell r="A1881" t="str">
            <v/>
          </cell>
          <cell r="B1881" t="str">
            <v/>
          </cell>
          <cell r="C1881">
            <v>0</v>
          </cell>
          <cell r="D1881" t="str">
            <v/>
          </cell>
          <cell r="E1881">
            <v>0</v>
          </cell>
          <cell r="F1881">
            <v>0</v>
          </cell>
          <cell r="G1881">
            <v>0</v>
          </cell>
        </row>
        <row r="1882">
          <cell r="A1882" t="str">
            <v>ANALISIS DE PRECIOS</v>
          </cell>
          <cell r="B1882" t="str">
            <v/>
          </cell>
          <cell r="C1882">
            <v>0</v>
          </cell>
          <cell r="D1882" t="str">
            <v/>
          </cell>
          <cell r="E1882">
            <v>0</v>
          </cell>
          <cell r="F1882">
            <v>0</v>
          </cell>
          <cell r="G1882">
            <v>0</v>
          </cell>
        </row>
        <row r="1883">
          <cell r="A1883" t="str">
            <v>COMITENTE:</v>
          </cell>
          <cell r="B1883" t="str">
            <v>INSTITUTO PROVINCIAL DE LA VIVIENDA</v>
          </cell>
          <cell r="C1883">
            <v>0</v>
          </cell>
          <cell r="D1883" t="str">
            <v/>
          </cell>
          <cell r="E1883">
            <v>0</v>
          </cell>
          <cell r="F1883">
            <v>0</v>
          </cell>
          <cell r="G1883">
            <v>0</v>
          </cell>
        </row>
        <row r="1884">
          <cell r="A1884" t="str">
            <v>CONTRATISTA:</v>
          </cell>
          <cell r="B1884">
            <v>0</v>
          </cell>
          <cell r="C1884">
            <v>0</v>
          </cell>
          <cell r="D1884" t="str">
            <v/>
          </cell>
          <cell r="E1884">
            <v>0</v>
          </cell>
          <cell r="F1884">
            <v>0</v>
          </cell>
          <cell r="G1884">
            <v>0</v>
          </cell>
        </row>
        <row r="1885">
          <cell r="A1885" t="str">
            <v>OBRA:</v>
          </cell>
          <cell r="B1885">
            <v>0</v>
          </cell>
          <cell r="C1885">
            <v>0</v>
          </cell>
          <cell r="D1885" t="str">
            <v/>
          </cell>
          <cell r="E1885">
            <v>0</v>
          </cell>
          <cell r="F1885" t="str">
            <v>PRECIOS A:</v>
          </cell>
          <cell r="G1885">
            <v>0</v>
          </cell>
        </row>
        <row r="1886">
          <cell r="A1886" t="str">
            <v>UBICACIÓN:</v>
          </cell>
          <cell r="B1886">
            <v>0</v>
          </cell>
          <cell r="E1886">
            <v>0</v>
          </cell>
          <cell r="F1886" t="str">
            <v>Total B</v>
          </cell>
          <cell r="G1886">
            <v>0</v>
          </cell>
        </row>
        <row r="1887">
          <cell r="A1887" t="str">
            <v>RUBRO:</v>
          </cell>
          <cell r="C1887">
            <v>0</v>
          </cell>
          <cell r="E1887">
            <v>0</v>
          </cell>
          <cell r="G1887">
            <v>0</v>
          </cell>
        </row>
        <row r="1888">
          <cell r="A1888" t="str">
            <v>ITEM:</v>
          </cell>
          <cell r="B1888" t="str">
            <v/>
          </cell>
          <cell r="C1888" t="str">
            <v/>
          </cell>
          <cell r="D1888" t="str">
            <v/>
          </cell>
          <cell r="E1888">
            <v>0</v>
          </cell>
          <cell r="F1888" t="str">
            <v>UNIDAD:</v>
          </cell>
          <cell r="G1888" t="str">
            <v/>
          </cell>
        </row>
        <row r="1889">
          <cell r="A1889" t="str">
            <v/>
          </cell>
          <cell r="B1889" t="str">
            <v/>
          </cell>
          <cell r="C1889">
            <v>0</v>
          </cell>
          <cell r="D1889" t="str">
            <v/>
          </cell>
          <cell r="E1889">
            <v>0</v>
          </cell>
          <cell r="F1889">
            <v>0</v>
          </cell>
          <cell r="G1889">
            <v>0</v>
          </cell>
        </row>
        <row r="1890">
          <cell r="A1890" t="str">
            <v>DATOS REDETERMINACION</v>
          </cell>
          <cell r="B1890" t="str">
            <v/>
          </cell>
          <cell r="C1890" t="str">
            <v>DESIGNACION</v>
          </cell>
          <cell r="D1890" t="str">
            <v>U</v>
          </cell>
          <cell r="E1890" t="str">
            <v>Cantidad</v>
          </cell>
          <cell r="F1890" t="str">
            <v>$ Unitarios</v>
          </cell>
          <cell r="G1890" t="str">
            <v>$ Parcial</v>
          </cell>
        </row>
        <row r="1891">
          <cell r="A1891" t="str">
            <v>CÓDIGO</v>
          </cell>
          <cell r="B1891" t="str">
            <v>DESCRIPCIÓN</v>
          </cell>
          <cell r="C1891">
            <v>0</v>
          </cell>
          <cell r="D1891" t="str">
            <v/>
          </cell>
          <cell r="E1891">
            <v>0</v>
          </cell>
          <cell r="F1891">
            <v>0</v>
          </cell>
          <cell r="G1891">
            <v>0</v>
          </cell>
        </row>
        <row r="1892">
          <cell r="A1892" t="str">
            <v>A - MATERIALES</v>
          </cell>
          <cell r="B1892" t="str">
            <v/>
          </cell>
          <cell r="C1892">
            <v>0</v>
          </cell>
          <cell r="D1892" t="str">
            <v/>
          </cell>
          <cell r="E1892">
            <v>0</v>
          </cell>
          <cell r="F1892">
            <v>0</v>
          </cell>
          <cell r="G1892">
            <v>0</v>
          </cell>
        </row>
        <row r="1893">
          <cell r="A1893" t="str">
            <v/>
          </cell>
          <cell r="B1893" t="str">
            <v/>
          </cell>
          <cell r="C1893">
            <v>0</v>
          </cell>
          <cell r="D1893" t="str">
            <v/>
          </cell>
          <cell r="E1893">
            <v>0</v>
          </cell>
          <cell r="F1893">
            <v>0</v>
          </cell>
          <cell r="G1893">
            <v>0</v>
          </cell>
        </row>
        <row r="1894">
          <cell r="A1894" t="str">
            <v/>
          </cell>
          <cell r="B1894" t="str">
            <v/>
          </cell>
          <cell r="C1894">
            <v>0</v>
          </cell>
          <cell r="D1894" t="str">
            <v/>
          </cell>
          <cell r="E1894">
            <v>0</v>
          </cell>
          <cell r="F1894">
            <v>0</v>
          </cell>
          <cell r="G1894">
            <v>0</v>
          </cell>
        </row>
        <row r="1895">
          <cell r="A1895" t="str">
            <v/>
          </cell>
          <cell r="B1895" t="str">
            <v/>
          </cell>
          <cell r="C1895">
            <v>0</v>
          </cell>
          <cell r="D1895" t="str">
            <v/>
          </cell>
          <cell r="E1895">
            <v>0</v>
          </cell>
          <cell r="F1895">
            <v>0</v>
          </cell>
          <cell r="G1895">
            <v>0</v>
          </cell>
        </row>
        <row r="1896">
          <cell r="A1896" t="str">
            <v/>
          </cell>
          <cell r="B1896" t="str">
            <v/>
          </cell>
          <cell r="C1896">
            <v>0</v>
          </cell>
          <cell r="D1896" t="str">
            <v/>
          </cell>
          <cell r="E1896">
            <v>0</v>
          </cell>
          <cell r="F1896">
            <v>0</v>
          </cell>
          <cell r="G1896">
            <v>0</v>
          </cell>
        </row>
        <row r="1897">
          <cell r="A1897" t="str">
            <v/>
          </cell>
          <cell r="B1897" t="str">
            <v/>
          </cell>
          <cell r="D1897" t="str">
            <v/>
          </cell>
          <cell r="E1897">
            <v>0</v>
          </cell>
          <cell r="F1897">
            <v>0</v>
          </cell>
          <cell r="G1897">
            <v>0</v>
          </cell>
        </row>
        <row r="1898">
          <cell r="A1898" t="str">
            <v/>
          </cell>
          <cell r="B1898" t="str">
            <v/>
          </cell>
          <cell r="D1898" t="str">
            <v/>
          </cell>
          <cell r="E1898">
            <v>0</v>
          </cell>
          <cell r="F1898">
            <v>0</v>
          </cell>
          <cell r="G1898">
            <v>0</v>
          </cell>
        </row>
        <row r="1899">
          <cell r="A1899" t="str">
            <v/>
          </cell>
          <cell r="B1899" t="str">
            <v/>
          </cell>
          <cell r="C1899">
            <v>0</v>
          </cell>
          <cell r="D1899" t="str">
            <v/>
          </cell>
          <cell r="E1899">
            <v>0</v>
          </cell>
          <cell r="F1899">
            <v>0</v>
          </cell>
          <cell r="G1899">
            <v>0</v>
          </cell>
        </row>
        <row r="1900">
          <cell r="A1900" t="str">
            <v/>
          </cell>
          <cell r="B1900" t="str">
            <v/>
          </cell>
          <cell r="D1900" t="str">
            <v/>
          </cell>
          <cell r="F1900">
            <v>0</v>
          </cell>
          <cell r="G1900">
            <v>0</v>
          </cell>
        </row>
        <row r="1901">
          <cell r="A1901" t="str">
            <v/>
          </cell>
          <cell r="B1901" t="str">
            <v/>
          </cell>
          <cell r="C1901">
            <v>0</v>
          </cell>
          <cell r="D1901" t="str">
            <v/>
          </cell>
          <cell r="E1901">
            <v>0</v>
          </cell>
          <cell r="F1901">
            <v>0</v>
          </cell>
          <cell r="G1901">
            <v>0</v>
          </cell>
        </row>
        <row r="1902">
          <cell r="A1902" t="str">
            <v/>
          </cell>
          <cell r="B1902" t="str">
            <v/>
          </cell>
          <cell r="C1902">
            <v>0</v>
          </cell>
          <cell r="D1902" t="str">
            <v/>
          </cell>
          <cell r="E1902">
            <v>0</v>
          </cell>
          <cell r="F1902">
            <v>0</v>
          </cell>
          <cell r="G1902">
            <v>0</v>
          </cell>
        </row>
        <row r="1903">
          <cell r="A1903" t="str">
            <v/>
          </cell>
          <cell r="B1903" t="str">
            <v/>
          </cell>
          <cell r="C1903">
            <v>0</v>
          </cell>
          <cell r="D1903" t="str">
            <v/>
          </cell>
          <cell r="E1903">
            <v>0</v>
          </cell>
          <cell r="F1903">
            <v>0</v>
          </cell>
          <cell r="G1903">
            <v>0</v>
          </cell>
        </row>
        <row r="1904">
          <cell r="A1904" t="str">
            <v/>
          </cell>
          <cell r="B1904" t="str">
            <v/>
          </cell>
          <cell r="C1904">
            <v>0</v>
          </cell>
          <cell r="D1904" t="str">
            <v/>
          </cell>
          <cell r="E1904">
            <v>0</v>
          </cell>
          <cell r="F1904">
            <v>0</v>
          </cell>
          <cell r="G1904">
            <v>0</v>
          </cell>
        </row>
        <row r="1905">
          <cell r="A1905" t="str">
            <v/>
          </cell>
          <cell r="B1905" t="str">
            <v/>
          </cell>
          <cell r="C1905">
            <v>0</v>
          </cell>
          <cell r="D1905" t="str">
            <v/>
          </cell>
          <cell r="E1905">
            <v>0</v>
          </cell>
          <cell r="F1905">
            <v>0</v>
          </cell>
          <cell r="G1905">
            <v>0</v>
          </cell>
        </row>
        <row r="1906">
          <cell r="A1906" t="str">
            <v/>
          </cell>
          <cell r="B1906" t="str">
            <v/>
          </cell>
          <cell r="C1906" t="str">
            <v>ESTRUCTURAS RESISTENTES</v>
          </cell>
          <cell r="D1906" t="str">
            <v/>
          </cell>
          <cell r="E1906">
            <v>0</v>
          </cell>
          <cell r="F1906">
            <v>0</v>
          </cell>
          <cell r="G1906">
            <v>0</v>
          </cell>
        </row>
        <row r="1907">
          <cell r="A1907" t="str">
            <v/>
          </cell>
          <cell r="B1907" t="str">
            <v/>
          </cell>
          <cell r="C1907" t="str">
            <v>Elementos metálicos no estructurales</v>
          </cell>
          <cell r="D1907" t="str">
            <v/>
          </cell>
          <cell r="E1907">
            <v>0</v>
          </cell>
          <cell r="F1907">
            <v>0</v>
          </cell>
          <cell r="G1907">
            <v>0</v>
          </cell>
        </row>
        <row r="1908">
          <cell r="A1908" t="str">
            <v/>
          </cell>
          <cell r="B1908" t="str">
            <v/>
          </cell>
          <cell r="D1908" t="str">
            <v/>
          </cell>
          <cell r="E1908">
            <v>0</v>
          </cell>
          <cell r="F1908">
            <v>0</v>
          </cell>
          <cell r="G1908">
            <v>0</v>
          </cell>
        </row>
        <row r="1909">
          <cell r="A1909" t="str">
            <v/>
          </cell>
          <cell r="B1909" t="str">
            <v/>
          </cell>
          <cell r="C1909" t="str">
            <v>DESIGNACION</v>
          </cell>
          <cell r="D1909" t="str">
            <v/>
          </cell>
          <cell r="E1909" t="str">
            <v>Cantidad</v>
          </cell>
          <cell r="F1909">
            <v>0</v>
          </cell>
          <cell r="G1909">
            <v>0</v>
          </cell>
        </row>
        <row r="1910">
          <cell r="A1910" t="str">
            <v/>
          </cell>
          <cell r="B1910" t="str">
            <v/>
          </cell>
          <cell r="C1910">
            <v>0</v>
          </cell>
          <cell r="D1910" t="str">
            <v/>
          </cell>
          <cell r="E1910">
            <v>0</v>
          </cell>
          <cell r="F1910">
            <v>0</v>
          </cell>
          <cell r="G1910">
            <v>0</v>
          </cell>
        </row>
        <row r="1911">
          <cell r="A1911" t="str">
            <v/>
          </cell>
          <cell r="B1911" t="str">
            <v/>
          </cell>
          <cell r="C1911" t="str">
            <v>A - MATERIALES</v>
          </cell>
          <cell r="D1911" t="str">
            <v/>
          </cell>
          <cell r="E1911">
            <v>0</v>
          </cell>
          <cell r="F1911">
            <v>0</v>
          </cell>
          <cell r="G1911">
            <v>0</v>
          </cell>
        </row>
        <row r="1912">
          <cell r="A1912" t="str">
            <v/>
          </cell>
          <cell r="B1912" t="str">
            <v/>
          </cell>
          <cell r="C1912">
            <v>0</v>
          </cell>
          <cell r="D1912" t="str">
            <v/>
          </cell>
          <cell r="E1912">
            <v>0</v>
          </cell>
          <cell r="F1912">
            <v>0</v>
          </cell>
          <cell r="G1912">
            <v>0</v>
          </cell>
        </row>
        <row r="1913">
          <cell r="A1913" t="str">
            <v/>
          </cell>
          <cell r="B1913" t="str">
            <v/>
          </cell>
          <cell r="C1913">
            <v>0</v>
          </cell>
          <cell r="D1913" t="str">
            <v/>
          </cell>
          <cell r="E1913">
            <v>0</v>
          </cell>
          <cell r="F1913" t="str">
            <v>Total A</v>
          </cell>
          <cell r="G1913">
            <v>0</v>
          </cell>
        </row>
        <row r="1914">
          <cell r="A1914" t="str">
            <v>B - MANO DE OBRA</v>
          </cell>
          <cell r="B1914" t="str">
            <v/>
          </cell>
          <cell r="C1914">
            <v>0</v>
          </cell>
          <cell r="D1914" t="str">
            <v/>
          </cell>
          <cell r="E1914">
            <v>0</v>
          </cell>
          <cell r="F1914">
            <v>0</v>
          </cell>
          <cell r="G1914">
            <v>0</v>
          </cell>
        </row>
        <row r="1915">
          <cell r="A1915" t="str">
            <v/>
          </cell>
          <cell r="B1915" t="str">
            <v/>
          </cell>
          <cell r="C1915">
            <v>0</v>
          </cell>
          <cell r="D1915" t="str">
            <v/>
          </cell>
          <cell r="E1915">
            <v>0</v>
          </cell>
          <cell r="F1915">
            <v>0</v>
          </cell>
          <cell r="G1915">
            <v>0</v>
          </cell>
        </row>
        <row r="1916">
          <cell r="A1916" t="str">
            <v/>
          </cell>
          <cell r="B1916" t="str">
            <v/>
          </cell>
          <cell r="C1916">
            <v>0</v>
          </cell>
          <cell r="D1916" t="str">
            <v/>
          </cell>
          <cell r="E1916">
            <v>0</v>
          </cell>
          <cell r="F1916">
            <v>0</v>
          </cell>
          <cell r="G1916">
            <v>0</v>
          </cell>
        </row>
        <row r="1917">
          <cell r="A1917" t="str">
            <v/>
          </cell>
          <cell r="B1917" t="str">
            <v/>
          </cell>
          <cell r="C1917">
            <v>0</v>
          </cell>
          <cell r="D1917" t="str">
            <v/>
          </cell>
          <cell r="E1917">
            <v>0</v>
          </cell>
          <cell r="F1917">
            <v>0</v>
          </cell>
          <cell r="G1917">
            <v>0</v>
          </cell>
        </row>
        <row r="1918">
          <cell r="A1918" t="str">
            <v/>
          </cell>
          <cell r="B1918" t="str">
            <v/>
          </cell>
          <cell r="C1918">
            <v>0</v>
          </cell>
          <cell r="D1918" t="str">
            <v/>
          </cell>
          <cell r="E1918">
            <v>0</v>
          </cell>
          <cell r="F1918">
            <v>0</v>
          </cell>
          <cell r="G1918">
            <v>0</v>
          </cell>
        </row>
        <row r="1919">
          <cell r="A1919" t="str">
            <v/>
          </cell>
          <cell r="B1919" t="str">
            <v/>
          </cell>
          <cell r="C1919">
            <v>0</v>
          </cell>
          <cell r="D1919" t="str">
            <v/>
          </cell>
          <cell r="E1919">
            <v>0</v>
          </cell>
          <cell r="F1919">
            <v>0</v>
          </cell>
          <cell r="G1919">
            <v>0</v>
          </cell>
        </row>
        <row r="1920">
          <cell r="A1920" t="str">
            <v/>
          </cell>
          <cell r="B1920" t="str">
            <v/>
          </cell>
          <cell r="C1920">
            <v>0</v>
          </cell>
          <cell r="D1920" t="str">
            <v/>
          </cell>
          <cell r="E1920">
            <v>0</v>
          </cell>
          <cell r="F1920">
            <v>0</v>
          </cell>
          <cell r="G1920">
            <v>0</v>
          </cell>
        </row>
        <row r="1921">
          <cell r="A1921" t="str">
            <v/>
          </cell>
          <cell r="B1921" t="str">
            <v/>
          </cell>
          <cell r="C1921">
            <v>0</v>
          </cell>
          <cell r="D1921" t="str">
            <v/>
          </cell>
          <cell r="E1921">
            <v>0</v>
          </cell>
          <cell r="F1921">
            <v>0</v>
          </cell>
          <cell r="G1921">
            <v>0</v>
          </cell>
        </row>
        <row r="1922">
          <cell r="A1922" t="str">
            <v/>
          </cell>
          <cell r="B1922" t="str">
            <v/>
          </cell>
          <cell r="C1922">
            <v>0</v>
          </cell>
          <cell r="D1922" t="str">
            <v/>
          </cell>
          <cell r="E1922">
            <v>0</v>
          </cell>
          <cell r="F1922">
            <v>0</v>
          </cell>
          <cell r="G1922">
            <v>0</v>
          </cell>
        </row>
        <row r="1923">
          <cell r="A1923" t="str">
            <v/>
          </cell>
          <cell r="B1923" t="str">
            <v/>
          </cell>
          <cell r="C1923">
            <v>0</v>
          </cell>
          <cell r="D1923" t="str">
            <v/>
          </cell>
          <cell r="E1923">
            <v>0</v>
          </cell>
          <cell r="F1923" t="str">
            <v>Total B</v>
          </cell>
          <cell r="G1923">
            <v>0</v>
          </cell>
        </row>
        <row r="1924">
          <cell r="A1924" t="str">
            <v>C - EQUIPOS</v>
          </cell>
          <cell r="B1924" t="str">
            <v/>
          </cell>
          <cell r="C1924">
            <v>0</v>
          </cell>
          <cell r="D1924" t="str">
            <v/>
          </cell>
          <cell r="E1924">
            <v>0</v>
          </cell>
          <cell r="F1924">
            <v>0</v>
          </cell>
          <cell r="G1924">
            <v>0</v>
          </cell>
        </row>
        <row r="1925">
          <cell r="A1925" t="str">
            <v/>
          </cell>
          <cell r="B1925" t="str">
            <v/>
          </cell>
          <cell r="C1925">
            <v>0</v>
          </cell>
          <cell r="D1925" t="str">
            <v/>
          </cell>
          <cell r="E1925">
            <v>0</v>
          </cell>
          <cell r="F1925">
            <v>0</v>
          </cell>
          <cell r="G1925">
            <v>0</v>
          </cell>
        </row>
        <row r="1926">
          <cell r="A1926" t="str">
            <v/>
          </cell>
          <cell r="B1926" t="str">
            <v/>
          </cell>
          <cell r="D1926" t="str">
            <v/>
          </cell>
          <cell r="E1926">
            <v>0</v>
          </cell>
          <cell r="F1926">
            <v>0</v>
          </cell>
          <cell r="G1926">
            <v>0</v>
          </cell>
        </row>
        <row r="1927">
          <cell r="A1927" t="str">
            <v/>
          </cell>
          <cell r="B1927" t="str">
            <v/>
          </cell>
          <cell r="C1927" t="str">
            <v>B - MANO DE OBRA</v>
          </cell>
          <cell r="D1927" t="str">
            <v/>
          </cell>
          <cell r="E1927">
            <v>0</v>
          </cell>
          <cell r="F1927">
            <v>0</v>
          </cell>
          <cell r="G1927">
            <v>0</v>
          </cell>
        </row>
        <row r="1928">
          <cell r="A1928" t="str">
            <v/>
          </cell>
          <cell r="B1928" t="str">
            <v/>
          </cell>
          <cell r="C1928">
            <v>0</v>
          </cell>
          <cell r="D1928" t="str">
            <v/>
          </cell>
          <cell r="E1928">
            <v>0</v>
          </cell>
          <cell r="F1928">
            <v>0</v>
          </cell>
          <cell r="G1928">
            <v>0</v>
          </cell>
        </row>
        <row r="1929">
          <cell r="A1929" t="str">
            <v/>
          </cell>
          <cell r="B1929" t="str">
            <v/>
          </cell>
          <cell r="C1929">
            <v>0</v>
          </cell>
          <cell r="D1929" t="str">
            <v/>
          </cell>
          <cell r="E1929">
            <v>0</v>
          </cell>
          <cell r="F1929">
            <v>0</v>
          </cell>
          <cell r="G1929">
            <v>0</v>
          </cell>
        </row>
        <row r="1930">
          <cell r="A1930" t="str">
            <v/>
          </cell>
          <cell r="B1930" t="str">
            <v/>
          </cell>
          <cell r="C1930">
            <v>0</v>
          </cell>
          <cell r="D1930" t="str">
            <v/>
          </cell>
          <cell r="E1930">
            <v>0</v>
          </cell>
          <cell r="F1930">
            <v>0</v>
          </cell>
          <cell r="G1930">
            <v>0</v>
          </cell>
        </row>
        <row r="1931">
          <cell r="A1931" t="str">
            <v/>
          </cell>
          <cell r="B1931" t="str">
            <v/>
          </cell>
          <cell r="C1931">
            <v>0</v>
          </cell>
          <cell r="D1931" t="str">
            <v/>
          </cell>
          <cell r="E1931">
            <v>0</v>
          </cell>
          <cell r="F1931">
            <v>0</v>
          </cell>
          <cell r="G1931">
            <v>0</v>
          </cell>
        </row>
        <row r="1932">
          <cell r="A1932" t="str">
            <v/>
          </cell>
          <cell r="B1932" t="str">
            <v/>
          </cell>
          <cell r="C1932">
            <v>0</v>
          </cell>
          <cell r="D1932" t="str">
            <v/>
          </cell>
          <cell r="E1932">
            <v>0</v>
          </cell>
          <cell r="F1932">
            <v>0</v>
          </cell>
          <cell r="G1932">
            <v>0</v>
          </cell>
        </row>
        <row r="1933">
          <cell r="A1933" t="str">
            <v/>
          </cell>
          <cell r="B1933" t="str">
            <v/>
          </cell>
          <cell r="C1933">
            <v>0</v>
          </cell>
          <cell r="D1933" t="str">
            <v/>
          </cell>
          <cell r="E1933">
            <v>0</v>
          </cell>
          <cell r="F1933">
            <v>0</v>
          </cell>
          <cell r="G1933">
            <v>0</v>
          </cell>
        </row>
        <row r="1934">
          <cell r="A1934" t="str">
            <v/>
          </cell>
          <cell r="B1934" t="str">
            <v/>
          </cell>
          <cell r="C1934">
            <v>0</v>
          </cell>
          <cell r="D1934" t="str">
            <v/>
          </cell>
          <cell r="E1934">
            <v>0</v>
          </cell>
          <cell r="F1934">
            <v>0</v>
          </cell>
          <cell r="G1934">
            <v>0</v>
          </cell>
        </row>
        <row r="1935">
          <cell r="A1935" t="str">
            <v/>
          </cell>
          <cell r="B1935" t="str">
            <v/>
          </cell>
          <cell r="C1935">
            <v>0</v>
          </cell>
          <cell r="D1935" t="str">
            <v/>
          </cell>
          <cell r="E1935">
            <v>0</v>
          </cell>
          <cell r="F1935" t="str">
            <v>Total C</v>
          </cell>
          <cell r="G1935">
            <v>0</v>
          </cell>
        </row>
        <row r="1936">
          <cell r="A1936">
            <v>0</v>
          </cell>
          <cell r="E1936">
            <v>0</v>
          </cell>
          <cell r="F1936" t="str">
            <v>Total B</v>
          </cell>
          <cell r="G1936">
            <v>0</v>
          </cell>
        </row>
        <row r="1937">
          <cell r="A1937" t="str">
            <v/>
          </cell>
          <cell r="B1937" t="str">
            <v/>
          </cell>
          <cell r="C1937" t="str">
            <v>C - EQUIPOS</v>
          </cell>
          <cell r="D1937" t="str">
            <v>COSTO NETO</v>
          </cell>
          <cell r="E1937">
            <v>0</v>
          </cell>
          <cell r="F1937" t="str">
            <v>Total D=A+B+C</v>
          </cell>
          <cell r="G1937">
            <v>0</v>
          </cell>
        </row>
        <row r="1938">
          <cell r="A1938" t="str">
            <v/>
          </cell>
          <cell r="B1938" t="str">
            <v/>
          </cell>
          <cell r="C1938">
            <v>0</v>
          </cell>
          <cell r="D1938" t="str">
            <v/>
          </cell>
          <cell r="E1938">
            <v>0</v>
          </cell>
          <cell r="F1938">
            <v>0</v>
          </cell>
          <cell r="G1938">
            <v>0</v>
          </cell>
        </row>
        <row r="1939">
          <cell r="A1939" t="str">
            <v>ANALISIS DE PRECIOS</v>
          </cell>
          <cell r="B1939" t="str">
            <v/>
          </cell>
          <cell r="C1939">
            <v>0</v>
          </cell>
          <cell r="D1939" t="str">
            <v/>
          </cell>
          <cell r="E1939">
            <v>0</v>
          </cell>
          <cell r="F1939">
            <v>0</v>
          </cell>
          <cell r="G1939">
            <v>0</v>
          </cell>
        </row>
        <row r="1940">
          <cell r="A1940" t="str">
            <v>COMITENTE:</v>
          </cell>
          <cell r="B1940" t="str">
            <v>INSTITUTO PROVINCIAL DE LA VIVIENDA</v>
          </cell>
          <cell r="C1940">
            <v>0</v>
          </cell>
          <cell r="D1940" t="str">
            <v/>
          </cell>
          <cell r="E1940">
            <v>0</v>
          </cell>
          <cell r="F1940">
            <v>0</v>
          </cell>
          <cell r="G1940">
            <v>0</v>
          </cell>
        </row>
        <row r="1941">
          <cell r="A1941" t="str">
            <v>CONTRATISTA:</v>
          </cell>
          <cell r="B1941">
            <v>0</v>
          </cell>
          <cell r="C1941">
            <v>0</v>
          </cell>
          <cell r="D1941" t="str">
            <v/>
          </cell>
          <cell r="E1941">
            <v>0</v>
          </cell>
          <cell r="F1941">
            <v>0</v>
          </cell>
          <cell r="G1941">
            <v>0</v>
          </cell>
        </row>
        <row r="1942">
          <cell r="A1942" t="str">
            <v>OBRA:</v>
          </cell>
          <cell r="B1942">
            <v>0</v>
          </cell>
          <cell r="C1942">
            <v>0</v>
          </cell>
          <cell r="D1942" t="str">
            <v/>
          </cell>
          <cell r="E1942">
            <v>0</v>
          </cell>
          <cell r="F1942" t="str">
            <v>PRECIOS A:</v>
          </cell>
          <cell r="G1942">
            <v>0</v>
          </cell>
        </row>
        <row r="1943">
          <cell r="A1943" t="str">
            <v>UBICACIÓN:</v>
          </cell>
          <cell r="B1943">
            <v>0</v>
          </cell>
          <cell r="C1943">
            <v>0</v>
          </cell>
          <cell r="D1943" t="str">
            <v/>
          </cell>
          <cell r="E1943">
            <v>0</v>
          </cell>
          <cell r="F1943">
            <v>0</v>
          </cell>
          <cell r="G1943">
            <v>0</v>
          </cell>
        </row>
        <row r="1944">
          <cell r="A1944" t="str">
            <v>RUBRO:</v>
          </cell>
          <cell r="B1944" t="str">
            <v/>
          </cell>
          <cell r="C1944">
            <v>0</v>
          </cell>
          <cell r="D1944" t="str">
            <v/>
          </cell>
          <cell r="E1944">
            <v>0</v>
          </cell>
          <cell r="F1944">
            <v>0</v>
          </cell>
          <cell r="G1944">
            <v>0</v>
          </cell>
        </row>
        <row r="1945">
          <cell r="A1945" t="str">
            <v>ITEM:</v>
          </cell>
          <cell r="B1945" t="str">
            <v/>
          </cell>
          <cell r="C1945" t="str">
            <v/>
          </cell>
          <cell r="D1945" t="str">
            <v/>
          </cell>
          <cell r="E1945">
            <v>0</v>
          </cell>
          <cell r="F1945" t="str">
            <v>UNIDAD:</v>
          </cell>
          <cell r="G1945" t="str">
            <v/>
          </cell>
        </row>
        <row r="1946">
          <cell r="A1946" t="str">
            <v/>
          </cell>
          <cell r="B1946" t="str">
            <v/>
          </cell>
          <cell r="C1946">
            <v>0</v>
          </cell>
          <cell r="D1946" t="str">
            <v/>
          </cell>
          <cell r="E1946">
            <v>0</v>
          </cell>
          <cell r="F1946">
            <v>0</v>
          </cell>
          <cell r="G1946">
            <v>0</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cell r="E1948">
            <v>0</v>
          </cell>
          <cell r="G1948">
            <v>0</v>
          </cell>
        </row>
        <row r="1949">
          <cell r="A1949" t="str">
            <v>A - MATERIALES</v>
          </cell>
          <cell r="B1949" t="str">
            <v>Elementos metálicos no estructurales</v>
          </cell>
          <cell r="C1949">
            <v>0</v>
          </cell>
          <cell r="D1949" t="str">
            <v>Costo  Neto</v>
          </cell>
          <cell r="E1949">
            <v>0</v>
          </cell>
          <cell r="F1949" t="str">
            <v>Total D=A+B+C</v>
          </cell>
          <cell r="G1949">
            <v>0</v>
          </cell>
        </row>
        <row r="1950">
          <cell r="A1950" t="str">
            <v/>
          </cell>
          <cell r="B1950" t="str">
            <v/>
          </cell>
          <cell r="D1950" t="str">
            <v/>
          </cell>
          <cell r="F1950">
            <v>0</v>
          </cell>
          <cell r="G1950">
            <v>0</v>
          </cell>
        </row>
        <row r="1951">
          <cell r="A1951" t="str">
            <v/>
          </cell>
          <cell r="B1951" t="str">
            <v/>
          </cell>
          <cell r="C1951">
            <v>0</v>
          </cell>
          <cell r="D1951" t="str">
            <v/>
          </cell>
          <cell r="E1951">
            <v>0</v>
          </cell>
          <cell r="F1951">
            <v>0</v>
          </cell>
          <cell r="G1951">
            <v>0</v>
          </cell>
        </row>
        <row r="1952">
          <cell r="A1952" t="str">
            <v/>
          </cell>
          <cell r="B1952" t="str">
            <v/>
          </cell>
          <cell r="C1952">
            <v>0</v>
          </cell>
          <cell r="D1952" t="str">
            <v/>
          </cell>
          <cell r="E1952">
            <v>0</v>
          </cell>
          <cell r="F1952">
            <v>0</v>
          </cell>
          <cell r="G1952">
            <v>0</v>
          </cell>
        </row>
        <row r="1953">
          <cell r="A1953" t="str">
            <v/>
          </cell>
          <cell r="B1953" t="str">
            <v/>
          </cell>
          <cell r="C1953">
            <v>0</v>
          </cell>
          <cell r="D1953" t="str">
            <v/>
          </cell>
          <cell r="E1953">
            <v>0</v>
          </cell>
          <cell r="F1953">
            <v>0</v>
          </cell>
          <cell r="G1953">
            <v>0</v>
          </cell>
        </row>
        <row r="1954">
          <cell r="A1954" t="str">
            <v/>
          </cell>
          <cell r="B1954" t="str">
            <v/>
          </cell>
          <cell r="C1954">
            <v>0</v>
          </cell>
          <cell r="D1954" t="str">
            <v/>
          </cell>
          <cell r="E1954">
            <v>0</v>
          </cell>
          <cell r="F1954">
            <v>0</v>
          </cell>
          <cell r="G1954">
            <v>0</v>
          </cell>
        </row>
        <row r="1955">
          <cell r="A1955" t="str">
            <v/>
          </cell>
          <cell r="B1955" t="str">
            <v/>
          </cell>
          <cell r="C1955">
            <v>0</v>
          </cell>
          <cell r="D1955" t="str">
            <v/>
          </cell>
          <cell r="E1955">
            <v>0</v>
          </cell>
          <cell r="F1955">
            <v>0</v>
          </cell>
          <cell r="G1955">
            <v>0</v>
          </cell>
        </row>
        <row r="1956">
          <cell r="A1956" t="str">
            <v/>
          </cell>
          <cell r="B1956" t="str">
            <v/>
          </cell>
          <cell r="C1956" t="str">
            <v>ALBAÑILERÍA</v>
          </cell>
          <cell r="D1956" t="str">
            <v/>
          </cell>
          <cell r="E1956">
            <v>0</v>
          </cell>
          <cell r="F1956">
            <v>0</v>
          </cell>
          <cell r="G1956">
            <v>0</v>
          </cell>
        </row>
        <row r="1957">
          <cell r="A1957" t="str">
            <v/>
          </cell>
          <cell r="B1957" t="str">
            <v/>
          </cell>
          <cell r="C1957" t="str">
            <v>Mampostería armada de 0.20m</v>
          </cell>
          <cell r="D1957" t="str">
            <v/>
          </cell>
          <cell r="E1957">
            <v>0</v>
          </cell>
          <cell r="F1957">
            <v>0</v>
          </cell>
          <cell r="G1957">
            <v>0</v>
          </cell>
        </row>
        <row r="1958">
          <cell r="A1958" t="str">
            <v/>
          </cell>
          <cell r="B1958" t="str">
            <v/>
          </cell>
          <cell r="D1958" t="str">
            <v/>
          </cell>
          <cell r="E1958">
            <v>0</v>
          </cell>
          <cell r="F1958">
            <v>0</v>
          </cell>
          <cell r="G1958">
            <v>0</v>
          </cell>
        </row>
        <row r="1959">
          <cell r="A1959" t="str">
            <v/>
          </cell>
          <cell r="B1959" t="str">
            <v/>
          </cell>
          <cell r="C1959" t="str">
            <v>DESIGNACION</v>
          </cell>
          <cell r="D1959" t="str">
            <v/>
          </cell>
          <cell r="E1959" t="str">
            <v>Cantidad</v>
          </cell>
          <cell r="F1959">
            <v>0</v>
          </cell>
          <cell r="G1959">
            <v>0</v>
          </cell>
        </row>
        <row r="1960">
          <cell r="A1960" t="str">
            <v/>
          </cell>
          <cell r="B1960" t="str">
            <v/>
          </cell>
          <cell r="C1960">
            <v>0</v>
          </cell>
          <cell r="D1960" t="str">
            <v/>
          </cell>
          <cell r="E1960">
            <v>0</v>
          </cell>
          <cell r="F1960">
            <v>0</v>
          </cell>
          <cell r="G1960">
            <v>0</v>
          </cell>
        </row>
        <row r="1961">
          <cell r="A1961" t="str">
            <v/>
          </cell>
          <cell r="B1961" t="str">
            <v/>
          </cell>
          <cell r="C1961" t="str">
            <v>A - MATERIALES</v>
          </cell>
          <cell r="D1961" t="str">
            <v/>
          </cell>
          <cell r="E1961">
            <v>0</v>
          </cell>
          <cell r="F1961">
            <v>0</v>
          </cell>
          <cell r="G1961">
            <v>0</v>
          </cell>
        </row>
        <row r="1962">
          <cell r="A1962" t="str">
            <v/>
          </cell>
          <cell r="B1962" t="str">
            <v/>
          </cell>
          <cell r="C1962">
            <v>0</v>
          </cell>
          <cell r="D1962" t="str">
            <v/>
          </cell>
          <cell r="E1962">
            <v>0</v>
          </cell>
          <cell r="F1962">
            <v>0</v>
          </cell>
          <cell r="G1962">
            <v>0</v>
          </cell>
        </row>
        <row r="1963">
          <cell r="A1963" t="str">
            <v/>
          </cell>
          <cell r="B1963" t="str">
            <v/>
          </cell>
          <cell r="C1963">
            <v>0</v>
          </cell>
          <cell r="D1963" t="str">
            <v/>
          </cell>
          <cell r="E1963">
            <v>0</v>
          </cell>
          <cell r="F1963">
            <v>0</v>
          </cell>
          <cell r="G1963">
            <v>0</v>
          </cell>
        </row>
        <row r="1964">
          <cell r="A1964" t="str">
            <v/>
          </cell>
          <cell r="B1964" t="str">
            <v/>
          </cell>
          <cell r="C1964">
            <v>0</v>
          </cell>
          <cell r="D1964" t="str">
            <v/>
          </cell>
          <cell r="E1964">
            <v>0</v>
          </cell>
          <cell r="F1964">
            <v>0</v>
          </cell>
          <cell r="G1964">
            <v>0</v>
          </cell>
        </row>
        <row r="1965">
          <cell r="A1965" t="str">
            <v/>
          </cell>
          <cell r="B1965" t="str">
            <v/>
          </cell>
          <cell r="C1965">
            <v>0</v>
          </cell>
          <cell r="D1965" t="str">
            <v/>
          </cell>
          <cell r="E1965">
            <v>0</v>
          </cell>
          <cell r="F1965">
            <v>0</v>
          </cell>
          <cell r="G1965">
            <v>0</v>
          </cell>
        </row>
        <row r="1966">
          <cell r="A1966" t="str">
            <v/>
          </cell>
          <cell r="B1966" t="str">
            <v/>
          </cell>
          <cell r="C1966">
            <v>0</v>
          </cell>
          <cell r="D1966" t="str">
            <v/>
          </cell>
          <cell r="E1966">
            <v>0</v>
          </cell>
          <cell r="F1966">
            <v>0</v>
          </cell>
          <cell r="G1966">
            <v>0</v>
          </cell>
        </row>
        <row r="1967">
          <cell r="A1967" t="str">
            <v/>
          </cell>
          <cell r="B1967" t="str">
            <v/>
          </cell>
          <cell r="C1967">
            <v>0</v>
          </cell>
          <cell r="D1967" t="str">
            <v/>
          </cell>
          <cell r="E1967">
            <v>0</v>
          </cell>
          <cell r="F1967">
            <v>0</v>
          </cell>
          <cell r="G1967">
            <v>0</v>
          </cell>
        </row>
        <row r="1968">
          <cell r="A1968" t="str">
            <v/>
          </cell>
          <cell r="B1968" t="str">
            <v/>
          </cell>
          <cell r="C1968">
            <v>0</v>
          </cell>
          <cell r="D1968" t="str">
            <v/>
          </cell>
          <cell r="E1968">
            <v>0</v>
          </cell>
          <cell r="F1968">
            <v>0</v>
          </cell>
          <cell r="G1968">
            <v>0</v>
          </cell>
        </row>
        <row r="1969">
          <cell r="A1969" t="str">
            <v/>
          </cell>
          <cell r="B1969" t="str">
            <v/>
          </cell>
          <cell r="C1969">
            <v>0</v>
          </cell>
          <cell r="D1969" t="str">
            <v/>
          </cell>
          <cell r="E1969">
            <v>0</v>
          </cell>
          <cell r="F1969">
            <v>0</v>
          </cell>
          <cell r="G1969">
            <v>0</v>
          </cell>
        </row>
        <row r="1970">
          <cell r="A1970" t="str">
            <v/>
          </cell>
          <cell r="B1970" t="str">
            <v/>
          </cell>
          <cell r="C1970">
            <v>0</v>
          </cell>
          <cell r="D1970" t="str">
            <v/>
          </cell>
          <cell r="E1970">
            <v>0</v>
          </cell>
          <cell r="F1970" t="str">
            <v>Total A</v>
          </cell>
          <cell r="G1970">
            <v>0</v>
          </cell>
        </row>
        <row r="1971">
          <cell r="A1971" t="str">
            <v>B - MANO DE OBRA</v>
          </cell>
          <cell r="B1971" t="str">
            <v/>
          </cell>
          <cell r="C1971">
            <v>0</v>
          </cell>
          <cell r="D1971" t="str">
            <v/>
          </cell>
          <cell r="E1971">
            <v>0</v>
          </cell>
          <cell r="F1971">
            <v>0</v>
          </cell>
          <cell r="G1971">
            <v>0</v>
          </cell>
        </row>
        <row r="1972">
          <cell r="A1972" t="str">
            <v/>
          </cell>
          <cell r="B1972" t="str">
            <v/>
          </cell>
          <cell r="C1972">
            <v>0</v>
          </cell>
          <cell r="D1972" t="str">
            <v/>
          </cell>
          <cell r="E1972">
            <v>0</v>
          </cell>
          <cell r="F1972">
            <v>0</v>
          </cell>
          <cell r="G1972">
            <v>0</v>
          </cell>
        </row>
        <row r="1973">
          <cell r="A1973" t="str">
            <v/>
          </cell>
          <cell r="B1973" t="str">
            <v/>
          </cell>
          <cell r="C1973">
            <v>0</v>
          </cell>
          <cell r="D1973" t="str">
            <v/>
          </cell>
          <cell r="E1973">
            <v>0</v>
          </cell>
          <cell r="F1973">
            <v>0</v>
          </cell>
          <cell r="G1973">
            <v>0</v>
          </cell>
        </row>
        <row r="1974">
          <cell r="A1974" t="str">
            <v/>
          </cell>
          <cell r="B1974" t="str">
            <v/>
          </cell>
          <cell r="C1974">
            <v>0</v>
          </cell>
          <cell r="D1974" t="str">
            <v/>
          </cell>
          <cell r="E1974">
            <v>0</v>
          </cell>
          <cell r="F1974">
            <v>0</v>
          </cell>
          <cell r="G1974">
            <v>0</v>
          </cell>
        </row>
        <row r="1975">
          <cell r="A1975" t="str">
            <v/>
          </cell>
          <cell r="B1975" t="str">
            <v/>
          </cell>
          <cell r="C1975">
            <v>0</v>
          </cell>
          <cell r="D1975" t="str">
            <v/>
          </cell>
          <cell r="E1975">
            <v>0</v>
          </cell>
          <cell r="F1975">
            <v>0</v>
          </cell>
          <cell r="G1975">
            <v>0</v>
          </cell>
        </row>
        <row r="1976">
          <cell r="A1976" t="str">
            <v/>
          </cell>
          <cell r="B1976" t="str">
            <v/>
          </cell>
          <cell r="D1976" t="str">
            <v/>
          </cell>
          <cell r="E1976">
            <v>0</v>
          </cell>
          <cell r="F1976">
            <v>0</v>
          </cell>
          <cell r="G1976">
            <v>0</v>
          </cell>
        </row>
        <row r="1977">
          <cell r="A1977" t="str">
            <v/>
          </cell>
          <cell r="B1977" t="str">
            <v/>
          </cell>
          <cell r="C1977" t="str">
            <v>B - MANO DE OBRA</v>
          </cell>
          <cell r="D1977" t="str">
            <v/>
          </cell>
          <cell r="E1977">
            <v>0</v>
          </cell>
          <cell r="F1977">
            <v>0</v>
          </cell>
          <cell r="G1977">
            <v>0</v>
          </cell>
        </row>
        <row r="1978">
          <cell r="A1978" t="str">
            <v/>
          </cell>
          <cell r="B1978" t="str">
            <v/>
          </cell>
          <cell r="C1978">
            <v>0</v>
          </cell>
          <cell r="D1978" t="str">
            <v/>
          </cell>
          <cell r="E1978">
            <v>0</v>
          </cell>
          <cell r="F1978">
            <v>0</v>
          </cell>
          <cell r="G1978">
            <v>0</v>
          </cell>
        </row>
        <row r="1979">
          <cell r="A1979" t="str">
            <v/>
          </cell>
          <cell r="B1979" t="str">
            <v/>
          </cell>
          <cell r="C1979">
            <v>0</v>
          </cell>
          <cell r="D1979" t="str">
            <v/>
          </cell>
          <cell r="E1979">
            <v>0</v>
          </cell>
          <cell r="F1979">
            <v>0</v>
          </cell>
          <cell r="G1979">
            <v>0</v>
          </cell>
        </row>
        <row r="1980">
          <cell r="A1980" t="str">
            <v/>
          </cell>
          <cell r="B1980" t="str">
            <v/>
          </cell>
          <cell r="C1980">
            <v>0</v>
          </cell>
          <cell r="D1980" t="str">
            <v/>
          </cell>
          <cell r="E1980">
            <v>0</v>
          </cell>
          <cell r="F1980" t="str">
            <v>Total B</v>
          </cell>
          <cell r="G1980">
            <v>0</v>
          </cell>
        </row>
        <row r="1981">
          <cell r="A1981" t="str">
            <v>C - EQUIPOS</v>
          </cell>
          <cell r="B1981" t="str">
            <v/>
          </cell>
          <cell r="C1981">
            <v>0</v>
          </cell>
          <cell r="D1981" t="str">
            <v/>
          </cell>
          <cell r="E1981">
            <v>0</v>
          </cell>
          <cell r="F1981">
            <v>0</v>
          </cell>
          <cell r="G1981">
            <v>0</v>
          </cell>
        </row>
        <row r="1982">
          <cell r="A1982" t="str">
            <v/>
          </cell>
          <cell r="B1982" t="str">
            <v/>
          </cell>
          <cell r="C1982">
            <v>0</v>
          </cell>
          <cell r="D1982" t="str">
            <v/>
          </cell>
          <cell r="E1982">
            <v>0</v>
          </cell>
          <cell r="F1982">
            <v>0</v>
          </cell>
          <cell r="G1982">
            <v>0</v>
          </cell>
        </row>
        <row r="1983">
          <cell r="A1983" t="str">
            <v/>
          </cell>
          <cell r="B1983" t="str">
            <v/>
          </cell>
          <cell r="C1983">
            <v>0</v>
          </cell>
          <cell r="D1983" t="str">
            <v/>
          </cell>
          <cell r="E1983">
            <v>0</v>
          </cell>
          <cell r="F1983">
            <v>0</v>
          </cell>
          <cell r="G1983">
            <v>0</v>
          </cell>
        </row>
        <row r="1984">
          <cell r="A1984" t="str">
            <v/>
          </cell>
          <cell r="B1984" t="str">
            <v/>
          </cell>
          <cell r="C1984">
            <v>0</v>
          </cell>
          <cell r="D1984" t="str">
            <v/>
          </cell>
          <cell r="E1984">
            <v>0</v>
          </cell>
          <cell r="F1984">
            <v>0</v>
          </cell>
          <cell r="G1984">
            <v>0</v>
          </cell>
        </row>
        <row r="1985">
          <cell r="A1985" t="str">
            <v/>
          </cell>
          <cell r="B1985" t="str">
            <v/>
          </cell>
          <cell r="C1985">
            <v>0</v>
          </cell>
          <cell r="D1985" t="str">
            <v/>
          </cell>
          <cell r="E1985">
            <v>0</v>
          </cell>
          <cell r="F1985">
            <v>0</v>
          </cell>
          <cell r="G1985">
            <v>0</v>
          </cell>
        </row>
        <row r="1986">
          <cell r="A1986" t="str">
            <v/>
          </cell>
          <cell r="B1986" t="str">
            <v/>
          </cell>
          <cell r="D1986" t="str">
            <v/>
          </cell>
          <cell r="E1986">
            <v>0</v>
          </cell>
          <cell r="F1986">
            <v>0</v>
          </cell>
          <cell r="G1986">
            <v>0</v>
          </cell>
        </row>
        <row r="1987">
          <cell r="A1987" t="str">
            <v/>
          </cell>
          <cell r="B1987" t="str">
            <v/>
          </cell>
          <cell r="C1987" t="str">
            <v>C - EQUIPOS</v>
          </cell>
          <cell r="D1987" t="str">
            <v/>
          </cell>
          <cell r="E1987">
            <v>0</v>
          </cell>
          <cell r="F1987">
            <v>0</v>
          </cell>
          <cell r="G1987">
            <v>0</v>
          </cell>
        </row>
        <row r="1988">
          <cell r="A1988" t="str">
            <v/>
          </cell>
          <cell r="B1988" t="str">
            <v/>
          </cell>
          <cell r="C1988">
            <v>0</v>
          </cell>
          <cell r="D1988" t="str">
            <v/>
          </cell>
          <cell r="E1988">
            <v>0</v>
          </cell>
          <cell r="F1988">
            <v>0</v>
          </cell>
          <cell r="G1988">
            <v>0</v>
          </cell>
        </row>
        <row r="1989">
          <cell r="A1989" t="str">
            <v/>
          </cell>
          <cell r="B1989" t="str">
            <v/>
          </cell>
          <cell r="C1989">
            <v>0</v>
          </cell>
          <cell r="D1989" t="str">
            <v/>
          </cell>
          <cell r="E1989">
            <v>0</v>
          </cell>
          <cell r="F1989">
            <v>0</v>
          </cell>
          <cell r="G1989">
            <v>0</v>
          </cell>
        </row>
        <row r="1990">
          <cell r="A1990" t="str">
            <v/>
          </cell>
          <cell r="B1990" t="str">
            <v/>
          </cell>
          <cell r="C1990">
            <v>0</v>
          </cell>
          <cell r="D1990" t="str">
            <v/>
          </cell>
          <cell r="E1990">
            <v>0</v>
          </cell>
          <cell r="F1990">
            <v>0</v>
          </cell>
          <cell r="G1990">
            <v>0</v>
          </cell>
        </row>
        <row r="1991">
          <cell r="A1991" t="str">
            <v/>
          </cell>
          <cell r="B1991" t="str">
            <v/>
          </cell>
          <cell r="C1991">
            <v>0</v>
          </cell>
          <cell r="D1991" t="str">
            <v/>
          </cell>
          <cell r="E1991">
            <v>0</v>
          </cell>
          <cell r="F1991">
            <v>0</v>
          </cell>
          <cell r="G1991">
            <v>0</v>
          </cell>
        </row>
        <row r="1992">
          <cell r="A1992" t="str">
            <v/>
          </cell>
          <cell r="B1992" t="str">
            <v/>
          </cell>
          <cell r="C1992">
            <v>0</v>
          </cell>
          <cell r="D1992" t="str">
            <v/>
          </cell>
          <cell r="E1992">
            <v>0</v>
          </cell>
          <cell r="F1992" t="str">
            <v>Total C</v>
          </cell>
          <cell r="G1992">
            <v>0</v>
          </cell>
        </row>
        <row r="1993">
          <cell r="A1993" t="str">
            <v/>
          </cell>
          <cell r="B1993" t="str">
            <v/>
          </cell>
          <cell r="C1993">
            <v>0</v>
          </cell>
          <cell r="D1993" t="str">
            <v/>
          </cell>
          <cell r="E1993">
            <v>0</v>
          </cell>
          <cell r="F1993">
            <v>0</v>
          </cell>
          <cell r="G1993">
            <v>0</v>
          </cell>
        </row>
        <row r="1994">
          <cell r="A1994" t="str">
            <v/>
          </cell>
          <cell r="B1994" t="str">
            <v/>
          </cell>
          <cell r="C1994">
            <v>0</v>
          </cell>
          <cell r="D1994" t="str">
            <v>COSTO NETO</v>
          </cell>
          <cell r="E1994">
            <v>0</v>
          </cell>
          <cell r="F1994" t="str">
            <v>Total D=A+B+C</v>
          </cell>
          <cell r="G1994">
            <v>0</v>
          </cell>
        </row>
        <row r="1995">
          <cell r="A1995" t="str">
            <v/>
          </cell>
          <cell r="B1995" t="str">
            <v/>
          </cell>
          <cell r="C1995">
            <v>0</v>
          </cell>
          <cell r="D1995" t="str">
            <v/>
          </cell>
          <cell r="E1995">
            <v>0</v>
          </cell>
          <cell r="F1995">
            <v>0</v>
          </cell>
          <cell r="G1995">
            <v>0</v>
          </cell>
        </row>
        <row r="1996">
          <cell r="A1996" t="str">
            <v>ANALISIS DE PRECIOS</v>
          </cell>
          <cell r="B1996" t="str">
            <v/>
          </cell>
          <cell r="C1996">
            <v>0</v>
          </cell>
          <cell r="D1996" t="str">
            <v/>
          </cell>
          <cell r="E1996">
            <v>0</v>
          </cell>
          <cell r="F1996">
            <v>0</v>
          </cell>
          <cell r="G1996">
            <v>0</v>
          </cell>
        </row>
        <row r="1997">
          <cell r="A1997" t="str">
            <v>COMITENTE:</v>
          </cell>
          <cell r="B1997" t="str">
            <v>INSTITUTO PROVINCIAL DE LA VIVIENDA</v>
          </cell>
          <cell r="E1997">
            <v>0</v>
          </cell>
          <cell r="F1997" t="str">
            <v>Total C</v>
          </cell>
          <cell r="G1997">
            <v>0</v>
          </cell>
        </row>
        <row r="1998">
          <cell r="A1998" t="str">
            <v>CONTRATISTA:</v>
          </cell>
          <cell r="B1998">
            <v>0</v>
          </cell>
          <cell r="E1998">
            <v>0</v>
          </cell>
          <cell r="G1998">
            <v>0</v>
          </cell>
        </row>
        <row r="1999">
          <cell r="A1999" t="str">
            <v>OBRA:</v>
          </cell>
          <cell r="B1999">
            <v>0</v>
          </cell>
          <cell r="C1999">
            <v>0</v>
          </cell>
          <cell r="D1999" t="str">
            <v>Costo  Neto</v>
          </cell>
          <cell r="E1999">
            <v>0</v>
          </cell>
          <cell r="F1999" t="str">
            <v>PRECIOS A:</v>
          </cell>
          <cell r="G1999">
            <v>0</v>
          </cell>
        </row>
        <row r="2000">
          <cell r="A2000" t="str">
            <v>UBICACIÓN:</v>
          </cell>
          <cell r="B2000">
            <v>0</v>
          </cell>
        </row>
        <row r="2001">
          <cell r="A2001" t="str">
            <v>RUBRO:</v>
          </cell>
          <cell r="B2001">
            <v>0</v>
          </cell>
          <cell r="C2001">
            <v>0</v>
          </cell>
          <cell r="D2001">
            <v>0</v>
          </cell>
          <cell r="E2001">
            <v>0</v>
          </cell>
          <cell r="F2001">
            <v>0</v>
          </cell>
          <cell r="G2001">
            <v>0</v>
          </cell>
        </row>
        <row r="2002">
          <cell r="A2002" t="str">
            <v>ITEM:</v>
          </cell>
          <cell r="B2002" t="str">
            <v/>
          </cell>
          <cell r="C2002" t="str">
            <v/>
          </cell>
          <cell r="D2002">
            <v>0</v>
          </cell>
          <cell r="E2002">
            <v>0</v>
          </cell>
          <cell r="F2002" t="str">
            <v>UNIDAD:</v>
          </cell>
          <cell r="G2002" t="str">
            <v/>
          </cell>
        </row>
        <row r="2003">
          <cell r="A2003" t="str">
            <v>CONTRATISTA:</v>
          </cell>
          <cell r="B2003">
            <v>0</v>
          </cell>
          <cell r="C2003">
            <v>0</v>
          </cell>
          <cell r="D2003">
            <v>0</v>
          </cell>
          <cell r="E2003">
            <v>0</v>
          </cell>
          <cell r="F2003">
            <v>0</v>
          </cell>
          <cell r="G2003">
            <v>0</v>
          </cell>
        </row>
        <row r="2004">
          <cell r="A2004" t="str">
            <v>DATOS REDETERMINACION</v>
          </cell>
          <cell r="B2004" t="str">
            <v>CONSTRUCCIÓN CONSULTORIOS EXTERNOS - HOSPITAL DR. GUILLERMO RAWSON</v>
          </cell>
          <cell r="C2004" t="str">
            <v>DESIGNACION</v>
          </cell>
          <cell r="D2004" t="str">
            <v>U</v>
          </cell>
          <cell r="E2004" t="str">
            <v>Cantidad</v>
          </cell>
          <cell r="F2004" t="str">
            <v>$ Unitarios</v>
          </cell>
          <cell r="G2004" t="str">
            <v>$ Parcial</v>
          </cell>
        </row>
        <row r="2005">
          <cell r="A2005" t="str">
            <v>CÓDIGO</v>
          </cell>
          <cell r="B2005" t="str">
            <v>DESCRIPCIÓN</v>
          </cell>
          <cell r="C2005">
            <v>0</v>
          </cell>
          <cell r="E2005">
            <v>0</v>
          </cell>
          <cell r="G2005">
            <v>0</v>
          </cell>
        </row>
        <row r="2006">
          <cell r="A2006" t="str">
            <v>A - MATERIALES</v>
          </cell>
          <cell r="B2006">
            <v>4</v>
          </cell>
          <cell r="C2006" t="str">
            <v>ALBAÑILERÍA</v>
          </cell>
          <cell r="E2006">
            <v>0</v>
          </cell>
          <cell r="G2006">
            <v>0</v>
          </cell>
        </row>
        <row r="2007">
          <cell r="A2007" t="str">
            <v/>
          </cell>
          <cell r="B2007" t="str">
            <v/>
          </cell>
          <cell r="C2007" t="str">
            <v>Capa aisladora horizontal y vertical</v>
          </cell>
          <cell r="D2007" t="str">
            <v/>
          </cell>
          <cell r="E2007">
            <v>0</v>
          </cell>
          <cell r="F2007">
            <v>0</v>
          </cell>
          <cell r="G2007">
            <v>0</v>
          </cell>
        </row>
        <row r="2008">
          <cell r="A2008" t="str">
            <v/>
          </cell>
          <cell r="B2008" t="str">
            <v/>
          </cell>
          <cell r="D2008" t="str">
            <v/>
          </cell>
          <cell r="E2008">
            <v>0</v>
          </cell>
          <cell r="F2008">
            <v>0</v>
          </cell>
          <cell r="G2008">
            <v>0</v>
          </cell>
        </row>
        <row r="2009">
          <cell r="A2009" t="str">
            <v/>
          </cell>
          <cell r="B2009" t="str">
            <v/>
          </cell>
          <cell r="C2009" t="str">
            <v>DESIGNACION</v>
          </cell>
          <cell r="D2009" t="str">
            <v/>
          </cell>
          <cell r="E2009" t="str">
            <v>Cantidad</v>
          </cell>
          <cell r="F2009">
            <v>0</v>
          </cell>
          <cell r="G2009">
            <v>0</v>
          </cell>
        </row>
        <row r="2010">
          <cell r="A2010" t="str">
            <v/>
          </cell>
          <cell r="B2010" t="str">
            <v/>
          </cell>
          <cell r="C2010">
            <v>0</v>
          </cell>
          <cell r="D2010" t="str">
            <v/>
          </cell>
          <cell r="E2010">
            <v>0</v>
          </cell>
          <cell r="F2010">
            <v>0</v>
          </cell>
          <cell r="G2010">
            <v>0</v>
          </cell>
        </row>
        <row r="2011">
          <cell r="A2011" t="str">
            <v/>
          </cell>
          <cell r="B2011" t="str">
            <v/>
          </cell>
          <cell r="C2011" t="str">
            <v>A - MATERIALES</v>
          </cell>
          <cell r="D2011" t="str">
            <v/>
          </cell>
          <cell r="E2011">
            <v>0</v>
          </cell>
          <cell r="F2011">
            <v>0</v>
          </cell>
          <cell r="G2011">
            <v>0</v>
          </cell>
        </row>
        <row r="2012">
          <cell r="A2012" t="str">
            <v/>
          </cell>
          <cell r="B2012" t="str">
            <v/>
          </cell>
          <cell r="C2012">
            <v>0</v>
          </cell>
          <cell r="D2012" t="str">
            <v/>
          </cell>
          <cell r="E2012">
            <v>0</v>
          </cell>
          <cell r="F2012">
            <v>0</v>
          </cell>
          <cell r="G2012">
            <v>0</v>
          </cell>
        </row>
        <row r="2013">
          <cell r="A2013" t="str">
            <v/>
          </cell>
          <cell r="B2013" t="str">
            <v/>
          </cell>
          <cell r="C2013">
            <v>0</v>
          </cell>
          <cell r="D2013" t="str">
            <v/>
          </cell>
          <cell r="E2013">
            <v>0</v>
          </cell>
          <cell r="F2013">
            <v>0</v>
          </cell>
          <cell r="G2013">
            <v>0</v>
          </cell>
        </row>
        <row r="2014">
          <cell r="A2014" t="str">
            <v/>
          </cell>
          <cell r="B2014" t="str">
            <v/>
          </cell>
          <cell r="C2014">
            <v>0</v>
          </cell>
          <cell r="D2014" t="str">
            <v/>
          </cell>
          <cell r="E2014">
            <v>0</v>
          </cell>
          <cell r="F2014">
            <v>0</v>
          </cell>
          <cell r="G2014">
            <v>0</v>
          </cell>
        </row>
        <row r="2015">
          <cell r="A2015" t="str">
            <v/>
          </cell>
          <cell r="B2015" t="str">
            <v/>
          </cell>
          <cell r="C2015">
            <v>0</v>
          </cell>
          <cell r="D2015" t="str">
            <v/>
          </cell>
          <cell r="E2015">
            <v>0</v>
          </cell>
          <cell r="F2015">
            <v>0</v>
          </cell>
          <cell r="G2015">
            <v>0</v>
          </cell>
        </row>
        <row r="2016">
          <cell r="A2016" t="str">
            <v/>
          </cell>
          <cell r="B2016" t="str">
            <v/>
          </cell>
          <cell r="C2016">
            <v>0</v>
          </cell>
          <cell r="D2016" t="str">
            <v/>
          </cell>
          <cell r="E2016">
            <v>0</v>
          </cell>
          <cell r="F2016">
            <v>0</v>
          </cell>
          <cell r="G2016">
            <v>0</v>
          </cell>
        </row>
        <row r="2017">
          <cell r="A2017" t="str">
            <v/>
          </cell>
          <cell r="B2017" t="str">
            <v/>
          </cell>
          <cell r="C2017">
            <v>0</v>
          </cell>
          <cell r="D2017" t="str">
            <v/>
          </cell>
          <cell r="E2017">
            <v>0</v>
          </cell>
          <cell r="F2017">
            <v>0</v>
          </cell>
          <cell r="G2017">
            <v>0</v>
          </cell>
        </row>
        <row r="2018">
          <cell r="A2018" t="str">
            <v/>
          </cell>
          <cell r="B2018" t="str">
            <v/>
          </cell>
          <cell r="C2018">
            <v>0</v>
          </cell>
          <cell r="D2018" t="str">
            <v/>
          </cell>
          <cell r="E2018">
            <v>0</v>
          </cell>
          <cell r="F2018">
            <v>0</v>
          </cell>
          <cell r="G2018">
            <v>0</v>
          </cell>
        </row>
        <row r="2019">
          <cell r="A2019" t="str">
            <v/>
          </cell>
          <cell r="B2019" t="str">
            <v/>
          </cell>
          <cell r="C2019">
            <v>0</v>
          </cell>
          <cell r="D2019" t="str">
            <v/>
          </cell>
          <cell r="E2019">
            <v>0</v>
          </cell>
          <cell r="F2019">
            <v>0</v>
          </cell>
          <cell r="G2019">
            <v>0</v>
          </cell>
        </row>
        <row r="2020">
          <cell r="A2020" t="str">
            <v/>
          </cell>
          <cell r="B2020" t="str">
            <v/>
          </cell>
          <cell r="C2020">
            <v>0</v>
          </cell>
          <cell r="D2020" t="str">
            <v/>
          </cell>
          <cell r="E2020">
            <v>0</v>
          </cell>
          <cell r="F2020">
            <v>0</v>
          </cell>
          <cell r="G2020">
            <v>0</v>
          </cell>
        </row>
        <row r="2021">
          <cell r="A2021" t="str">
            <v/>
          </cell>
          <cell r="B2021" t="str">
            <v/>
          </cell>
          <cell r="C2021">
            <v>0</v>
          </cell>
          <cell r="D2021" t="str">
            <v/>
          </cell>
          <cell r="E2021">
            <v>0</v>
          </cell>
          <cell r="F2021">
            <v>0</v>
          </cell>
          <cell r="G2021">
            <v>0</v>
          </cell>
        </row>
        <row r="2022">
          <cell r="A2022" t="str">
            <v/>
          </cell>
          <cell r="B2022" t="str">
            <v/>
          </cell>
          <cell r="C2022">
            <v>0</v>
          </cell>
          <cell r="D2022" t="str">
            <v/>
          </cell>
          <cell r="E2022">
            <v>0</v>
          </cell>
          <cell r="F2022">
            <v>0</v>
          </cell>
          <cell r="G2022">
            <v>0</v>
          </cell>
        </row>
        <row r="2023">
          <cell r="A2023" t="str">
            <v/>
          </cell>
          <cell r="B2023" t="str">
            <v/>
          </cell>
          <cell r="C2023">
            <v>0</v>
          </cell>
          <cell r="D2023" t="str">
            <v/>
          </cell>
          <cell r="E2023">
            <v>0</v>
          </cell>
          <cell r="F2023">
            <v>0</v>
          </cell>
          <cell r="G2023">
            <v>0</v>
          </cell>
        </row>
        <row r="2024">
          <cell r="A2024" t="str">
            <v/>
          </cell>
          <cell r="B2024" t="str">
            <v/>
          </cell>
          <cell r="C2024">
            <v>0</v>
          </cell>
          <cell r="D2024" t="str">
            <v/>
          </cell>
          <cell r="E2024">
            <v>0</v>
          </cell>
          <cell r="F2024">
            <v>0</v>
          </cell>
          <cell r="G2024">
            <v>0</v>
          </cell>
        </row>
        <row r="2025">
          <cell r="A2025" t="str">
            <v/>
          </cell>
          <cell r="B2025" t="str">
            <v/>
          </cell>
          <cell r="C2025">
            <v>0</v>
          </cell>
          <cell r="D2025" t="str">
            <v/>
          </cell>
          <cell r="E2025">
            <v>0</v>
          </cell>
          <cell r="F2025">
            <v>0</v>
          </cell>
          <cell r="G2025">
            <v>0</v>
          </cell>
        </row>
        <row r="2026">
          <cell r="A2026" t="str">
            <v/>
          </cell>
          <cell r="B2026" t="str">
            <v/>
          </cell>
          <cell r="D2026" t="str">
            <v/>
          </cell>
          <cell r="E2026">
            <v>0</v>
          </cell>
          <cell r="F2026">
            <v>0</v>
          </cell>
          <cell r="G2026">
            <v>0</v>
          </cell>
        </row>
        <row r="2027">
          <cell r="A2027">
            <v>0</v>
          </cell>
          <cell r="C2027" t="str">
            <v>B - MANO DE OBRA</v>
          </cell>
          <cell r="E2027">
            <v>0</v>
          </cell>
          <cell r="F2027" t="str">
            <v>Total A</v>
          </cell>
          <cell r="G2027">
            <v>0</v>
          </cell>
        </row>
        <row r="2028">
          <cell r="A2028" t="str">
            <v>B - MANO DE OBRA</v>
          </cell>
          <cell r="B2028" t="str">
            <v/>
          </cell>
          <cell r="C2028">
            <v>0</v>
          </cell>
          <cell r="D2028" t="str">
            <v/>
          </cell>
          <cell r="E2028">
            <v>0</v>
          </cell>
          <cell r="F2028">
            <v>0</v>
          </cell>
          <cell r="G2028">
            <v>0</v>
          </cell>
        </row>
        <row r="2029">
          <cell r="A2029" t="str">
            <v/>
          </cell>
          <cell r="B2029" t="str">
            <v/>
          </cell>
          <cell r="C2029">
            <v>0</v>
          </cell>
          <cell r="D2029" t="str">
            <v/>
          </cell>
          <cell r="E2029">
            <v>0</v>
          </cell>
          <cell r="F2029">
            <v>0</v>
          </cell>
          <cell r="G2029">
            <v>0</v>
          </cell>
        </row>
        <row r="2030">
          <cell r="A2030" t="str">
            <v/>
          </cell>
          <cell r="B2030" t="str">
            <v/>
          </cell>
          <cell r="C2030">
            <v>0</v>
          </cell>
          <cell r="D2030" t="str">
            <v/>
          </cell>
          <cell r="E2030">
            <v>0</v>
          </cell>
          <cell r="F2030">
            <v>0</v>
          </cell>
          <cell r="G2030">
            <v>0</v>
          </cell>
        </row>
        <row r="2031">
          <cell r="A2031" t="str">
            <v/>
          </cell>
          <cell r="B2031" t="str">
            <v/>
          </cell>
          <cell r="C2031">
            <v>0</v>
          </cell>
          <cell r="D2031" t="str">
            <v/>
          </cell>
          <cell r="E2031">
            <v>0</v>
          </cell>
          <cell r="F2031">
            <v>0</v>
          </cell>
          <cell r="G2031">
            <v>0</v>
          </cell>
        </row>
        <row r="2032">
          <cell r="A2032" t="str">
            <v/>
          </cell>
          <cell r="B2032" t="str">
            <v/>
          </cell>
          <cell r="C2032">
            <v>0</v>
          </cell>
          <cell r="D2032" t="str">
            <v/>
          </cell>
          <cell r="E2032">
            <v>0</v>
          </cell>
          <cell r="F2032">
            <v>0</v>
          </cell>
          <cell r="G2032">
            <v>0</v>
          </cell>
        </row>
        <row r="2033">
          <cell r="A2033" t="str">
            <v/>
          </cell>
          <cell r="B2033" t="str">
            <v/>
          </cell>
          <cell r="C2033">
            <v>0</v>
          </cell>
          <cell r="D2033" t="str">
            <v/>
          </cell>
          <cell r="E2033">
            <v>0</v>
          </cell>
          <cell r="F2033">
            <v>0</v>
          </cell>
          <cell r="G2033">
            <v>0</v>
          </cell>
        </row>
        <row r="2034">
          <cell r="A2034" t="str">
            <v/>
          </cell>
          <cell r="B2034" t="str">
            <v/>
          </cell>
          <cell r="C2034">
            <v>0</v>
          </cell>
          <cell r="D2034" t="str">
            <v/>
          </cell>
          <cell r="E2034">
            <v>0</v>
          </cell>
          <cell r="F2034">
            <v>0</v>
          </cell>
          <cell r="G2034">
            <v>0</v>
          </cell>
        </row>
        <row r="2035">
          <cell r="A2035" t="str">
            <v/>
          </cell>
          <cell r="B2035" t="str">
            <v/>
          </cell>
          <cell r="C2035">
            <v>0</v>
          </cell>
          <cell r="D2035" t="str">
            <v/>
          </cell>
          <cell r="E2035">
            <v>0</v>
          </cell>
          <cell r="F2035">
            <v>0</v>
          </cell>
          <cell r="G2035">
            <v>0</v>
          </cell>
        </row>
        <row r="2036">
          <cell r="A2036" t="str">
            <v/>
          </cell>
          <cell r="B2036" t="str">
            <v/>
          </cell>
          <cell r="D2036" t="str">
            <v/>
          </cell>
          <cell r="E2036">
            <v>0</v>
          </cell>
          <cell r="F2036">
            <v>0</v>
          </cell>
          <cell r="G2036">
            <v>0</v>
          </cell>
        </row>
        <row r="2037">
          <cell r="A2037">
            <v>0</v>
          </cell>
          <cell r="C2037" t="str">
            <v>C - EQUIPOS</v>
          </cell>
          <cell r="E2037">
            <v>0</v>
          </cell>
          <cell r="F2037" t="str">
            <v>Total B</v>
          </cell>
          <cell r="G2037">
            <v>0</v>
          </cell>
        </row>
        <row r="2038">
          <cell r="A2038" t="str">
            <v>C - EQUIPOS</v>
          </cell>
          <cell r="B2038" t="str">
            <v/>
          </cell>
          <cell r="C2038">
            <v>0</v>
          </cell>
          <cell r="D2038" t="str">
            <v/>
          </cell>
          <cell r="E2038">
            <v>0</v>
          </cell>
          <cell r="F2038">
            <v>0</v>
          </cell>
          <cell r="G2038">
            <v>0</v>
          </cell>
        </row>
        <row r="2039">
          <cell r="A2039" t="str">
            <v/>
          </cell>
          <cell r="B2039" t="str">
            <v/>
          </cell>
          <cell r="C2039">
            <v>0</v>
          </cell>
          <cell r="D2039" t="str">
            <v/>
          </cell>
          <cell r="E2039">
            <v>0</v>
          </cell>
          <cell r="F2039">
            <v>0</v>
          </cell>
          <cell r="G2039">
            <v>0</v>
          </cell>
        </row>
        <row r="2040">
          <cell r="A2040" t="str">
            <v/>
          </cell>
          <cell r="B2040" t="str">
            <v/>
          </cell>
          <cell r="C2040">
            <v>0</v>
          </cell>
          <cell r="D2040" t="str">
            <v/>
          </cell>
          <cell r="E2040">
            <v>0</v>
          </cell>
          <cell r="F2040">
            <v>0</v>
          </cell>
          <cell r="G2040">
            <v>0</v>
          </cell>
        </row>
        <row r="2041">
          <cell r="A2041" t="str">
            <v/>
          </cell>
          <cell r="B2041" t="str">
            <v/>
          </cell>
          <cell r="C2041">
            <v>0</v>
          </cell>
          <cell r="D2041" t="str">
            <v/>
          </cell>
          <cell r="E2041">
            <v>0</v>
          </cell>
          <cell r="F2041">
            <v>0</v>
          </cell>
          <cell r="G2041">
            <v>0</v>
          </cell>
        </row>
        <row r="2042">
          <cell r="A2042" t="str">
            <v/>
          </cell>
          <cell r="B2042" t="str">
            <v/>
          </cell>
          <cell r="C2042">
            <v>0</v>
          </cell>
          <cell r="D2042" t="str">
            <v/>
          </cell>
          <cell r="E2042">
            <v>0</v>
          </cell>
          <cell r="F2042">
            <v>0</v>
          </cell>
          <cell r="G2042">
            <v>0</v>
          </cell>
        </row>
        <row r="2043">
          <cell r="A2043" t="str">
            <v/>
          </cell>
          <cell r="B2043" t="str">
            <v/>
          </cell>
          <cell r="C2043">
            <v>0</v>
          </cell>
          <cell r="D2043" t="str">
            <v/>
          </cell>
          <cell r="E2043">
            <v>0</v>
          </cell>
          <cell r="F2043">
            <v>0</v>
          </cell>
          <cell r="G2043">
            <v>0</v>
          </cell>
        </row>
        <row r="2044">
          <cell r="A2044" t="str">
            <v/>
          </cell>
          <cell r="B2044" t="str">
            <v/>
          </cell>
          <cell r="C2044">
            <v>0</v>
          </cell>
          <cell r="D2044" t="str">
            <v/>
          </cell>
          <cell r="E2044">
            <v>0</v>
          </cell>
          <cell r="F2044">
            <v>0</v>
          </cell>
          <cell r="G2044">
            <v>0</v>
          </cell>
        </row>
        <row r="2045">
          <cell r="A2045" t="str">
            <v/>
          </cell>
          <cell r="B2045" t="str">
            <v/>
          </cell>
          <cell r="C2045">
            <v>0</v>
          </cell>
          <cell r="D2045" t="str">
            <v/>
          </cell>
          <cell r="E2045">
            <v>0</v>
          </cell>
          <cell r="F2045">
            <v>0</v>
          </cell>
          <cell r="G2045">
            <v>0</v>
          </cell>
        </row>
        <row r="2046">
          <cell r="A2046" t="str">
            <v/>
          </cell>
          <cell r="B2046" t="str">
            <v/>
          </cell>
          <cell r="C2046">
            <v>0</v>
          </cell>
          <cell r="D2046" t="str">
            <v/>
          </cell>
          <cell r="E2046">
            <v>0</v>
          </cell>
          <cell r="F2046">
            <v>0</v>
          </cell>
          <cell r="G2046">
            <v>0</v>
          </cell>
        </row>
        <row r="2047">
          <cell r="A2047" t="str">
            <v/>
          </cell>
          <cell r="B2047" t="str">
            <v/>
          </cell>
          <cell r="D2047" t="str">
            <v/>
          </cell>
          <cell r="E2047">
            <v>0</v>
          </cell>
          <cell r="F2047">
            <v>0</v>
          </cell>
          <cell r="G2047">
            <v>0</v>
          </cell>
        </row>
        <row r="2048">
          <cell r="A2048" t="str">
            <v/>
          </cell>
          <cell r="B2048" t="str">
            <v/>
          </cell>
          <cell r="D2048" t="str">
            <v/>
          </cell>
          <cell r="E2048">
            <v>0</v>
          </cell>
          <cell r="F2048">
            <v>0</v>
          </cell>
          <cell r="G2048">
            <v>0</v>
          </cell>
        </row>
        <row r="2049">
          <cell r="A2049" t="str">
            <v>4.2.1</v>
          </cell>
          <cell r="B2049" t="str">
            <v>Capa aisladora horizontal y vertical</v>
          </cell>
          <cell r="C2049">
            <v>0</v>
          </cell>
          <cell r="D2049" t="str">
            <v>Costo  Neto</v>
          </cell>
          <cell r="E2049">
            <v>0</v>
          </cell>
          <cell r="F2049" t="str">
            <v>Total C</v>
          </cell>
          <cell r="G2049">
            <v>0</v>
          </cell>
        </row>
        <row r="2051">
          <cell r="A2051" t="str">
            <v/>
          </cell>
          <cell r="B2051" t="str">
            <v/>
          </cell>
          <cell r="C2051">
            <v>0</v>
          </cell>
          <cell r="D2051" t="str">
            <v>COSTO NETO</v>
          </cell>
          <cell r="E2051">
            <v>0</v>
          </cell>
          <cell r="F2051" t="str">
            <v>Total D=A+B+C</v>
          </cell>
          <cell r="G2051">
            <v>0</v>
          </cell>
        </row>
        <row r="2052">
          <cell r="A2052" t="str">
            <v>COMITENTE:</v>
          </cell>
          <cell r="B2052" t="str">
            <v>SUBSECRETARÍA DE OBRAS PÚBLICAS</v>
          </cell>
          <cell r="C2052">
            <v>0</v>
          </cell>
          <cell r="D2052">
            <v>0</v>
          </cell>
          <cell r="E2052">
            <v>0</v>
          </cell>
          <cell r="F2052">
            <v>0</v>
          </cell>
          <cell r="G2052">
            <v>0</v>
          </cell>
        </row>
        <row r="2053">
          <cell r="A2053" t="str">
            <v>ANALISIS DE PRECIOS</v>
          </cell>
          <cell r="B2053">
            <v>0</v>
          </cell>
          <cell r="C2053">
            <v>0</v>
          </cell>
          <cell r="D2053">
            <v>0</v>
          </cell>
          <cell r="E2053">
            <v>0</v>
          </cell>
          <cell r="F2053">
            <v>0</v>
          </cell>
          <cell r="G2053">
            <v>0</v>
          </cell>
        </row>
        <row r="2054">
          <cell r="A2054" t="str">
            <v>COMITENTE:</v>
          </cell>
          <cell r="B2054" t="str">
            <v>INSTITUTO PROVINCIAL DE LA VIVIENDA</v>
          </cell>
          <cell r="C2054">
            <v>0</v>
          </cell>
          <cell r="D2054">
            <v>0</v>
          </cell>
          <cell r="E2054">
            <v>0</v>
          </cell>
          <cell r="F2054" t="str">
            <v>PRECIOS A:</v>
          </cell>
          <cell r="G2054">
            <v>0</v>
          </cell>
        </row>
        <row r="2055">
          <cell r="A2055" t="str">
            <v>CONTRATISTA:</v>
          </cell>
          <cell r="B2055">
            <v>0</v>
          </cell>
          <cell r="C2055">
            <v>0</v>
          </cell>
          <cell r="E2055">
            <v>0</v>
          </cell>
          <cell r="G2055">
            <v>0</v>
          </cell>
        </row>
        <row r="2056">
          <cell r="A2056" t="str">
            <v>OBRA:</v>
          </cell>
          <cell r="B2056">
            <v>0</v>
          </cell>
          <cell r="C2056" t="str">
            <v>ALBAÑILERÍA</v>
          </cell>
          <cell r="E2056">
            <v>0</v>
          </cell>
          <cell r="F2056" t="str">
            <v>PRECIOS A:</v>
          </cell>
          <cell r="G2056">
            <v>0</v>
          </cell>
        </row>
        <row r="2057">
          <cell r="A2057" t="str">
            <v>UBICACIÓN:</v>
          </cell>
          <cell r="B2057">
            <v>0</v>
          </cell>
          <cell r="C2057" t="str">
            <v>Aislación contra el salitre</v>
          </cell>
          <cell r="E2057">
            <v>0</v>
          </cell>
          <cell r="F2057" t="str">
            <v>UNIDAD:</v>
          </cell>
          <cell r="G2057" t="str">
            <v>m2</v>
          </cell>
        </row>
        <row r="2058">
          <cell r="A2058" t="str">
            <v>RUBRO:</v>
          </cell>
          <cell r="B2058">
            <v>0</v>
          </cell>
          <cell r="C2058">
            <v>0</v>
          </cell>
          <cell r="E2058">
            <v>0</v>
          </cell>
          <cell r="G2058">
            <v>0</v>
          </cell>
        </row>
        <row r="2059">
          <cell r="A2059" t="str">
            <v>ITEM:</v>
          </cell>
          <cell r="B2059" t="str">
            <v/>
          </cell>
          <cell r="C2059" t="str">
            <v/>
          </cell>
          <cell r="D2059" t="str">
            <v>U</v>
          </cell>
          <cell r="E2059" t="str">
            <v>Cantidad</v>
          </cell>
          <cell r="F2059" t="str">
            <v>UNIDAD:</v>
          </cell>
          <cell r="G2059" t="str">
            <v/>
          </cell>
        </row>
        <row r="2060">
          <cell r="A2060" t="str">
            <v>CÓDIGO</v>
          </cell>
          <cell r="B2060" t="str">
            <v>DESCRIPCIÓN</v>
          </cell>
          <cell r="C2060">
            <v>0</v>
          </cell>
          <cell r="D2060">
            <v>0</v>
          </cell>
          <cell r="E2060">
            <v>0</v>
          </cell>
          <cell r="F2060">
            <v>0</v>
          </cell>
          <cell r="G2060">
            <v>0</v>
          </cell>
        </row>
        <row r="2061">
          <cell r="A2061" t="str">
            <v>DATOS REDETERMINACION</v>
          </cell>
          <cell r="B2061">
            <v>0</v>
          </cell>
          <cell r="C2061" t="str">
            <v>DESIGNACION</v>
          </cell>
          <cell r="D2061" t="str">
            <v>U</v>
          </cell>
          <cell r="E2061" t="str">
            <v>Cantidad</v>
          </cell>
          <cell r="F2061" t="str">
            <v>$ Unitarios</v>
          </cell>
          <cell r="G2061" t="str">
            <v>$ Parcial</v>
          </cell>
        </row>
        <row r="2062">
          <cell r="A2062" t="str">
            <v>CÓDIGO</v>
          </cell>
          <cell r="B2062" t="str">
            <v>DESCRIPCIÓN</v>
          </cell>
          <cell r="C2062">
            <v>0</v>
          </cell>
          <cell r="D2062" t="str">
            <v/>
          </cell>
          <cell r="E2062">
            <v>0</v>
          </cell>
          <cell r="F2062">
            <v>0</v>
          </cell>
          <cell r="G2062">
            <v>0</v>
          </cell>
        </row>
        <row r="2063">
          <cell r="A2063" t="str">
            <v>A - MATERIALES</v>
          </cell>
          <cell r="B2063" t="str">
            <v/>
          </cell>
          <cell r="C2063">
            <v>0</v>
          </cell>
          <cell r="D2063" t="str">
            <v/>
          </cell>
          <cell r="E2063">
            <v>0</v>
          </cell>
          <cell r="F2063">
            <v>0</v>
          </cell>
          <cell r="G2063">
            <v>0</v>
          </cell>
        </row>
        <row r="2064">
          <cell r="A2064" t="str">
            <v/>
          </cell>
          <cell r="B2064" t="str">
            <v/>
          </cell>
          <cell r="C2064">
            <v>0</v>
          </cell>
          <cell r="D2064" t="str">
            <v/>
          </cell>
          <cell r="E2064">
            <v>0</v>
          </cell>
          <cell r="F2064">
            <v>0</v>
          </cell>
          <cell r="G2064">
            <v>0</v>
          </cell>
        </row>
        <row r="2065">
          <cell r="A2065" t="str">
            <v/>
          </cell>
          <cell r="B2065" t="str">
            <v/>
          </cell>
          <cell r="C2065">
            <v>0</v>
          </cell>
          <cell r="D2065" t="str">
            <v/>
          </cell>
          <cell r="E2065">
            <v>0</v>
          </cell>
          <cell r="F2065">
            <v>0</v>
          </cell>
          <cell r="G2065">
            <v>0</v>
          </cell>
        </row>
        <row r="2066">
          <cell r="A2066" t="str">
            <v/>
          </cell>
          <cell r="B2066" t="str">
            <v/>
          </cell>
          <cell r="C2066">
            <v>0</v>
          </cell>
          <cell r="D2066" t="str">
            <v/>
          </cell>
          <cell r="E2066">
            <v>0</v>
          </cell>
          <cell r="F2066">
            <v>0</v>
          </cell>
          <cell r="G2066">
            <v>0</v>
          </cell>
        </row>
        <row r="2067">
          <cell r="A2067" t="str">
            <v/>
          </cell>
          <cell r="B2067" t="str">
            <v/>
          </cell>
          <cell r="C2067">
            <v>0</v>
          </cell>
          <cell r="D2067" t="str">
            <v/>
          </cell>
          <cell r="E2067">
            <v>0</v>
          </cell>
          <cell r="F2067">
            <v>0</v>
          </cell>
          <cell r="G2067">
            <v>0</v>
          </cell>
        </row>
        <row r="2068">
          <cell r="A2068" t="str">
            <v/>
          </cell>
          <cell r="B2068" t="str">
            <v/>
          </cell>
          <cell r="C2068">
            <v>0</v>
          </cell>
          <cell r="D2068" t="str">
            <v/>
          </cell>
          <cell r="E2068">
            <v>0</v>
          </cell>
          <cell r="F2068">
            <v>0</v>
          </cell>
          <cell r="G2068">
            <v>0</v>
          </cell>
        </row>
        <row r="2069">
          <cell r="A2069" t="str">
            <v/>
          </cell>
          <cell r="B2069" t="str">
            <v/>
          </cell>
          <cell r="C2069">
            <v>0</v>
          </cell>
          <cell r="D2069" t="str">
            <v/>
          </cell>
          <cell r="E2069">
            <v>0</v>
          </cell>
          <cell r="F2069">
            <v>0</v>
          </cell>
          <cell r="G2069">
            <v>0</v>
          </cell>
        </row>
        <row r="2070">
          <cell r="A2070" t="str">
            <v/>
          </cell>
          <cell r="B2070" t="str">
            <v/>
          </cell>
          <cell r="C2070">
            <v>0</v>
          </cell>
          <cell r="D2070" t="str">
            <v/>
          </cell>
          <cell r="E2070">
            <v>0</v>
          </cell>
          <cell r="F2070">
            <v>0</v>
          </cell>
          <cell r="G2070">
            <v>0</v>
          </cell>
        </row>
        <row r="2071">
          <cell r="A2071" t="str">
            <v/>
          </cell>
          <cell r="B2071" t="str">
            <v/>
          </cell>
          <cell r="C2071">
            <v>0</v>
          </cell>
          <cell r="D2071" t="str">
            <v/>
          </cell>
          <cell r="E2071">
            <v>0</v>
          </cell>
          <cell r="F2071">
            <v>0</v>
          </cell>
          <cell r="G2071">
            <v>0</v>
          </cell>
        </row>
        <row r="2072">
          <cell r="A2072" t="str">
            <v/>
          </cell>
          <cell r="B2072" t="str">
            <v/>
          </cell>
          <cell r="C2072">
            <v>0</v>
          </cell>
          <cell r="D2072" t="str">
            <v/>
          </cell>
          <cell r="E2072">
            <v>0</v>
          </cell>
          <cell r="F2072">
            <v>0</v>
          </cell>
          <cell r="G2072">
            <v>0</v>
          </cell>
        </row>
        <row r="2073">
          <cell r="A2073" t="str">
            <v/>
          </cell>
          <cell r="B2073" t="str">
            <v/>
          </cell>
          <cell r="C2073">
            <v>0</v>
          </cell>
          <cell r="D2073" t="str">
            <v/>
          </cell>
          <cell r="E2073">
            <v>0</v>
          </cell>
          <cell r="F2073">
            <v>0</v>
          </cell>
          <cell r="G2073">
            <v>0</v>
          </cell>
        </row>
        <row r="2074">
          <cell r="A2074" t="str">
            <v/>
          </cell>
          <cell r="B2074" t="str">
            <v/>
          </cell>
          <cell r="C2074">
            <v>0</v>
          </cell>
          <cell r="D2074" t="str">
            <v/>
          </cell>
          <cell r="E2074">
            <v>0</v>
          </cell>
          <cell r="F2074">
            <v>0</v>
          </cell>
          <cell r="G2074">
            <v>0</v>
          </cell>
        </row>
        <row r="2075">
          <cell r="A2075" t="str">
            <v/>
          </cell>
          <cell r="B2075" t="str">
            <v/>
          </cell>
          <cell r="C2075">
            <v>0</v>
          </cell>
          <cell r="D2075" t="str">
            <v/>
          </cell>
          <cell r="E2075">
            <v>0</v>
          </cell>
          <cell r="F2075">
            <v>0</v>
          </cell>
          <cell r="G2075">
            <v>0</v>
          </cell>
        </row>
        <row r="2076">
          <cell r="A2076" t="str">
            <v/>
          </cell>
          <cell r="B2076" t="str">
            <v/>
          </cell>
          <cell r="D2076" t="str">
            <v/>
          </cell>
          <cell r="E2076">
            <v>0</v>
          </cell>
          <cell r="F2076">
            <v>0</v>
          </cell>
          <cell r="G2076">
            <v>0</v>
          </cell>
        </row>
        <row r="2077">
          <cell r="A2077" t="str">
            <v/>
          </cell>
          <cell r="B2077" t="str">
            <v/>
          </cell>
          <cell r="C2077" t="str">
            <v>B - MANO DE OBRA</v>
          </cell>
          <cell r="D2077" t="str">
            <v/>
          </cell>
          <cell r="E2077">
            <v>0</v>
          </cell>
          <cell r="F2077">
            <v>0</v>
          </cell>
          <cell r="G2077">
            <v>0</v>
          </cell>
        </row>
        <row r="2078">
          <cell r="A2078" t="str">
            <v/>
          </cell>
          <cell r="B2078" t="str">
            <v/>
          </cell>
          <cell r="C2078">
            <v>0</v>
          </cell>
          <cell r="D2078" t="str">
            <v/>
          </cell>
          <cell r="E2078">
            <v>0</v>
          </cell>
          <cell r="F2078">
            <v>0</v>
          </cell>
          <cell r="G2078">
            <v>0</v>
          </cell>
        </row>
        <row r="2079">
          <cell r="A2079" t="str">
            <v/>
          </cell>
          <cell r="B2079" t="str">
            <v/>
          </cell>
          <cell r="C2079">
            <v>0</v>
          </cell>
          <cell r="D2079" t="str">
            <v/>
          </cell>
          <cell r="E2079">
            <v>0</v>
          </cell>
          <cell r="F2079">
            <v>0</v>
          </cell>
          <cell r="G2079">
            <v>0</v>
          </cell>
        </row>
        <row r="2080">
          <cell r="A2080" t="str">
            <v/>
          </cell>
          <cell r="B2080" t="str">
            <v/>
          </cell>
          <cell r="C2080">
            <v>0</v>
          </cell>
          <cell r="D2080" t="str">
            <v/>
          </cell>
          <cell r="E2080">
            <v>0</v>
          </cell>
          <cell r="F2080">
            <v>0</v>
          </cell>
          <cell r="G2080">
            <v>0</v>
          </cell>
        </row>
        <row r="2081">
          <cell r="A2081" t="str">
            <v/>
          </cell>
          <cell r="B2081" t="str">
            <v/>
          </cell>
          <cell r="C2081">
            <v>0</v>
          </cell>
          <cell r="D2081" t="str">
            <v/>
          </cell>
          <cell r="E2081">
            <v>0</v>
          </cell>
          <cell r="F2081">
            <v>0</v>
          </cell>
          <cell r="G2081">
            <v>0</v>
          </cell>
        </row>
        <row r="2082">
          <cell r="A2082" t="str">
            <v/>
          </cell>
          <cell r="B2082" t="str">
            <v/>
          </cell>
          <cell r="C2082">
            <v>0</v>
          </cell>
          <cell r="D2082" t="str">
            <v/>
          </cell>
          <cell r="E2082">
            <v>0</v>
          </cell>
          <cell r="F2082">
            <v>0</v>
          </cell>
          <cell r="G2082">
            <v>0</v>
          </cell>
        </row>
        <row r="2083">
          <cell r="A2083" t="str">
            <v/>
          </cell>
          <cell r="B2083" t="str">
            <v/>
          </cell>
          <cell r="C2083">
            <v>0</v>
          </cell>
          <cell r="D2083" t="str">
            <v/>
          </cell>
          <cell r="E2083">
            <v>0</v>
          </cell>
          <cell r="F2083">
            <v>0</v>
          </cell>
          <cell r="G2083">
            <v>0</v>
          </cell>
        </row>
        <row r="2084">
          <cell r="A2084" t="str">
            <v/>
          </cell>
          <cell r="B2084" t="str">
            <v/>
          </cell>
          <cell r="C2084">
            <v>0</v>
          </cell>
          <cell r="D2084" t="str">
            <v/>
          </cell>
          <cell r="E2084">
            <v>0</v>
          </cell>
          <cell r="F2084" t="str">
            <v>Total A</v>
          </cell>
          <cell r="G2084">
            <v>0</v>
          </cell>
        </row>
        <row r="2085">
          <cell r="A2085" t="str">
            <v>B - MANO DE OBRA</v>
          </cell>
          <cell r="B2085" t="str">
            <v/>
          </cell>
          <cell r="C2085">
            <v>0</v>
          </cell>
          <cell r="D2085" t="str">
            <v/>
          </cell>
          <cell r="E2085">
            <v>0</v>
          </cell>
          <cell r="F2085">
            <v>0</v>
          </cell>
          <cell r="G2085">
            <v>0</v>
          </cell>
        </row>
        <row r="2086">
          <cell r="A2086" t="str">
            <v/>
          </cell>
          <cell r="B2086" t="str">
            <v/>
          </cell>
          <cell r="D2086" t="str">
            <v/>
          </cell>
          <cell r="E2086">
            <v>0</v>
          </cell>
          <cell r="F2086">
            <v>0</v>
          </cell>
          <cell r="G2086">
            <v>0</v>
          </cell>
        </row>
        <row r="2087">
          <cell r="A2087" t="str">
            <v/>
          </cell>
          <cell r="B2087" t="str">
            <v/>
          </cell>
          <cell r="C2087" t="str">
            <v>C - EQUIPOS</v>
          </cell>
          <cell r="D2087" t="str">
            <v/>
          </cell>
          <cell r="E2087">
            <v>0</v>
          </cell>
          <cell r="F2087">
            <v>0</v>
          </cell>
          <cell r="G2087">
            <v>0</v>
          </cell>
        </row>
        <row r="2088">
          <cell r="A2088" t="str">
            <v/>
          </cell>
          <cell r="B2088" t="str">
            <v/>
          </cell>
          <cell r="C2088">
            <v>0</v>
          </cell>
          <cell r="D2088" t="str">
            <v/>
          </cell>
          <cell r="E2088">
            <v>0</v>
          </cell>
          <cell r="F2088">
            <v>0</v>
          </cell>
          <cell r="G2088">
            <v>0</v>
          </cell>
        </row>
        <row r="2089">
          <cell r="A2089" t="str">
            <v/>
          </cell>
          <cell r="B2089" t="str">
            <v/>
          </cell>
          <cell r="C2089">
            <v>0</v>
          </cell>
          <cell r="D2089" t="str">
            <v/>
          </cell>
          <cell r="E2089">
            <v>0</v>
          </cell>
          <cell r="F2089">
            <v>0</v>
          </cell>
          <cell r="G2089">
            <v>0</v>
          </cell>
        </row>
        <row r="2090">
          <cell r="A2090" t="str">
            <v/>
          </cell>
          <cell r="B2090" t="str">
            <v/>
          </cell>
          <cell r="C2090">
            <v>0</v>
          </cell>
          <cell r="D2090" t="str">
            <v/>
          </cell>
          <cell r="E2090">
            <v>0</v>
          </cell>
          <cell r="F2090">
            <v>0</v>
          </cell>
          <cell r="G2090">
            <v>0</v>
          </cell>
        </row>
        <row r="2091">
          <cell r="A2091" t="str">
            <v/>
          </cell>
          <cell r="B2091" t="str">
            <v/>
          </cell>
          <cell r="C2091">
            <v>0</v>
          </cell>
          <cell r="D2091" t="str">
            <v/>
          </cell>
          <cell r="E2091">
            <v>0</v>
          </cell>
          <cell r="F2091">
            <v>0</v>
          </cell>
          <cell r="G2091">
            <v>0</v>
          </cell>
        </row>
        <row r="2092">
          <cell r="A2092" t="str">
            <v/>
          </cell>
          <cell r="B2092" t="str">
            <v/>
          </cell>
          <cell r="C2092">
            <v>0</v>
          </cell>
          <cell r="D2092" t="str">
            <v/>
          </cell>
          <cell r="E2092">
            <v>0</v>
          </cell>
          <cell r="F2092">
            <v>0</v>
          </cell>
          <cell r="G2092">
            <v>0</v>
          </cell>
        </row>
        <row r="2093">
          <cell r="A2093" t="str">
            <v/>
          </cell>
          <cell r="B2093" t="str">
            <v/>
          </cell>
          <cell r="C2093">
            <v>0</v>
          </cell>
          <cell r="D2093" t="str">
            <v/>
          </cell>
          <cell r="E2093">
            <v>0</v>
          </cell>
          <cell r="F2093">
            <v>0</v>
          </cell>
          <cell r="G2093">
            <v>0</v>
          </cell>
        </row>
        <row r="2094">
          <cell r="A2094" t="str">
            <v/>
          </cell>
          <cell r="B2094" t="str">
            <v/>
          </cell>
          <cell r="C2094">
            <v>0</v>
          </cell>
          <cell r="D2094" t="str">
            <v/>
          </cell>
          <cell r="E2094">
            <v>0</v>
          </cell>
          <cell r="F2094" t="str">
            <v>Total B</v>
          </cell>
          <cell r="G2094">
            <v>0</v>
          </cell>
        </row>
        <row r="2095">
          <cell r="A2095" t="str">
            <v>C - EQUIPOS</v>
          </cell>
          <cell r="B2095" t="str">
            <v/>
          </cell>
          <cell r="C2095">
            <v>0</v>
          </cell>
          <cell r="D2095" t="str">
            <v/>
          </cell>
          <cell r="E2095">
            <v>0</v>
          </cell>
          <cell r="F2095">
            <v>0</v>
          </cell>
          <cell r="G2095">
            <v>0</v>
          </cell>
        </row>
        <row r="2096">
          <cell r="A2096" t="str">
            <v/>
          </cell>
          <cell r="B2096" t="str">
            <v/>
          </cell>
          <cell r="C2096">
            <v>0</v>
          </cell>
          <cell r="D2096" t="str">
            <v/>
          </cell>
          <cell r="E2096">
            <v>0</v>
          </cell>
          <cell r="F2096">
            <v>0</v>
          </cell>
          <cell r="G2096">
            <v>0</v>
          </cell>
        </row>
        <row r="2097">
          <cell r="A2097" t="str">
            <v/>
          </cell>
          <cell r="B2097" t="str">
            <v/>
          </cell>
          <cell r="D2097" t="str">
            <v/>
          </cell>
          <cell r="E2097">
            <v>0</v>
          </cell>
          <cell r="F2097">
            <v>0</v>
          </cell>
          <cell r="G2097">
            <v>0</v>
          </cell>
        </row>
        <row r="2098">
          <cell r="A2098" t="str">
            <v/>
          </cell>
          <cell r="B2098" t="str">
            <v/>
          </cell>
          <cell r="D2098" t="str">
            <v/>
          </cell>
          <cell r="E2098">
            <v>0</v>
          </cell>
          <cell r="F2098">
            <v>0</v>
          </cell>
          <cell r="G2098">
            <v>0</v>
          </cell>
        </row>
        <row r="2099">
          <cell r="A2099" t="str">
            <v/>
          </cell>
          <cell r="B2099" t="str">
            <v/>
          </cell>
          <cell r="C2099">
            <v>0</v>
          </cell>
          <cell r="D2099" t="str">
            <v/>
          </cell>
          <cell r="E2099">
            <v>0</v>
          </cell>
          <cell r="F2099">
            <v>0</v>
          </cell>
          <cell r="G2099">
            <v>0</v>
          </cell>
        </row>
        <row r="2100">
          <cell r="A2100" t="str">
            <v/>
          </cell>
          <cell r="B2100" t="str">
            <v/>
          </cell>
          <cell r="D2100" t="str">
            <v/>
          </cell>
          <cell r="F2100">
            <v>0</v>
          </cell>
          <cell r="G2100">
            <v>0</v>
          </cell>
        </row>
        <row r="2101">
          <cell r="A2101" t="str">
            <v/>
          </cell>
          <cell r="B2101" t="str">
            <v/>
          </cell>
          <cell r="C2101">
            <v>0</v>
          </cell>
          <cell r="D2101" t="str">
            <v/>
          </cell>
          <cell r="E2101">
            <v>0</v>
          </cell>
          <cell r="F2101">
            <v>0</v>
          </cell>
          <cell r="G2101">
            <v>0</v>
          </cell>
        </row>
        <row r="2102">
          <cell r="A2102" t="str">
            <v/>
          </cell>
          <cell r="B2102" t="str">
            <v/>
          </cell>
          <cell r="C2102">
            <v>0</v>
          </cell>
          <cell r="D2102" t="str">
            <v/>
          </cell>
          <cell r="E2102">
            <v>0</v>
          </cell>
          <cell r="F2102">
            <v>0</v>
          </cell>
          <cell r="G2102">
            <v>0</v>
          </cell>
        </row>
        <row r="2103">
          <cell r="A2103" t="str">
            <v/>
          </cell>
          <cell r="B2103" t="str">
            <v/>
          </cell>
          <cell r="C2103">
            <v>0</v>
          </cell>
          <cell r="D2103" t="str">
            <v/>
          </cell>
          <cell r="E2103">
            <v>0</v>
          </cell>
          <cell r="F2103">
            <v>0</v>
          </cell>
          <cell r="G2103">
            <v>0</v>
          </cell>
        </row>
        <row r="2104">
          <cell r="A2104" t="str">
            <v/>
          </cell>
          <cell r="B2104" t="str">
            <v/>
          </cell>
          <cell r="C2104">
            <v>0</v>
          </cell>
          <cell r="D2104" t="str">
            <v/>
          </cell>
          <cell r="E2104">
            <v>0</v>
          </cell>
          <cell r="F2104">
            <v>0</v>
          </cell>
          <cell r="G2104">
            <v>0</v>
          </cell>
        </row>
        <row r="2105">
          <cell r="A2105" t="str">
            <v/>
          </cell>
          <cell r="B2105" t="str">
            <v/>
          </cell>
          <cell r="C2105">
            <v>0</v>
          </cell>
          <cell r="D2105" t="str">
            <v/>
          </cell>
          <cell r="E2105">
            <v>0</v>
          </cell>
          <cell r="F2105">
            <v>0</v>
          </cell>
          <cell r="G2105">
            <v>0</v>
          </cell>
        </row>
        <row r="2106">
          <cell r="A2106" t="str">
            <v>RUBRO:</v>
          </cell>
          <cell r="B2106">
            <v>4</v>
          </cell>
          <cell r="C2106" t="str">
            <v>ALBAÑILERÍA</v>
          </cell>
          <cell r="E2106">
            <v>0</v>
          </cell>
          <cell r="F2106" t="str">
            <v>Total C</v>
          </cell>
          <cell r="G2106">
            <v>0</v>
          </cell>
        </row>
        <row r="2107">
          <cell r="A2107" t="str">
            <v>ITEM:</v>
          </cell>
          <cell r="B2107" t="str">
            <v>4.3.1</v>
          </cell>
          <cell r="C2107" t="str">
            <v>Jaharro o revoque grueso interior y exterior</v>
          </cell>
          <cell r="E2107">
            <v>0</v>
          </cell>
          <cell r="F2107" t="str">
            <v>UNIDAD:</v>
          </cell>
          <cell r="G2107" t="str">
            <v>m2</v>
          </cell>
        </row>
        <row r="2108">
          <cell r="A2108" t="str">
            <v/>
          </cell>
          <cell r="B2108" t="str">
            <v/>
          </cell>
          <cell r="D2108" t="str">
            <v>COSTO NETO</v>
          </cell>
          <cell r="E2108">
            <v>0</v>
          </cell>
          <cell r="F2108" t="str">
            <v>Total D=A+B+C</v>
          </cell>
          <cell r="G2108">
            <v>0</v>
          </cell>
        </row>
        <row r="2109">
          <cell r="A2109" t="str">
            <v>DATOS REDETERMINACION</v>
          </cell>
          <cell r="B2109">
            <v>0</v>
          </cell>
          <cell r="C2109" t="str">
            <v>DESIGNACION</v>
          </cell>
          <cell r="D2109" t="str">
            <v>U</v>
          </cell>
          <cell r="E2109" t="str">
            <v>Cantidad</v>
          </cell>
          <cell r="F2109" t="str">
            <v>$ Unitarios</v>
          </cell>
          <cell r="G2109" t="str">
            <v>$ Parcial</v>
          </cell>
        </row>
        <row r="2110">
          <cell r="A2110" t="str">
            <v>ANALISIS DE PRECIOS</v>
          </cell>
          <cell r="B2110" t="str">
            <v>DESCRIPCIÓN</v>
          </cell>
          <cell r="C2110">
            <v>0</v>
          </cell>
          <cell r="D2110">
            <v>0</v>
          </cell>
          <cell r="E2110">
            <v>0</v>
          </cell>
          <cell r="F2110">
            <v>0</v>
          </cell>
          <cell r="G2110">
            <v>0</v>
          </cell>
        </row>
        <row r="2111">
          <cell r="A2111" t="str">
            <v>COMITENTE:</v>
          </cell>
          <cell r="B2111" t="str">
            <v>INSTITUTO PROVINCIAL DE LA VIVIENDA</v>
          </cell>
          <cell r="C2111" t="str">
            <v>A - MATERIALES</v>
          </cell>
          <cell r="D2111">
            <v>0</v>
          </cell>
          <cell r="E2111">
            <v>0</v>
          </cell>
          <cell r="F2111">
            <v>0</v>
          </cell>
          <cell r="G2111">
            <v>0</v>
          </cell>
        </row>
        <row r="2112">
          <cell r="A2112" t="str">
            <v>CONTRATISTA:</v>
          </cell>
          <cell r="B2112">
            <v>0</v>
          </cell>
          <cell r="C2112">
            <v>0</v>
          </cell>
          <cell r="D2112" t="str">
            <v/>
          </cell>
          <cell r="E2112">
            <v>0</v>
          </cell>
          <cell r="F2112">
            <v>0</v>
          </cell>
          <cell r="G2112">
            <v>0</v>
          </cell>
        </row>
        <row r="2113">
          <cell r="A2113" t="str">
            <v>OBRA:</v>
          </cell>
          <cell r="B2113">
            <v>0</v>
          </cell>
          <cell r="C2113">
            <v>0</v>
          </cell>
          <cell r="D2113" t="str">
            <v/>
          </cell>
          <cell r="E2113">
            <v>0</v>
          </cell>
          <cell r="F2113" t="str">
            <v>PRECIOS A:</v>
          </cell>
          <cell r="G2113">
            <v>0</v>
          </cell>
        </row>
        <row r="2114">
          <cell r="A2114" t="str">
            <v>UBICACIÓN:</v>
          </cell>
          <cell r="B2114">
            <v>0</v>
          </cell>
          <cell r="C2114">
            <v>0</v>
          </cell>
          <cell r="D2114" t="str">
            <v/>
          </cell>
          <cell r="E2114">
            <v>0</v>
          </cell>
          <cell r="F2114">
            <v>0</v>
          </cell>
          <cell r="G2114">
            <v>0</v>
          </cell>
        </row>
        <row r="2115">
          <cell r="A2115" t="str">
            <v>RUBRO:</v>
          </cell>
          <cell r="B2115" t="str">
            <v/>
          </cell>
          <cell r="C2115">
            <v>0</v>
          </cell>
          <cell r="D2115" t="str">
            <v/>
          </cell>
          <cell r="E2115">
            <v>0</v>
          </cell>
          <cell r="F2115">
            <v>0</v>
          </cell>
          <cell r="G2115">
            <v>0</v>
          </cell>
        </row>
        <row r="2116">
          <cell r="A2116" t="str">
            <v>ITEM:</v>
          </cell>
          <cell r="B2116" t="str">
            <v/>
          </cell>
          <cell r="C2116" t="str">
            <v/>
          </cell>
          <cell r="D2116" t="str">
            <v/>
          </cell>
          <cell r="E2116">
            <v>0</v>
          </cell>
          <cell r="F2116" t="str">
            <v>UNIDAD:</v>
          </cell>
          <cell r="G2116" t="str">
            <v/>
          </cell>
        </row>
        <row r="2117">
          <cell r="A2117" t="str">
            <v/>
          </cell>
          <cell r="B2117" t="str">
            <v/>
          </cell>
          <cell r="C2117">
            <v>0</v>
          </cell>
          <cell r="D2117" t="str">
            <v/>
          </cell>
          <cell r="E2117">
            <v>0</v>
          </cell>
          <cell r="F2117">
            <v>0</v>
          </cell>
          <cell r="G2117">
            <v>0</v>
          </cell>
        </row>
        <row r="2118">
          <cell r="A2118" t="str">
            <v>DATOS REDETERMINACION</v>
          </cell>
          <cell r="B2118" t="str">
            <v/>
          </cell>
          <cell r="C2118" t="str">
            <v>DESIGNACION</v>
          </cell>
          <cell r="D2118" t="str">
            <v>U</v>
          </cell>
          <cell r="E2118" t="str">
            <v>Cantidad</v>
          </cell>
          <cell r="F2118" t="str">
            <v>$ Unitarios</v>
          </cell>
          <cell r="G2118" t="str">
            <v>$ Parcial</v>
          </cell>
        </row>
        <row r="2119">
          <cell r="A2119" t="str">
            <v>CÓDIGO</v>
          </cell>
          <cell r="B2119" t="str">
            <v>DESCRIPCIÓN</v>
          </cell>
          <cell r="C2119">
            <v>0</v>
          </cell>
          <cell r="D2119" t="str">
            <v/>
          </cell>
          <cell r="E2119">
            <v>0</v>
          </cell>
          <cell r="F2119">
            <v>0</v>
          </cell>
          <cell r="G2119">
            <v>0</v>
          </cell>
        </row>
        <row r="2120">
          <cell r="A2120" t="str">
            <v>A - MATERIALES</v>
          </cell>
          <cell r="B2120" t="str">
            <v/>
          </cell>
          <cell r="C2120">
            <v>0</v>
          </cell>
          <cell r="D2120" t="str">
            <v/>
          </cell>
          <cell r="E2120">
            <v>0</v>
          </cell>
          <cell r="F2120">
            <v>0</v>
          </cell>
          <cell r="G2120">
            <v>0</v>
          </cell>
        </row>
        <row r="2121">
          <cell r="A2121" t="str">
            <v/>
          </cell>
          <cell r="B2121" t="str">
            <v/>
          </cell>
          <cell r="C2121">
            <v>0</v>
          </cell>
          <cell r="D2121" t="str">
            <v/>
          </cell>
          <cell r="E2121">
            <v>0</v>
          </cell>
          <cell r="F2121">
            <v>0</v>
          </cell>
          <cell r="G2121">
            <v>0</v>
          </cell>
        </row>
        <row r="2122">
          <cell r="A2122" t="str">
            <v/>
          </cell>
          <cell r="B2122" t="str">
            <v/>
          </cell>
          <cell r="C2122">
            <v>0</v>
          </cell>
          <cell r="D2122" t="str">
            <v/>
          </cell>
          <cell r="E2122">
            <v>0</v>
          </cell>
          <cell r="F2122">
            <v>0</v>
          </cell>
          <cell r="G2122">
            <v>0</v>
          </cell>
        </row>
        <row r="2123">
          <cell r="A2123" t="str">
            <v/>
          </cell>
          <cell r="B2123" t="str">
            <v/>
          </cell>
          <cell r="C2123">
            <v>0</v>
          </cell>
          <cell r="D2123" t="str">
            <v/>
          </cell>
          <cell r="E2123">
            <v>0</v>
          </cell>
          <cell r="F2123">
            <v>0</v>
          </cell>
          <cell r="G2123">
            <v>0</v>
          </cell>
        </row>
        <row r="2124">
          <cell r="A2124" t="str">
            <v/>
          </cell>
          <cell r="B2124" t="str">
            <v/>
          </cell>
          <cell r="C2124">
            <v>0</v>
          </cell>
          <cell r="D2124" t="str">
            <v/>
          </cell>
          <cell r="E2124">
            <v>0</v>
          </cell>
          <cell r="F2124">
            <v>0</v>
          </cell>
          <cell r="G2124">
            <v>0</v>
          </cell>
        </row>
        <row r="2125">
          <cell r="A2125" t="str">
            <v/>
          </cell>
          <cell r="B2125" t="str">
            <v/>
          </cell>
          <cell r="C2125">
            <v>0</v>
          </cell>
          <cell r="D2125" t="str">
            <v/>
          </cell>
          <cell r="E2125">
            <v>0</v>
          </cell>
          <cell r="F2125">
            <v>0</v>
          </cell>
          <cell r="G2125">
            <v>0</v>
          </cell>
        </row>
        <row r="2126">
          <cell r="A2126" t="str">
            <v/>
          </cell>
          <cell r="B2126" t="str">
            <v/>
          </cell>
          <cell r="D2126" t="str">
            <v/>
          </cell>
          <cell r="E2126">
            <v>0</v>
          </cell>
          <cell r="F2126">
            <v>0</v>
          </cell>
          <cell r="G2126">
            <v>0</v>
          </cell>
        </row>
        <row r="2127">
          <cell r="A2127" t="str">
            <v/>
          </cell>
          <cell r="B2127" t="str">
            <v/>
          </cell>
          <cell r="C2127" t="str">
            <v>B - MANO DE OBRA</v>
          </cell>
          <cell r="D2127" t="str">
            <v/>
          </cell>
          <cell r="E2127">
            <v>0</v>
          </cell>
          <cell r="F2127">
            <v>0</v>
          </cell>
          <cell r="G2127">
            <v>0</v>
          </cell>
        </row>
        <row r="2128">
          <cell r="A2128" t="str">
            <v/>
          </cell>
          <cell r="B2128" t="str">
            <v/>
          </cell>
          <cell r="C2128">
            <v>0</v>
          </cell>
          <cell r="D2128" t="str">
            <v/>
          </cell>
          <cell r="E2128">
            <v>0</v>
          </cell>
          <cell r="F2128">
            <v>0</v>
          </cell>
          <cell r="G2128">
            <v>0</v>
          </cell>
        </row>
        <row r="2129">
          <cell r="A2129" t="str">
            <v/>
          </cell>
          <cell r="B2129" t="str">
            <v/>
          </cell>
          <cell r="C2129">
            <v>0</v>
          </cell>
          <cell r="D2129" t="str">
            <v/>
          </cell>
          <cell r="E2129">
            <v>0</v>
          </cell>
          <cell r="F2129">
            <v>0</v>
          </cell>
          <cell r="G2129">
            <v>0</v>
          </cell>
        </row>
        <row r="2130">
          <cell r="A2130" t="str">
            <v/>
          </cell>
          <cell r="B2130" t="str">
            <v/>
          </cell>
          <cell r="C2130">
            <v>0</v>
          </cell>
          <cell r="D2130" t="str">
            <v/>
          </cell>
          <cell r="E2130">
            <v>0</v>
          </cell>
          <cell r="F2130">
            <v>0</v>
          </cell>
          <cell r="G2130">
            <v>0</v>
          </cell>
        </row>
        <row r="2131">
          <cell r="A2131" t="str">
            <v/>
          </cell>
          <cell r="B2131" t="str">
            <v/>
          </cell>
          <cell r="C2131">
            <v>0</v>
          </cell>
          <cell r="D2131" t="str">
            <v/>
          </cell>
          <cell r="E2131">
            <v>0</v>
          </cell>
          <cell r="F2131">
            <v>0</v>
          </cell>
          <cell r="G2131">
            <v>0</v>
          </cell>
        </row>
        <row r="2132">
          <cell r="A2132" t="str">
            <v/>
          </cell>
          <cell r="B2132" t="str">
            <v/>
          </cell>
          <cell r="C2132">
            <v>0</v>
          </cell>
          <cell r="D2132" t="str">
            <v/>
          </cell>
          <cell r="E2132">
            <v>0</v>
          </cell>
          <cell r="F2132">
            <v>0</v>
          </cell>
          <cell r="G2132">
            <v>0</v>
          </cell>
        </row>
        <row r="2133">
          <cell r="A2133" t="str">
            <v/>
          </cell>
          <cell r="B2133" t="str">
            <v/>
          </cell>
          <cell r="C2133">
            <v>0</v>
          </cell>
          <cell r="D2133" t="str">
            <v/>
          </cell>
          <cell r="E2133">
            <v>0</v>
          </cell>
          <cell r="F2133">
            <v>0</v>
          </cell>
          <cell r="G2133">
            <v>0</v>
          </cell>
        </row>
        <row r="2134">
          <cell r="A2134" t="str">
            <v/>
          </cell>
          <cell r="B2134" t="str">
            <v/>
          </cell>
          <cell r="C2134">
            <v>0</v>
          </cell>
          <cell r="D2134" t="str">
            <v/>
          </cell>
          <cell r="E2134">
            <v>0</v>
          </cell>
          <cell r="F2134">
            <v>0</v>
          </cell>
          <cell r="G2134">
            <v>0</v>
          </cell>
        </row>
        <row r="2135">
          <cell r="A2135" t="str">
            <v/>
          </cell>
          <cell r="B2135" t="str">
            <v/>
          </cell>
          <cell r="C2135">
            <v>0</v>
          </cell>
          <cell r="D2135" t="str">
            <v/>
          </cell>
          <cell r="E2135">
            <v>0</v>
          </cell>
          <cell r="F2135">
            <v>0</v>
          </cell>
          <cell r="G2135">
            <v>0</v>
          </cell>
        </row>
        <row r="2136">
          <cell r="A2136" t="str">
            <v/>
          </cell>
          <cell r="B2136" t="str">
            <v/>
          </cell>
          <cell r="D2136" t="str">
            <v/>
          </cell>
          <cell r="E2136">
            <v>0</v>
          </cell>
          <cell r="F2136">
            <v>0</v>
          </cell>
          <cell r="G2136">
            <v>0</v>
          </cell>
        </row>
        <row r="2137">
          <cell r="A2137" t="str">
            <v/>
          </cell>
          <cell r="B2137" t="str">
            <v/>
          </cell>
          <cell r="C2137" t="str">
            <v>C - EQUIPOS</v>
          </cell>
          <cell r="D2137" t="str">
            <v/>
          </cell>
          <cell r="E2137">
            <v>0</v>
          </cell>
          <cell r="F2137">
            <v>0</v>
          </cell>
          <cell r="G2137">
            <v>0</v>
          </cell>
        </row>
        <row r="2138">
          <cell r="A2138" t="str">
            <v/>
          </cell>
          <cell r="B2138" t="str">
            <v/>
          </cell>
          <cell r="C2138">
            <v>0</v>
          </cell>
          <cell r="D2138" t="str">
            <v/>
          </cell>
          <cell r="E2138">
            <v>0</v>
          </cell>
          <cell r="F2138">
            <v>0</v>
          </cell>
          <cell r="G2138">
            <v>0</v>
          </cell>
        </row>
        <row r="2139">
          <cell r="A2139" t="str">
            <v/>
          </cell>
          <cell r="B2139" t="str">
            <v/>
          </cell>
          <cell r="C2139">
            <v>0</v>
          </cell>
          <cell r="D2139" t="str">
            <v/>
          </cell>
          <cell r="E2139">
            <v>0</v>
          </cell>
          <cell r="F2139">
            <v>0</v>
          </cell>
          <cell r="G2139">
            <v>0</v>
          </cell>
        </row>
        <row r="2140">
          <cell r="A2140" t="str">
            <v/>
          </cell>
          <cell r="B2140" t="str">
            <v/>
          </cell>
          <cell r="C2140">
            <v>0</v>
          </cell>
          <cell r="D2140" t="str">
            <v/>
          </cell>
          <cell r="E2140">
            <v>0</v>
          </cell>
          <cell r="F2140">
            <v>0</v>
          </cell>
          <cell r="G2140">
            <v>0</v>
          </cell>
        </row>
        <row r="2141">
          <cell r="A2141" t="str">
            <v/>
          </cell>
          <cell r="B2141" t="str">
            <v/>
          </cell>
          <cell r="C2141">
            <v>0</v>
          </cell>
          <cell r="D2141" t="str">
            <v/>
          </cell>
          <cell r="E2141">
            <v>0</v>
          </cell>
          <cell r="F2141" t="str">
            <v>Total A</v>
          </cell>
          <cell r="G2141">
            <v>0</v>
          </cell>
        </row>
        <row r="2142">
          <cell r="A2142" t="str">
            <v>B - MANO DE OBRA</v>
          </cell>
          <cell r="B2142" t="str">
            <v/>
          </cell>
          <cell r="C2142">
            <v>0</v>
          </cell>
          <cell r="D2142" t="str">
            <v/>
          </cell>
          <cell r="E2142">
            <v>0</v>
          </cell>
          <cell r="F2142">
            <v>0</v>
          </cell>
          <cell r="G2142">
            <v>0</v>
          </cell>
        </row>
        <row r="2143">
          <cell r="A2143" t="str">
            <v/>
          </cell>
          <cell r="B2143" t="str">
            <v/>
          </cell>
          <cell r="C2143">
            <v>0</v>
          </cell>
          <cell r="D2143" t="str">
            <v/>
          </cell>
          <cell r="E2143">
            <v>0</v>
          </cell>
          <cell r="F2143">
            <v>0</v>
          </cell>
          <cell r="G2143">
            <v>0</v>
          </cell>
        </row>
        <row r="2144">
          <cell r="A2144" t="str">
            <v/>
          </cell>
          <cell r="B2144" t="str">
            <v/>
          </cell>
          <cell r="C2144">
            <v>0</v>
          </cell>
          <cell r="D2144" t="str">
            <v/>
          </cell>
          <cell r="E2144">
            <v>0</v>
          </cell>
          <cell r="F2144">
            <v>0</v>
          </cell>
          <cell r="G2144">
            <v>0</v>
          </cell>
        </row>
        <row r="2145">
          <cell r="A2145" t="str">
            <v/>
          </cell>
          <cell r="B2145" t="str">
            <v/>
          </cell>
          <cell r="C2145">
            <v>0</v>
          </cell>
          <cell r="D2145" t="str">
            <v/>
          </cell>
          <cell r="E2145">
            <v>0</v>
          </cell>
          <cell r="F2145">
            <v>0</v>
          </cell>
          <cell r="G2145">
            <v>0</v>
          </cell>
        </row>
        <row r="2146">
          <cell r="A2146" t="str">
            <v/>
          </cell>
          <cell r="B2146" t="str">
            <v/>
          </cell>
          <cell r="C2146">
            <v>0</v>
          </cell>
          <cell r="D2146" t="str">
            <v/>
          </cell>
          <cell r="E2146">
            <v>0</v>
          </cell>
          <cell r="F2146">
            <v>0</v>
          </cell>
          <cell r="G2146">
            <v>0</v>
          </cell>
        </row>
        <row r="2147">
          <cell r="A2147" t="str">
            <v/>
          </cell>
          <cell r="B2147" t="str">
            <v/>
          </cell>
          <cell r="D2147" t="str">
            <v/>
          </cell>
          <cell r="E2147">
            <v>0</v>
          </cell>
          <cell r="F2147">
            <v>0</v>
          </cell>
          <cell r="G2147">
            <v>0</v>
          </cell>
        </row>
        <row r="2148">
          <cell r="A2148" t="str">
            <v/>
          </cell>
          <cell r="B2148" t="str">
            <v/>
          </cell>
          <cell r="D2148" t="str">
            <v/>
          </cell>
          <cell r="E2148">
            <v>0</v>
          </cell>
          <cell r="F2148">
            <v>0</v>
          </cell>
          <cell r="G2148">
            <v>0</v>
          </cell>
        </row>
        <row r="2149">
          <cell r="A2149" t="str">
            <v/>
          </cell>
          <cell r="B2149" t="str">
            <v/>
          </cell>
          <cell r="C2149">
            <v>0</v>
          </cell>
          <cell r="D2149" t="str">
            <v/>
          </cell>
          <cell r="E2149">
            <v>0</v>
          </cell>
          <cell r="F2149">
            <v>0</v>
          </cell>
          <cell r="G2149">
            <v>0</v>
          </cell>
        </row>
        <row r="2150">
          <cell r="A2150" t="str">
            <v/>
          </cell>
          <cell r="B2150" t="str">
            <v/>
          </cell>
          <cell r="D2150" t="str">
            <v/>
          </cell>
          <cell r="F2150">
            <v>0</v>
          </cell>
          <cell r="G2150">
            <v>0</v>
          </cell>
        </row>
        <row r="2151">
          <cell r="A2151" t="str">
            <v>ANALISIS DE PRECIOS</v>
          </cell>
          <cell r="B2151">
            <v>0</v>
          </cell>
          <cell r="C2151">
            <v>0</v>
          </cell>
          <cell r="D2151">
            <v>0</v>
          </cell>
          <cell r="E2151">
            <v>0</v>
          </cell>
          <cell r="F2151" t="str">
            <v>Total B</v>
          </cell>
          <cell r="G2151">
            <v>0</v>
          </cell>
        </row>
        <row r="2152">
          <cell r="A2152" t="str">
            <v>C - EQUIPOS</v>
          </cell>
          <cell r="B2152" t="str">
            <v>SUBSECRETARÍA DE OBRAS PÚBLICAS</v>
          </cell>
          <cell r="C2152">
            <v>0</v>
          </cell>
          <cell r="D2152">
            <v>0</v>
          </cell>
          <cell r="E2152">
            <v>0</v>
          </cell>
          <cell r="F2152">
            <v>0</v>
          </cell>
          <cell r="G2152">
            <v>0</v>
          </cell>
        </row>
        <row r="2153">
          <cell r="A2153" t="str">
            <v/>
          </cell>
          <cell r="B2153" t="str">
            <v/>
          </cell>
          <cell r="C2153">
            <v>0</v>
          </cell>
          <cell r="D2153" t="str">
            <v/>
          </cell>
          <cell r="E2153">
            <v>0</v>
          </cell>
          <cell r="F2153">
            <v>0</v>
          </cell>
          <cell r="G2153">
            <v>0</v>
          </cell>
        </row>
        <row r="2154">
          <cell r="A2154" t="str">
            <v/>
          </cell>
          <cell r="B2154" t="str">
            <v/>
          </cell>
          <cell r="C2154">
            <v>0</v>
          </cell>
          <cell r="D2154" t="str">
            <v/>
          </cell>
          <cell r="E2154">
            <v>0</v>
          </cell>
          <cell r="F2154">
            <v>0</v>
          </cell>
          <cell r="G2154">
            <v>0</v>
          </cell>
        </row>
        <row r="2155">
          <cell r="A2155" t="str">
            <v/>
          </cell>
          <cell r="B2155" t="str">
            <v/>
          </cell>
          <cell r="C2155">
            <v>0</v>
          </cell>
          <cell r="D2155" t="str">
            <v/>
          </cell>
          <cell r="E2155">
            <v>0</v>
          </cell>
          <cell r="F2155">
            <v>0</v>
          </cell>
          <cell r="G2155">
            <v>0</v>
          </cell>
        </row>
        <row r="2156">
          <cell r="A2156" t="str">
            <v/>
          </cell>
          <cell r="B2156" t="str">
            <v/>
          </cell>
          <cell r="C2156" t="str">
            <v>ALBAÑILERÍA</v>
          </cell>
          <cell r="D2156" t="str">
            <v/>
          </cell>
          <cell r="E2156">
            <v>0</v>
          </cell>
          <cell r="F2156">
            <v>0</v>
          </cell>
          <cell r="G2156">
            <v>0</v>
          </cell>
        </row>
        <row r="2157">
          <cell r="A2157" t="str">
            <v/>
          </cell>
          <cell r="B2157" t="str">
            <v/>
          </cell>
          <cell r="C2157" t="str">
            <v>Revoque grueso impermeable bajo revestimientos</v>
          </cell>
          <cell r="D2157" t="str">
            <v/>
          </cell>
          <cell r="E2157">
            <v>0</v>
          </cell>
          <cell r="F2157">
            <v>0</v>
          </cell>
          <cell r="G2157">
            <v>0</v>
          </cell>
        </row>
        <row r="2158">
          <cell r="A2158" t="str">
            <v/>
          </cell>
          <cell r="B2158" t="str">
            <v/>
          </cell>
          <cell r="D2158" t="str">
            <v/>
          </cell>
          <cell r="E2158">
            <v>0</v>
          </cell>
          <cell r="F2158">
            <v>0</v>
          </cell>
          <cell r="G2158">
            <v>0</v>
          </cell>
        </row>
        <row r="2159">
          <cell r="A2159" t="str">
            <v/>
          </cell>
          <cell r="B2159" t="str">
            <v/>
          </cell>
          <cell r="C2159" t="str">
            <v>DESIGNACION</v>
          </cell>
          <cell r="D2159" t="str">
            <v/>
          </cell>
          <cell r="E2159" t="str">
            <v>Cantidad</v>
          </cell>
          <cell r="F2159">
            <v>0</v>
          </cell>
          <cell r="G2159">
            <v>0</v>
          </cell>
        </row>
        <row r="2160">
          <cell r="A2160" t="str">
            <v/>
          </cell>
          <cell r="B2160" t="str">
            <v/>
          </cell>
          <cell r="C2160">
            <v>0</v>
          </cell>
          <cell r="D2160" t="str">
            <v/>
          </cell>
          <cell r="E2160">
            <v>0</v>
          </cell>
          <cell r="F2160">
            <v>0</v>
          </cell>
          <cell r="G2160">
            <v>0</v>
          </cell>
        </row>
        <row r="2161">
          <cell r="A2161" t="str">
            <v/>
          </cell>
          <cell r="B2161" t="str">
            <v/>
          </cell>
          <cell r="C2161" t="str">
            <v>A - MATERIALES</v>
          </cell>
          <cell r="D2161" t="str">
            <v/>
          </cell>
          <cell r="E2161">
            <v>0</v>
          </cell>
          <cell r="F2161">
            <v>0</v>
          </cell>
          <cell r="G2161">
            <v>0</v>
          </cell>
        </row>
        <row r="2162">
          <cell r="A2162" t="str">
            <v/>
          </cell>
          <cell r="B2162" t="str">
            <v/>
          </cell>
          <cell r="C2162">
            <v>0</v>
          </cell>
          <cell r="D2162" t="str">
            <v/>
          </cell>
          <cell r="E2162">
            <v>0</v>
          </cell>
          <cell r="F2162">
            <v>0</v>
          </cell>
          <cell r="G2162">
            <v>0</v>
          </cell>
        </row>
        <row r="2163">
          <cell r="A2163" t="str">
            <v/>
          </cell>
          <cell r="B2163" t="str">
            <v/>
          </cell>
          <cell r="C2163">
            <v>0</v>
          </cell>
          <cell r="D2163" t="str">
            <v/>
          </cell>
          <cell r="E2163">
            <v>0</v>
          </cell>
          <cell r="F2163" t="str">
            <v>Total C</v>
          </cell>
          <cell r="G2163">
            <v>0</v>
          </cell>
        </row>
        <row r="2164">
          <cell r="A2164" t="str">
            <v/>
          </cell>
          <cell r="B2164" t="str">
            <v/>
          </cell>
          <cell r="C2164">
            <v>0</v>
          </cell>
          <cell r="D2164" t="str">
            <v/>
          </cell>
          <cell r="E2164">
            <v>0</v>
          </cell>
          <cell r="F2164">
            <v>0</v>
          </cell>
          <cell r="G2164">
            <v>0</v>
          </cell>
        </row>
        <row r="2165">
          <cell r="A2165" t="str">
            <v/>
          </cell>
          <cell r="B2165" t="str">
            <v/>
          </cell>
          <cell r="C2165">
            <v>0</v>
          </cell>
          <cell r="D2165" t="str">
            <v>COSTO NETO</v>
          </cell>
          <cell r="E2165">
            <v>0</v>
          </cell>
          <cell r="F2165" t="str">
            <v>Total D=A+B+C</v>
          </cell>
          <cell r="G2165">
            <v>0</v>
          </cell>
        </row>
        <row r="2166">
          <cell r="A2166" t="str">
            <v/>
          </cell>
          <cell r="B2166" t="str">
            <v/>
          </cell>
          <cell r="C2166">
            <v>0</v>
          </cell>
          <cell r="D2166" t="str">
            <v/>
          </cell>
          <cell r="E2166">
            <v>0</v>
          </cell>
          <cell r="F2166">
            <v>0</v>
          </cell>
          <cell r="G2166">
            <v>0</v>
          </cell>
        </row>
        <row r="2167">
          <cell r="A2167" t="str">
            <v>ANALISIS DE PRECIOS</v>
          </cell>
          <cell r="B2167" t="str">
            <v/>
          </cell>
          <cell r="C2167">
            <v>0</v>
          </cell>
          <cell r="D2167" t="str">
            <v/>
          </cell>
          <cell r="E2167">
            <v>0</v>
          </cell>
          <cell r="F2167">
            <v>0</v>
          </cell>
          <cell r="G2167">
            <v>0</v>
          </cell>
        </row>
        <row r="2168">
          <cell r="A2168" t="str">
            <v>COMITENTE:</v>
          </cell>
          <cell r="B2168" t="str">
            <v>INSTITUTO PROVINCIAL DE LA VIVIENDA</v>
          </cell>
          <cell r="C2168">
            <v>0</v>
          </cell>
          <cell r="D2168" t="str">
            <v/>
          </cell>
          <cell r="E2168">
            <v>0</v>
          </cell>
          <cell r="F2168">
            <v>0</v>
          </cell>
          <cell r="G2168">
            <v>0</v>
          </cell>
        </row>
        <row r="2169">
          <cell r="A2169" t="str">
            <v>CONTRATISTA:</v>
          </cell>
          <cell r="B2169">
            <v>0</v>
          </cell>
          <cell r="C2169">
            <v>0</v>
          </cell>
          <cell r="D2169" t="str">
            <v/>
          </cell>
          <cell r="E2169">
            <v>0</v>
          </cell>
          <cell r="F2169">
            <v>0</v>
          </cell>
          <cell r="G2169">
            <v>0</v>
          </cell>
        </row>
        <row r="2170">
          <cell r="A2170" t="str">
            <v>OBRA:</v>
          </cell>
          <cell r="B2170">
            <v>0</v>
          </cell>
          <cell r="C2170">
            <v>0</v>
          </cell>
          <cell r="D2170" t="str">
            <v/>
          </cell>
          <cell r="E2170">
            <v>0</v>
          </cell>
          <cell r="F2170" t="str">
            <v>PRECIOS A:</v>
          </cell>
          <cell r="G2170">
            <v>0</v>
          </cell>
        </row>
        <row r="2171">
          <cell r="A2171" t="str">
            <v>UBICACIÓN:</v>
          </cell>
          <cell r="B2171">
            <v>0</v>
          </cell>
          <cell r="C2171">
            <v>0</v>
          </cell>
          <cell r="D2171" t="str">
            <v/>
          </cell>
          <cell r="E2171">
            <v>0</v>
          </cell>
          <cell r="F2171">
            <v>0</v>
          </cell>
          <cell r="G2171">
            <v>0</v>
          </cell>
        </row>
        <row r="2172">
          <cell r="A2172" t="str">
            <v>RUBRO:</v>
          </cell>
          <cell r="B2172" t="str">
            <v/>
          </cell>
          <cell r="C2172">
            <v>0</v>
          </cell>
          <cell r="D2172" t="str">
            <v/>
          </cell>
          <cell r="E2172">
            <v>0</v>
          </cell>
          <cell r="F2172">
            <v>0</v>
          </cell>
          <cell r="G2172">
            <v>0</v>
          </cell>
        </row>
        <row r="2173">
          <cell r="A2173" t="str">
            <v>ITEM:</v>
          </cell>
          <cell r="B2173" t="str">
            <v/>
          </cell>
          <cell r="C2173" t="str">
            <v/>
          </cell>
          <cell r="D2173" t="str">
            <v/>
          </cell>
          <cell r="E2173">
            <v>0</v>
          </cell>
          <cell r="F2173" t="str">
            <v>UNIDAD:</v>
          </cell>
          <cell r="G2173" t="str">
            <v/>
          </cell>
        </row>
        <row r="2174">
          <cell r="A2174" t="str">
            <v/>
          </cell>
          <cell r="B2174" t="str">
            <v/>
          </cell>
          <cell r="C2174">
            <v>0</v>
          </cell>
          <cell r="D2174" t="str">
            <v/>
          </cell>
          <cell r="E2174">
            <v>0</v>
          </cell>
          <cell r="F2174">
            <v>0</v>
          </cell>
          <cell r="G2174">
            <v>0</v>
          </cell>
        </row>
        <row r="2175">
          <cell r="A2175" t="str">
            <v>DATOS REDETERMINACION</v>
          </cell>
          <cell r="B2175" t="str">
            <v/>
          </cell>
          <cell r="C2175" t="str">
            <v>DESIGNACION</v>
          </cell>
          <cell r="D2175" t="str">
            <v>U</v>
          </cell>
          <cell r="E2175" t="str">
            <v>Cantidad</v>
          </cell>
          <cell r="F2175" t="str">
            <v>$ Unitarios</v>
          </cell>
          <cell r="G2175" t="str">
            <v>$ Parcial</v>
          </cell>
        </row>
        <row r="2176">
          <cell r="A2176" t="str">
            <v>CÓDIGO</v>
          </cell>
          <cell r="B2176" t="str">
            <v>DESCRIPCIÓN</v>
          </cell>
          <cell r="E2176">
            <v>0</v>
          </cell>
          <cell r="F2176" t="str">
            <v>Total A</v>
          </cell>
          <cell r="G2176">
            <v>0</v>
          </cell>
        </row>
        <row r="2177">
          <cell r="A2177" t="str">
            <v>A - MATERIALES</v>
          </cell>
          <cell r="C2177" t="str">
            <v>B - MANO DE OBRA</v>
          </cell>
          <cell r="E2177">
            <v>0</v>
          </cell>
          <cell r="G2177">
            <v>0</v>
          </cell>
        </row>
        <row r="2178">
          <cell r="A2178" t="str">
            <v/>
          </cell>
          <cell r="B2178" t="str">
            <v/>
          </cell>
          <cell r="C2178">
            <v>0</v>
          </cell>
          <cell r="D2178" t="str">
            <v/>
          </cell>
          <cell r="E2178">
            <v>0</v>
          </cell>
          <cell r="F2178">
            <v>0</v>
          </cell>
          <cell r="G2178">
            <v>0</v>
          </cell>
        </row>
        <row r="2179">
          <cell r="A2179" t="str">
            <v/>
          </cell>
          <cell r="B2179" t="str">
            <v/>
          </cell>
          <cell r="C2179">
            <v>0</v>
          </cell>
          <cell r="D2179" t="str">
            <v/>
          </cell>
          <cell r="E2179">
            <v>0</v>
          </cell>
          <cell r="F2179">
            <v>0</v>
          </cell>
          <cell r="G2179">
            <v>0</v>
          </cell>
        </row>
        <row r="2180">
          <cell r="A2180" t="str">
            <v/>
          </cell>
          <cell r="B2180" t="str">
            <v/>
          </cell>
          <cell r="C2180">
            <v>0</v>
          </cell>
          <cell r="D2180" t="str">
            <v/>
          </cell>
          <cell r="E2180">
            <v>0</v>
          </cell>
          <cell r="F2180">
            <v>0</v>
          </cell>
          <cell r="G2180">
            <v>0</v>
          </cell>
        </row>
        <row r="2181">
          <cell r="A2181" t="str">
            <v/>
          </cell>
          <cell r="B2181" t="str">
            <v/>
          </cell>
          <cell r="C2181">
            <v>0</v>
          </cell>
          <cell r="D2181" t="str">
            <v/>
          </cell>
          <cell r="E2181">
            <v>0</v>
          </cell>
          <cell r="F2181">
            <v>0</v>
          </cell>
          <cell r="G2181">
            <v>0</v>
          </cell>
        </row>
        <row r="2182">
          <cell r="A2182" t="str">
            <v/>
          </cell>
          <cell r="B2182" t="str">
            <v/>
          </cell>
          <cell r="C2182">
            <v>0</v>
          </cell>
          <cell r="D2182" t="str">
            <v/>
          </cell>
          <cell r="E2182">
            <v>0</v>
          </cell>
          <cell r="F2182">
            <v>0</v>
          </cell>
          <cell r="G2182">
            <v>0</v>
          </cell>
        </row>
        <row r="2183">
          <cell r="A2183" t="str">
            <v/>
          </cell>
          <cell r="B2183" t="str">
            <v/>
          </cell>
          <cell r="C2183">
            <v>0</v>
          </cell>
          <cell r="D2183" t="str">
            <v/>
          </cell>
          <cell r="E2183">
            <v>0</v>
          </cell>
          <cell r="F2183">
            <v>0</v>
          </cell>
          <cell r="G2183">
            <v>0</v>
          </cell>
        </row>
        <row r="2184">
          <cell r="A2184" t="str">
            <v/>
          </cell>
          <cell r="B2184" t="str">
            <v/>
          </cell>
          <cell r="C2184">
            <v>0</v>
          </cell>
          <cell r="D2184" t="str">
            <v/>
          </cell>
          <cell r="E2184">
            <v>0</v>
          </cell>
          <cell r="F2184">
            <v>0</v>
          </cell>
          <cell r="G2184">
            <v>0</v>
          </cell>
        </row>
        <row r="2185">
          <cell r="A2185" t="str">
            <v/>
          </cell>
          <cell r="B2185" t="str">
            <v/>
          </cell>
          <cell r="C2185">
            <v>0</v>
          </cell>
          <cell r="D2185" t="str">
            <v/>
          </cell>
          <cell r="E2185">
            <v>0</v>
          </cell>
          <cell r="F2185">
            <v>0</v>
          </cell>
          <cell r="G2185">
            <v>0</v>
          </cell>
        </row>
        <row r="2186">
          <cell r="A2186" t="str">
            <v/>
          </cell>
          <cell r="B2186" t="str">
            <v/>
          </cell>
          <cell r="D2186" t="str">
            <v/>
          </cell>
          <cell r="E2186">
            <v>0</v>
          </cell>
          <cell r="F2186">
            <v>0</v>
          </cell>
          <cell r="G2186">
            <v>0</v>
          </cell>
        </row>
        <row r="2187">
          <cell r="A2187" t="str">
            <v/>
          </cell>
          <cell r="B2187" t="str">
            <v/>
          </cell>
          <cell r="C2187" t="str">
            <v>C - EQUIPOS</v>
          </cell>
          <cell r="D2187" t="str">
            <v/>
          </cell>
          <cell r="E2187">
            <v>0</v>
          </cell>
          <cell r="F2187">
            <v>0</v>
          </cell>
          <cell r="G2187">
            <v>0</v>
          </cell>
        </row>
        <row r="2188">
          <cell r="A2188" t="str">
            <v/>
          </cell>
          <cell r="B2188" t="str">
            <v/>
          </cell>
          <cell r="C2188">
            <v>0</v>
          </cell>
          <cell r="D2188" t="str">
            <v/>
          </cell>
          <cell r="E2188">
            <v>0</v>
          </cell>
          <cell r="F2188">
            <v>0</v>
          </cell>
          <cell r="G2188">
            <v>0</v>
          </cell>
        </row>
        <row r="2189">
          <cell r="A2189" t="str">
            <v/>
          </cell>
          <cell r="B2189" t="str">
            <v/>
          </cell>
          <cell r="C2189">
            <v>0</v>
          </cell>
          <cell r="D2189" t="str">
            <v/>
          </cell>
          <cell r="E2189">
            <v>0</v>
          </cell>
          <cell r="F2189">
            <v>0</v>
          </cell>
          <cell r="G2189">
            <v>0</v>
          </cell>
        </row>
        <row r="2190">
          <cell r="A2190" t="str">
            <v/>
          </cell>
          <cell r="B2190" t="str">
            <v/>
          </cell>
          <cell r="C2190">
            <v>0</v>
          </cell>
          <cell r="D2190" t="str">
            <v/>
          </cell>
          <cell r="E2190">
            <v>0</v>
          </cell>
          <cell r="F2190">
            <v>0</v>
          </cell>
          <cell r="G2190">
            <v>0</v>
          </cell>
        </row>
        <row r="2191">
          <cell r="A2191" t="str">
            <v/>
          </cell>
          <cell r="B2191" t="str">
            <v/>
          </cell>
          <cell r="C2191">
            <v>0</v>
          </cell>
          <cell r="D2191" t="str">
            <v/>
          </cell>
          <cell r="E2191">
            <v>0</v>
          </cell>
          <cell r="F2191">
            <v>0</v>
          </cell>
          <cell r="G2191">
            <v>0</v>
          </cell>
        </row>
        <row r="2192">
          <cell r="A2192" t="str">
            <v/>
          </cell>
          <cell r="B2192" t="str">
            <v/>
          </cell>
          <cell r="C2192">
            <v>0</v>
          </cell>
          <cell r="D2192" t="str">
            <v/>
          </cell>
          <cell r="E2192">
            <v>0</v>
          </cell>
          <cell r="F2192">
            <v>0</v>
          </cell>
          <cell r="G2192">
            <v>0</v>
          </cell>
        </row>
        <row r="2193">
          <cell r="A2193" t="str">
            <v/>
          </cell>
          <cell r="B2193" t="str">
            <v/>
          </cell>
          <cell r="C2193">
            <v>0</v>
          </cell>
          <cell r="D2193" t="str">
            <v/>
          </cell>
          <cell r="E2193">
            <v>0</v>
          </cell>
          <cell r="F2193">
            <v>0</v>
          </cell>
          <cell r="G2193">
            <v>0</v>
          </cell>
        </row>
        <row r="2194">
          <cell r="A2194" t="str">
            <v/>
          </cell>
          <cell r="B2194" t="str">
            <v/>
          </cell>
          <cell r="C2194">
            <v>0</v>
          </cell>
          <cell r="D2194" t="str">
            <v/>
          </cell>
          <cell r="E2194">
            <v>0</v>
          </cell>
          <cell r="F2194">
            <v>0</v>
          </cell>
          <cell r="G2194">
            <v>0</v>
          </cell>
        </row>
        <row r="2195">
          <cell r="A2195" t="str">
            <v/>
          </cell>
          <cell r="B2195" t="str">
            <v/>
          </cell>
          <cell r="C2195">
            <v>0</v>
          </cell>
          <cell r="D2195" t="str">
            <v/>
          </cell>
          <cell r="E2195">
            <v>0</v>
          </cell>
          <cell r="F2195">
            <v>0</v>
          </cell>
          <cell r="G2195">
            <v>0</v>
          </cell>
        </row>
        <row r="2196">
          <cell r="A2196" t="str">
            <v/>
          </cell>
          <cell r="B2196" t="str">
            <v/>
          </cell>
          <cell r="C2196">
            <v>0</v>
          </cell>
          <cell r="D2196" t="str">
            <v/>
          </cell>
          <cell r="E2196">
            <v>0</v>
          </cell>
          <cell r="F2196">
            <v>0</v>
          </cell>
          <cell r="G2196">
            <v>0</v>
          </cell>
        </row>
        <row r="2197">
          <cell r="A2197" t="str">
            <v/>
          </cell>
          <cell r="B2197" t="str">
            <v/>
          </cell>
          <cell r="D2197" t="str">
            <v/>
          </cell>
          <cell r="E2197">
            <v>0</v>
          </cell>
          <cell r="F2197">
            <v>0</v>
          </cell>
          <cell r="G2197">
            <v>0</v>
          </cell>
        </row>
        <row r="2198">
          <cell r="A2198">
            <v>0</v>
          </cell>
          <cell r="E2198">
            <v>0</v>
          </cell>
          <cell r="F2198" t="str">
            <v>Total A</v>
          </cell>
          <cell r="G2198">
            <v>0</v>
          </cell>
        </row>
        <row r="2199">
          <cell r="A2199" t="str">
            <v>B - MANO DE OBRA</v>
          </cell>
          <cell r="B2199" t="str">
            <v>Revoque grueso impermeable bajo revestimientos</v>
          </cell>
          <cell r="C2199">
            <v>0</v>
          </cell>
          <cell r="D2199" t="str">
            <v>Costo  Neto</v>
          </cell>
          <cell r="E2199">
            <v>0</v>
          </cell>
          <cell r="F2199" t="str">
            <v>Total D=A+B+C</v>
          </cell>
          <cell r="G2199">
            <v>0</v>
          </cell>
        </row>
        <row r="2200">
          <cell r="A2200" t="str">
            <v/>
          </cell>
          <cell r="B2200" t="str">
            <v/>
          </cell>
          <cell r="D2200" t="str">
            <v/>
          </cell>
          <cell r="F2200">
            <v>0</v>
          </cell>
          <cell r="G2200">
            <v>0</v>
          </cell>
        </row>
        <row r="2201">
          <cell r="A2201" t="str">
            <v/>
          </cell>
          <cell r="B2201" t="str">
            <v/>
          </cell>
          <cell r="C2201">
            <v>0</v>
          </cell>
          <cell r="D2201" t="str">
            <v/>
          </cell>
          <cell r="E2201">
            <v>0</v>
          </cell>
          <cell r="F2201">
            <v>0</v>
          </cell>
          <cell r="G2201">
            <v>0</v>
          </cell>
        </row>
        <row r="2202">
          <cell r="A2202" t="str">
            <v/>
          </cell>
          <cell r="B2202" t="str">
            <v/>
          </cell>
          <cell r="C2202">
            <v>0</v>
          </cell>
          <cell r="D2202" t="str">
            <v/>
          </cell>
          <cell r="E2202">
            <v>0</v>
          </cell>
          <cell r="F2202">
            <v>0</v>
          </cell>
          <cell r="G2202">
            <v>0</v>
          </cell>
        </row>
        <row r="2203">
          <cell r="A2203" t="str">
            <v/>
          </cell>
          <cell r="B2203" t="str">
            <v/>
          </cell>
          <cell r="C2203">
            <v>0</v>
          </cell>
          <cell r="D2203" t="str">
            <v/>
          </cell>
          <cell r="E2203">
            <v>0</v>
          </cell>
          <cell r="F2203">
            <v>0</v>
          </cell>
          <cell r="G2203">
            <v>0</v>
          </cell>
        </row>
        <row r="2204">
          <cell r="A2204" t="str">
            <v/>
          </cell>
          <cell r="B2204" t="str">
            <v/>
          </cell>
          <cell r="C2204">
            <v>0</v>
          </cell>
          <cell r="D2204" t="str">
            <v/>
          </cell>
          <cell r="E2204">
            <v>0</v>
          </cell>
          <cell r="F2204">
            <v>0</v>
          </cell>
          <cell r="G2204">
            <v>0</v>
          </cell>
        </row>
        <row r="2205">
          <cell r="A2205" t="str">
            <v/>
          </cell>
          <cell r="B2205" t="str">
            <v/>
          </cell>
          <cell r="C2205">
            <v>0</v>
          </cell>
          <cell r="D2205" t="str">
            <v/>
          </cell>
          <cell r="E2205">
            <v>0</v>
          </cell>
          <cell r="F2205">
            <v>0</v>
          </cell>
          <cell r="G2205">
            <v>0</v>
          </cell>
        </row>
        <row r="2206">
          <cell r="A2206" t="str">
            <v/>
          </cell>
          <cell r="B2206" t="str">
            <v/>
          </cell>
          <cell r="C2206" t="str">
            <v>ALBAÑILERÍA</v>
          </cell>
          <cell r="D2206" t="str">
            <v/>
          </cell>
          <cell r="E2206">
            <v>0</v>
          </cell>
          <cell r="F2206">
            <v>0</v>
          </cell>
          <cell r="G2206">
            <v>0</v>
          </cell>
        </row>
        <row r="2207">
          <cell r="A2207" t="str">
            <v/>
          </cell>
          <cell r="B2207" t="str">
            <v/>
          </cell>
          <cell r="C2207" t="str">
            <v>Enlucidos o revoques finos</v>
          </cell>
          <cell r="D2207" t="str">
            <v/>
          </cell>
          <cell r="E2207">
            <v>0</v>
          </cell>
          <cell r="F2207">
            <v>0</v>
          </cell>
          <cell r="G2207">
            <v>0</v>
          </cell>
        </row>
        <row r="2208">
          <cell r="A2208">
            <v>0</v>
          </cell>
          <cell r="B2208">
            <v>0</v>
          </cell>
          <cell r="E2208">
            <v>0</v>
          </cell>
          <cell r="F2208" t="str">
            <v>Total B</v>
          </cell>
          <cell r="G2208">
            <v>0</v>
          </cell>
        </row>
        <row r="2209">
          <cell r="A2209" t="str">
            <v>C - EQUIPOS</v>
          </cell>
          <cell r="B2209">
            <v>0</v>
          </cell>
          <cell r="C2209" t="str">
            <v>DESIGNACION</v>
          </cell>
          <cell r="D2209" t="str">
            <v>U</v>
          </cell>
          <cell r="E2209" t="str">
            <v>Cantidad</v>
          </cell>
          <cell r="F2209" t="str">
            <v>$ Unitarios</v>
          </cell>
          <cell r="G2209" t="str">
            <v>$ Parcial</v>
          </cell>
        </row>
        <row r="2210">
          <cell r="A2210" t="str">
            <v/>
          </cell>
          <cell r="B2210" t="str">
            <v/>
          </cell>
          <cell r="C2210">
            <v>0</v>
          </cell>
          <cell r="D2210" t="str">
            <v/>
          </cell>
          <cell r="E2210">
            <v>0</v>
          </cell>
          <cell r="F2210">
            <v>0</v>
          </cell>
          <cell r="G2210">
            <v>0</v>
          </cell>
        </row>
        <row r="2211">
          <cell r="A2211" t="str">
            <v/>
          </cell>
          <cell r="B2211" t="str">
            <v/>
          </cell>
          <cell r="C2211" t="str">
            <v>A - MATERIALES</v>
          </cell>
          <cell r="D2211" t="str">
            <v/>
          </cell>
          <cell r="E2211">
            <v>0</v>
          </cell>
          <cell r="F2211">
            <v>0</v>
          </cell>
          <cell r="G2211">
            <v>0</v>
          </cell>
        </row>
        <row r="2212">
          <cell r="A2212" t="str">
            <v/>
          </cell>
          <cell r="B2212" t="str">
            <v/>
          </cell>
          <cell r="C2212">
            <v>0</v>
          </cell>
          <cell r="D2212" t="str">
            <v/>
          </cell>
          <cell r="E2212">
            <v>0</v>
          </cell>
          <cell r="F2212">
            <v>0</v>
          </cell>
          <cell r="G2212">
            <v>0</v>
          </cell>
        </row>
        <row r="2213">
          <cell r="A2213" t="str">
            <v/>
          </cell>
          <cell r="B2213" t="str">
            <v/>
          </cell>
          <cell r="C2213">
            <v>0</v>
          </cell>
          <cell r="D2213" t="str">
            <v/>
          </cell>
          <cell r="E2213">
            <v>0</v>
          </cell>
          <cell r="F2213">
            <v>0</v>
          </cell>
          <cell r="G2213">
            <v>0</v>
          </cell>
        </row>
        <row r="2214">
          <cell r="A2214" t="str">
            <v/>
          </cell>
          <cell r="B2214" t="str">
            <v/>
          </cell>
          <cell r="C2214">
            <v>0</v>
          </cell>
          <cell r="D2214" t="str">
            <v/>
          </cell>
          <cell r="E2214">
            <v>0</v>
          </cell>
          <cell r="F2214">
            <v>0</v>
          </cell>
          <cell r="G2214">
            <v>0</v>
          </cell>
        </row>
        <row r="2215">
          <cell r="A2215" t="str">
            <v/>
          </cell>
          <cell r="B2215" t="str">
            <v/>
          </cell>
          <cell r="C2215">
            <v>0</v>
          </cell>
          <cell r="D2215" t="str">
            <v/>
          </cell>
          <cell r="E2215">
            <v>0</v>
          </cell>
          <cell r="F2215">
            <v>0</v>
          </cell>
          <cell r="G2215">
            <v>0</v>
          </cell>
        </row>
        <row r="2216">
          <cell r="A2216" t="str">
            <v/>
          </cell>
          <cell r="B2216" t="str">
            <v/>
          </cell>
          <cell r="C2216">
            <v>0</v>
          </cell>
          <cell r="D2216" t="str">
            <v/>
          </cell>
          <cell r="E2216">
            <v>0</v>
          </cell>
          <cell r="F2216">
            <v>0</v>
          </cell>
          <cell r="G2216">
            <v>0</v>
          </cell>
        </row>
        <row r="2217">
          <cell r="A2217" t="str">
            <v/>
          </cell>
          <cell r="B2217" t="str">
            <v/>
          </cell>
          <cell r="C2217">
            <v>0</v>
          </cell>
          <cell r="D2217" t="str">
            <v/>
          </cell>
          <cell r="E2217">
            <v>0</v>
          </cell>
          <cell r="F2217">
            <v>0</v>
          </cell>
          <cell r="G2217">
            <v>0</v>
          </cell>
        </row>
        <row r="2218">
          <cell r="A2218" t="str">
            <v/>
          </cell>
          <cell r="B2218" t="str">
            <v/>
          </cell>
          <cell r="C2218">
            <v>0</v>
          </cell>
          <cell r="D2218" t="str">
            <v/>
          </cell>
          <cell r="E2218">
            <v>0</v>
          </cell>
          <cell r="F2218">
            <v>0</v>
          </cell>
          <cell r="G2218">
            <v>0</v>
          </cell>
        </row>
        <row r="2219">
          <cell r="A2219" t="str">
            <v/>
          </cell>
          <cell r="B2219" t="str">
            <v/>
          </cell>
          <cell r="C2219">
            <v>0</v>
          </cell>
          <cell r="D2219" t="str">
            <v/>
          </cell>
          <cell r="E2219">
            <v>0</v>
          </cell>
          <cell r="F2219">
            <v>0</v>
          </cell>
          <cell r="G2219">
            <v>0</v>
          </cell>
        </row>
        <row r="2220">
          <cell r="A2220" t="str">
            <v/>
          </cell>
          <cell r="B2220" t="str">
            <v/>
          </cell>
          <cell r="C2220">
            <v>0</v>
          </cell>
          <cell r="D2220" t="str">
            <v/>
          </cell>
          <cell r="E2220">
            <v>0</v>
          </cell>
          <cell r="F2220" t="str">
            <v>Total C</v>
          </cell>
          <cell r="G2220">
            <v>0</v>
          </cell>
        </row>
        <row r="2221">
          <cell r="A2221" t="str">
            <v/>
          </cell>
          <cell r="B2221" t="str">
            <v/>
          </cell>
          <cell r="C2221">
            <v>0</v>
          </cell>
          <cell r="D2221" t="str">
            <v/>
          </cell>
          <cell r="E2221">
            <v>0</v>
          </cell>
          <cell r="F2221">
            <v>0</v>
          </cell>
          <cell r="G2221">
            <v>0</v>
          </cell>
        </row>
        <row r="2222">
          <cell r="A2222" t="str">
            <v/>
          </cell>
          <cell r="B2222" t="str">
            <v/>
          </cell>
          <cell r="C2222">
            <v>0</v>
          </cell>
          <cell r="D2222" t="str">
            <v>COSTO NETO</v>
          </cell>
          <cell r="E2222">
            <v>0</v>
          </cell>
          <cell r="F2222" t="str">
            <v>Total D=A+B+C</v>
          </cell>
          <cell r="G2222">
            <v>0</v>
          </cell>
        </row>
        <row r="2223">
          <cell r="A2223" t="str">
            <v/>
          </cell>
          <cell r="B2223" t="str">
            <v/>
          </cell>
          <cell r="C2223">
            <v>0</v>
          </cell>
          <cell r="D2223" t="str">
            <v/>
          </cell>
          <cell r="E2223">
            <v>0</v>
          </cell>
          <cell r="F2223">
            <v>0</v>
          </cell>
          <cell r="G2223">
            <v>0</v>
          </cell>
        </row>
        <row r="2224">
          <cell r="A2224" t="str">
            <v>ANALISIS DE PRECIOS</v>
          </cell>
          <cell r="B2224" t="str">
            <v/>
          </cell>
          <cell r="C2224">
            <v>0</v>
          </cell>
          <cell r="D2224" t="str">
            <v/>
          </cell>
          <cell r="E2224">
            <v>0</v>
          </cell>
          <cell r="F2224">
            <v>0</v>
          </cell>
          <cell r="G2224">
            <v>0</v>
          </cell>
        </row>
        <row r="2225">
          <cell r="A2225" t="str">
            <v>COMITENTE:</v>
          </cell>
          <cell r="B2225" t="str">
            <v>INSTITUTO PROVINCIAL DE LA VIVIENDA</v>
          </cell>
          <cell r="C2225">
            <v>0</v>
          </cell>
          <cell r="D2225" t="str">
            <v/>
          </cell>
          <cell r="E2225">
            <v>0</v>
          </cell>
          <cell r="F2225">
            <v>0</v>
          </cell>
          <cell r="G2225">
            <v>0</v>
          </cell>
        </row>
        <row r="2226">
          <cell r="A2226" t="str">
            <v>CONTRATISTA:</v>
          </cell>
          <cell r="B2226">
            <v>0</v>
          </cell>
          <cell r="E2226">
            <v>0</v>
          </cell>
          <cell r="F2226" t="str">
            <v>Total A</v>
          </cell>
          <cell r="G2226">
            <v>0</v>
          </cell>
        </row>
        <row r="2227">
          <cell r="A2227" t="str">
            <v>OBRA:</v>
          </cell>
          <cell r="B2227">
            <v>0</v>
          </cell>
          <cell r="C2227" t="str">
            <v>B - MANO DE OBRA</v>
          </cell>
          <cell r="E2227">
            <v>0</v>
          </cell>
          <cell r="F2227" t="str">
            <v>PRECIOS A:</v>
          </cell>
          <cell r="G2227">
            <v>0</v>
          </cell>
        </row>
        <row r="2228">
          <cell r="A2228" t="str">
            <v>UBICACIÓN:</v>
          </cell>
          <cell r="B2228">
            <v>0</v>
          </cell>
          <cell r="C2228">
            <v>0</v>
          </cell>
          <cell r="D2228" t="str">
            <v/>
          </cell>
          <cell r="E2228">
            <v>0</v>
          </cell>
          <cell r="F2228">
            <v>0</v>
          </cell>
          <cell r="G2228">
            <v>0</v>
          </cell>
        </row>
        <row r="2229">
          <cell r="A2229" t="str">
            <v>RUBRO:</v>
          </cell>
          <cell r="B2229" t="str">
            <v/>
          </cell>
          <cell r="C2229">
            <v>0</v>
          </cell>
          <cell r="D2229" t="str">
            <v/>
          </cell>
          <cell r="E2229">
            <v>0</v>
          </cell>
          <cell r="F2229">
            <v>0</v>
          </cell>
          <cell r="G2229">
            <v>0</v>
          </cell>
        </row>
        <row r="2230">
          <cell r="A2230" t="str">
            <v>ITEM:</v>
          </cell>
          <cell r="B2230" t="str">
            <v/>
          </cell>
          <cell r="C2230" t="str">
            <v/>
          </cell>
          <cell r="D2230" t="str">
            <v/>
          </cell>
          <cell r="E2230">
            <v>0</v>
          </cell>
          <cell r="F2230" t="str">
            <v>UNIDAD:</v>
          </cell>
          <cell r="G2230" t="str">
            <v/>
          </cell>
        </row>
        <row r="2231">
          <cell r="A2231" t="str">
            <v/>
          </cell>
          <cell r="B2231" t="str">
            <v/>
          </cell>
          <cell r="C2231">
            <v>0</v>
          </cell>
          <cell r="D2231" t="str">
            <v/>
          </cell>
          <cell r="E2231">
            <v>0</v>
          </cell>
          <cell r="F2231">
            <v>0</v>
          </cell>
          <cell r="G2231">
            <v>0</v>
          </cell>
        </row>
        <row r="2232">
          <cell r="A2232" t="str">
            <v>DATOS REDETERMINACION</v>
          </cell>
          <cell r="B2232" t="str">
            <v/>
          </cell>
          <cell r="C2232" t="str">
            <v>DESIGNACION</v>
          </cell>
          <cell r="D2232" t="str">
            <v>U</v>
          </cell>
          <cell r="E2232" t="str">
            <v>Cantidad</v>
          </cell>
          <cell r="F2232" t="str">
            <v>$ Unitarios</v>
          </cell>
          <cell r="G2232" t="str">
            <v>$ Parcial</v>
          </cell>
        </row>
        <row r="2233">
          <cell r="A2233" t="str">
            <v>CÓDIGO</v>
          </cell>
          <cell r="B2233" t="str">
            <v>DESCRIPCIÓN</v>
          </cell>
          <cell r="C2233">
            <v>0</v>
          </cell>
          <cell r="D2233" t="str">
            <v/>
          </cell>
          <cell r="E2233">
            <v>0</v>
          </cell>
          <cell r="F2233">
            <v>0</v>
          </cell>
          <cell r="G2233">
            <v>0</v>
          </cell>
        </row>
        <row r="2234">
          <cell r="A2234" t="str">
            <v>A - MATERIALES</v>
          </cell>
          <cell r="B2234" t="str">
            <v/>
          </cell>
          <cell r="C2234">
            <v>0</v>
          </cell>
          <cell r="D2234" t="str">
            <v/>
          </cell>
          <cell r="E2234">
            <v>0</v>
          </cell>
          <cell r="F2234">
            <v>0</v>
          </cell>
          <cell r="G2234">
            <v>0</v>
          </cell>
        </row>
        <row r="2235">
          <cell r="A2235" t="str">
            <v/>
          </cell>
          <cell r="B2235" t="str">
            <v/>
          </cell>
          <cell r="C2235">
            <v>0</v>
          </cell>
          <cell r="D2235" t="str">
            <v/>
          </cell>
          <cell r="E2235">
            <v>0</v>
          </cell>
          <cell r="F2235">
            <v>0</v>
          </cell>
          <cell r="G2235">
            <v>0</v>
          </cell>
        </row>
        <row r="2236">
          <cell r="A2236" t="str">
            <v/>
          </cell>
          <cell r="B2236" t="str">
            <v/>
          </cell>
          <cell r="D2236" t="str">
            <v/>
          </cell>
          <cell r="E2236">
            <v>0</v>
          </cell>
          <cell r="F2236">
            <v>0</v>
          </cell>
          <cell r="G2236">
            <v>0</v>
          </cell>
        </row>
        <row r="2237">
          <cell r="A2237" t="str">
            <v/>
          </cell>
          <cell r="B2237" t="str">
            <v/>
          </cell>
          <cell r="C2237" t="str">
            <v>C - EQUIPOS</v>
          </cell>
          <cell r="D2237" t="str">
            <v/>
          </cell>
          <cell r="E2237">
            <v>0</v>
          </cell>
          <cell r="F2237">
            <v>0</v>
          </cell>
          <cell r="G2237">
            <v>0</v>
          </cell>
        </row>
        <row r="2238">
          <cell r="A2238" t="str">
            <v/>
          </cell>
          <cell r="B2238" t="str">
            <v/>
          </cell>
          <cell r="C2238">
            <v>0</v>
          </cell>
          <cell r="D2238" t="str">
            <v/>
          </cell>
          <cell r="E2238">
            <v>0</v>
          </cell>
          <cell r="F2238">
            <v>0</v>
          </cell>
          <cell r="G2238">
            <v>0</v>
          </cell>
        </row>
        <row r="2239">
          <cell r="A2239" t="str">
            <v/>
          </cell>
          <cell r="B2239" t="str">
            <v/>
          </cell>
          <cell r="C2239">
            <v>0</v>
          </cell>
          <cell r="D2239" t="str">
            <v/>
          </cell>
          <cell r="E2239">
            <v>0</v>
          </cell>
          <cell r="F2239">
            <v>0</v>
          </cell>
          <cell r="G2239">
            <v>0</v>
          </cell>
        </row>
        <row r="2240">
          <cell r="A2240" t="str">
            <v/>
          </cell>
          <cell r="B2240" t="str">
            <v/>
          </cell>
          <cell r="C2240">
            <v>0</v>
          </cell>
          <cell r="D2240" t="str">
            <v/>
          </cell>
          <cell r="E2240">
            <v>0</v>
          </cell>
          <cell r="F2240">
            <v>0</v>
          </cell>
          <cell r="G2240">
            <v>0</v>
          </cell>
        </row>
        <row r="2241">
          <cell r="A2241" t="str">
            <v/>
          </cell>
          <cell r="B2241" t="str">
            <v/>
          </cell>
          <cell r="C2241">
            <v>0</v>
          </cell>
          <cell r="D2241" t="str">
            <v/>
          </cell>
          <cell r="E2241">
            <v>0</v>
          </cell>
          <cell r="F2241">
            <v>0</v>
          </cell>
          <cell r="G2241">
            <v>0</v>
          </cell>
        </row>
        <row r="2242">
          <cell r="A2242" t="str">
            <v/>
          </cell>
          <cell r="B2242" t="str">
            <v/>
          </cell>
          <cell r="C2242">
            <v>0</v>
          </cell>
          <cell r="D2242" t="str">
            <v/>
          </cell>
          <cell r="E2242">
            <v>0</v>
          </cell>
          <cell r="F2242">
            <v>0</v>
          </cell>
          <cell r="G2242">
            <v>0</v>
          </cell>
        </row>
        <row r="2243">
          <cell r="A2243" t="str">
            <v/>
          </cell>
          <cell r="B2243" t="str">
            <v/>
          </cell>
          <cell r="C2243">
            <v>0</v>
          </cell>
          <cell r="D2243" t="str">
            <v/>
          </cell>
          <cell r="E2243">
            <v>0</v>
          </cell>
          <cell r="F2243">
            <v>0</v>
          </cell>
          <cell r="G2243">
            <v>0</v>
          </cell>
        </row>
        <row r="2244">
          <cell r="A2244" t="str">
            <v/>
          </cell>
          <cell r="B2244" t="str">
            <v/>
          </cell>
          <cell r="C2244">
            <v>0</v>
          </cell>
          <cell r="D2244" t="str">
            <v/>
          </cell>
          <cell r="E2244">
            <v>0</v>
          </cell>
          <cell r="F2244">
            <v>0</v>
          </cell>
          <cell r="G2244">
            <v>0</v>
          </cell>
        </row>
        <row r="2245">
          <cell r="A2245" t="str">
            <v/>
          </cell>
          <cell r="B2245" t="str">
            <v/>
          </cell>
          <cell r="C2245">
            <v>0</v>
          </cell>
          <cell r="D2245" t="str">
            <v/>
          </cell>
          <cell r="E2245">
            <v>0</v>
          </cell>
          <cell r="F2245">
            <v>0</v>
          </cell>
          <cell r="G2245">
            <v>0</v>
          </cell>
        </row>
        <row r="2246">
          <cell r="A2246" t="str">
            <v/>
          </cell>
          <cell r="B2246" t="str">
            <v/>
          </cell>
          <cell r="C2246">
            <v>0</v>
          </cell>
          <cell r="D2246" t="str">
            <v/>
          </cell>
          <cell r="E2246">
            <v>0</v>
          </cell>
          <cell r="F2246">
            <v>0</v>
          </cell>
          <cell r="G2246">
            <v>0</v>
          </cell>
        </row>
        <row r="2247">
          <cell r="A2247" t="str">
            <v/>
          </cell>
          <cell r="B2247" t="str">
            <v/>
          </cell>
          <cell r="D2247" t="str">
            <v/>
          </cell>
          <cell r="E2247">
            <v>0</v>
          </cell>
          <cell r="F2247">
            <v>0</v>
          </cell>
          <cell r="G2247">
            <v>0</v>
          </cell>
        </row>
        <row r="2248">
          <cell r="A2248" t="str">
            <v/>
          </cell>
          <cell r="B2248" t="str">
            <v/>
          </cell>
          <cell r="D2248" t="str">
            <v/>
          </cell>
          <cell r="E2248">
            <v>0</v>
          </cell>
          <cell r="F2248">
            <v>0</v>
          </cell>
          <cell r="G2248">
            <v>0</v>
          </cell>
        </row>
        <row r="2249">
          <cell r="A2249" t="str">
            <v/>
          </cell>
          <cell r="B2249" t="str">
            <v/>
          </cell>
          <cell r="C2249">
            <v>0</v>
          </cell>
          <cell r="D2249" t="str">
            <v/>
          </cell>
          <cell r="E2249">
            <v>0</v>
          </cell>
          <cell r="F2249">
            <v>0</v>
          </cell>
          <cell r="G2249">
            <v>0</v>
          </cell>
        </row>
        <row r="2250">
          <cell r="A2250" t="str">
            <v/>
          </cell>
          <cell r="B2250" t="str">
            <v/>
          </cell>
          <cell r="D2250" t="str">
            <v/>
          </cell>
          <cell r="F2250">
            <v>0</v>
          </cell>
          <cell r="G2250">
            <v>0</v>
          </cell>
        </row>
        <row r="2251">
          <cell r="A2251" t="str">
            <v/>
          </cell>
          <cell r="B2251" t="str">
            <v/>
          </cell>
          <cell r="C2251">
            <v>0</v>
          </cell>
          <cell r="D2251" t="str">
            <v/>
          </cell>
          <cell r="E2251">
            <v>0</v>
          </cell>
          <cell r="F2251">
            <v>0</v>
          </cell>
          <cell r="G2251">
            <v>0</v>
          </cell>
        </row>
        <row r="2252">
          <cell r="A2252" t="str">
            <v/>
          </cell>
          <cell r="B2252" t="str">
            <v/>
          </cell>
          <cell r="C2252">
            <v>0</v>
          </cell>
          <cell r="D2252" t="str">
            <v/>
          </cell>
          <cell r="E2252">
            <v>0</v>
          </cell>
          <cell r="F2252">
            <v>0</v>
          </cell>
          <cell r="G2252">
            <v>0</v>
          </cell>
        </row>
        <row r="2253">
          <cell r="A2253" t="str">
            <v/>
          </cell>
          <cell r="B2253" t="str">
            <v/>
          </cell>
          <cell r="C2253">
            <v>0</v>
          </cell>
          <cell r="D2253" t="str">
            <v/>
          </cell>
          <cell r="E2253">
            <v>0</v>
          </cell>
          <cell r="F2253">
            <v>0</v>
          </cell>
          <cell r="G2253">
            <v>0</v>
          </cell>
        </row>
        <row r="2254">
          <cell r="A2254" t="str">
            <v/>
          </cell>
          <cell r="B2254" t="str">
            <v/>
          </cell>
          <cell r="C2254">
            <v>0</v>
          </cell>
          <cell r="D2254" t="str">
            <v/>
          </cell>
          <cell r="E2254">
            <v>0</v>
          </cell>
          <cell r="F2254">
            <v>0</v>
          </cell>
          <cell r="G2254">
            <v>0</v>
          </cell>
        </row>
        <row r="2255">
          <cell r="A2255" t="str">
            <v>UBICACIÓN:</v>
          </cell>
          <cell r="B2255" t="str">
            <v>Departamento Capital - Provincia de SAN JUAN</v>
          </cell>
          <cell r="C2255">
            <v>0</v>
          </cell>
          <cell r="E2255">
            <v>0</v>
          </cell>
          <cell r="F2255" t="str">
            <v>Total A</v>
          </cell>
          <cell r="G2255">
            <v>0</v>
          </cell>
        </row>
        <row r="2256">
          <cell r="A2256" t="str">
            <v>B - MANO DE OBRA</v>
          </cell>
          <cell r="B2256">
            <v>4</v>
          </cell>
          <cell r="C2256" t="str">
            <v>ALBAÑILERÍA</v>
          </cell>
          <cell r="E2256">
            <v>0</v>
          </cell>
          <cell r="G2256">
            <v>0</v>
          </cell>
        </row>
        <row r="2257">
          <cell r="A2257" t="str">
            <v/>
          </cell>
          <cell r="B2257" t="str">
            <v/>
          </cell>
          <cell r="C2257" t="str">
            <v>Construcción de contrapisos armados</v>
          </cell>
          <cell r="D2257" t="str">
            <v/>
          </cell>
          <cell r="E2257">
            <v>0</v>
          </cell>
          <cell r="F2257">
            <v>0</v>
          </cell>
          <cell r="G2257">
            <v>0</v>
          </cell>
        </row>
        <row r="2258">
          <cell r="A2258" t="str">
            <v/>
          </cell>
          <cell r="B2258" t="str">
            <v/>
          </cell>
          <cell r="D2258" t="str">
            <v/>
          </cell>
          <cell r="E2258">
            <v>0</v>
          </cell>
          <cell r="F2258">
            <v>0</v>
          </cell>
          <cell r="G2258">
            <v>0</v>
          </cell>
        </row>
        <row r="2259">
          <cell r="A2259" t="str">
            <v/>
          </cell>
          <cell r="B2259" t="str">
            <v/>
          </cell>
          <cell r="C2259" t="str">
            <v>DESIGNACION</v>
          </cell>
          <cell r="D2259" t="str">
            <v/>
          </cell>
          <cell r="E2259" t="str">
            <v>Cantidad</v>
          </cell>
          <cell r="F2259">
            <v>0</v>
          </cell>
          <cell r="G2259">
            <v>0</v>
          </cell>
        </row>
        <row r="2260">
          <cell r="A2260" t="str">
            <v/>
          </cell>
          <cell r="B2260" t="str">
            <v/>
          </cell>
          <cell r="C2260">
            <v>0</v>
          </cell>
          <cell r="D2260" t="str">
            <v/>
          </cell>
          <cell r="E2260">
            <v>0</v>
          </cell>
          <cell r="F2260">
            <v>0</v>
          </cell>
          <cell r="G2260">
            <v>0</v>
          </cell>
        </row>
        <row r="2261">
          <cell r="A2261" t="str">
            <v/>
          </cell>
          <cell r="B2261" t="str">
            <v/>
          </cell>
          <cell r="C2261" t="str">
            <v>A - MATERIALES</v>
          </cell>
          <cell r="D2261" t="str">
            <v/>
          </cell>
          <cell r="E2261">
            <v>0</v>
          </cell>
          <cell r="F2261">
            <v>0</v>
          </cell>
          <cell r="G2261">
            <v>0</v>
          </cell>
        </row>
        <row r="2262">
          <cell r="A2262" t="str">
            <v/>
          </cell>
          <cell r="B2262" t="str">
            <v/>
          </cell>
          <cell r="C2262">
            <v>0</v>
          </cell>
          <cell r="D2262" t="str">
            <v/>
          </cell>
          <cell r="E2262">
            <v>0</v>
          </cell>
          <cell r="F2262">
            <v>0</v>
          </cell>
          <cell r="G2262">
            <v>0</v>
          </cell>
        </row>
        <row r="2263">
          <cell r="A2263" t="str">
            <v/>
          </cell>
          <cell r="B2263" t="str">
            <v/>
          </cell>
          <cell r="C2263">
            <v>0</v>
          </cell>
          <cell r="D2263" t="str">
            <v/>
          </cell>
          <cell r="E2263">
            <v>0</v>
          </cell>
          <cell r="F2263">
            <v>0</v>
          </cell>
          <cell r="G2263">
            <v>0</v>
          </cell>
        </row>
        <row r="2264">
          <cell r="A2264" t="str">
            <v/>
          </cell>
          <cell r="B2264" t="str">
            <v/>
          </cell>
          <cell r="C2264">
            <v>0</v>
          </cell>
          <cell r="D2264" t="str">
            <v/>
          </cell>
          <cell r="E2264">
            <v>0</v>
          </cell>
          <cell r="F2264">
            <v>0</v>
          </cell>
          <cell r="G2264">
            <v>0</v>
          </cell>
        </row>
        <row r="2265">
          <cell r="A2265" t="str">
            <v/>
          </cell>
          <cell r="B2265" t="str">
            <v/>
          </cell>
          <cell r="C2265">
            <v>0</v>
          </cell>
          <cell r="D2265" t="str">
            <v/>
          </cell>
          <cell r="E2265">
            <v>0</v>
          </cell>
          <cell r="F2265" t="str">
            <v>Total B</v>
          </cell>
          <cell r="G2265">
            <v>0</v>
          </cell>
        </row>
        <row r="2266">
          <cell r="A2266" t="str">
            <v>C - EQUIPOS</v>
          </cell>
          <cell r="B2266" t="str">
            <v/>
          </cell>
          <cell r="C2266">
            <v>0</v>
          </cell>
          <cell r="D2266" t="str">
            <v/>
          </cell>
          <cell r="E2266">
            <v>0</v>
          </cell>
          <cell r="F2266">
            <v>0</v>
          </cell>
          <cell r="G2266">
            <v>0</v>
          </cell>
        </row>
        <row r="2267">
          <cell r="A2267" t="str">
            <v/>
          </cell>
          <cell r="B2267" t="str">
            <v/>
          </cell>
          <cell r="C2267">
            <v>0</v>
          </cell>
          <cell r="D2267" t="str">
            <v/>
          </cell>
          <cell r="E2267">
            <v>0</v>
          </cell>
          <cell r="F2267">
            <v>0</v>
          </cell>
          <cell r="G2267">
            <v>0</v>
          </cell>
        </row>
        <row r="2268">
          <cell r="A2268" t="str">
            <v/>
          </cell>
          <cell r="B2268" t="str">
            <v/>
          </cell>
          <cell r="C2268">
            <v>0</v>
          </cell>
          <cell r="D2268" t="str">
            <v/>
          </cell>
          <cell r="E2268">
            <v>0</v>
          </cell>
          <cell r="F2268">
            <v>0</v>
          </cell>
          <cell r="G2268">
            <v>0</v>
          </cell>
        </row>
        <row r="2269">
          <cell r="A2269" t="str">
            <v/>
          </cell>
          <cell r="B2269" t="str">
            <v/>
          </cell>
          <cell r="C2269">
            <v>0</v>
          </cell>
          <cell r="D2269" t="str">
            <v/>
          </cell>
          <cell r="E2269">
            <v>0</v>
          </cell>
          <cell r="F2269">
            <v>0</v>
          </cell>
          <cell r="G2269">
            <v>0</v>
          </cell>
        </row>
        <row r="2270">
          <cell r="A2270" t="str">
            <v/>
          </cell>
          <cell r="B2270" t="str">
            <v/>
          </cell>
          <cell r="C2270">
            <v>0</v>
          </cell>
          <cell r="D2270" t="str">
            <v/>
          </cell>
          <cell r="E2270">
            <v>0</v>
          </cell>
          <cell r="F2270">
            <v>0</v>
          </cell>
          <cell r="G2270">
            <v>0</v>
          </cell>
        </row>
        <row r="2271">
          <cell r="A2271" t="str">
            <v/>
          </cell>
          <cell r="B2271" t="str">
            <v/>
          </cell>
          <cell r="C2271">
            <v>0</v>
          </cell>
          <cell r="D2271" t="str">
            <v/>
          </cell>
          <cell r="E2271">
            <v>0</v>
          </cell>
          <cell r="F2271">
            <v>0</v>
          </cell>
          <cell r="G2271">
            <v>0</v>
          </cell>
        </row>
        <row r="2272">
          <cell r="A2272" t="str">
            <v/>
          </cell>
          <cell r="B2272" t="str">
            <v/>
          </cell>
          <cell r="C2272">
            <v>0</v>
          </cell>
          <cell r="D2272" t="str">
            <v/>
          </cell>
          <cell r="E2272">
            <v>0</v>
          </cell>
          <cell r="F2272">
            <v>0</v>
          </cell>
          <cell r="G2272">
            <v>0</v>
          </cell>
        </row>
        <row r="2273">
          <cell r="A2273" t="str">
            <v/>
          </cell>
          <cell r="B2273" t="str">
            <v/>
          </cell>
          <cell r="C2273">
            <v>0</v>
          </cell>
          <cell r="D2273" t="str">
            <v/>
          </cell>
          <cell r="E2273">
            <v>0</v>
          </cell>
          <cell r="F2273">
            <v>0</v>
          </cell>
          <cell r="G2273">
            <v>0</v>
          </cell>
        </row>
        <row r="2274">
          <cell r="A2274" t="str">
            <v/>
          </cell>
          <cell r="B2274" t="str">
            <v/>
          </cell>
          <cell r="C2274">
            <v>0</v>
          </cell>
          <cell r="D2274" t="str">
            <v/>
          </cell>
          <cell r="E2274">
            <v>0</v>
          </cell>
          <cell r="F2274">
            <v>0</v>
          </cell>
          <cell r="G2274">
            <v>0</v>
          </cell>
        </row>
        <row r="2275">
          <cell r="A2275" t="str">
            <v/>
          </cell>
          <cell r="B2275" t="str">
            <v/>
          </cell>
          <cell r="C2275">
            <v>0</v>
          </cell>
          <cell r="D2275" t="str">
            <v/>
          </cell>
          <cell r="E2275">
            <v>0</v>
          </cell>
          <cell r="F2275">
            <v>0</v>
          </cell>
          <cell r="G2275">
            <v>0</v>
          </cell>
        </row>
        <row r="2276">
          <cell r="A2276" t="str">
            <v/>
          </cell>
          <cell r="B2276" t="str">
            <v/>
          </cell>
          <cell r="D2276" t="str">
            <v/>
          </cell>
          <cell r="E2276">
            <v>0</v>
          </cell>
          <cell r="F2276">
            <v>0</v>
          </cell>
          <cell r="G2276">
            <v>0</v>
          </cell>
        </row>
        <row r="2277">
          <cell r="A2277">
            <v>0</v>
          </cell>
          <cell r="C2277" t="str">
            <v>B - MANO DE OBRA</v>
          </cell>
          <cell r="E2277">
            <v>0</v>
          </cell>
          <cell r="F2277" t="str">
            <v>Total C</v>
          </cell>
          <cell r="G2277">
            <v>0</v>
          </cell>
        </row>
        <row r="2278">
          <cell r="A2278" t="str">
            <v/>
          </cell>
          <cell r="B2278" t="str">
            <v/>
          </cell>
          <cell r="C2278">
            <v>0</v>
          </cell>
          <cell r="D2278" t="str">
            <v/>
          </cell>
          <cell r="E2278">
            <v>0</v>
          </cell>
          <cell r="F2278">
            <v>0</v>
          </cell>
          <cell r="G2278">
            <v>0</v>
          </cell>
        </row>
        <row r="2279">
          <cell r="A2279" t="str">
            <v/>
          </cell>
          <cell r="B2279" t="str">
            <v/>
          </cell>
          <cell r="C2279">
            <v>0</v>
          </cell>
          <cell r="D2279" t="str">
            <v>COSTO NETO</v>
          </cell>
          <cell r="E2279">
            <v>0</v>
          </cell>
          <cell r="F2279" t="str">
            <v>Total D=A+B+C</v>
          </cell>
          <cell r="G2279">
            <v>0</v>
          </cell>
        </row>
        <row r="2280">
          <cell r="A2280" t="str">
            <v/>
          </cell>
          <cell r="B2280" t="str">
            <v/>
          </cell>
          <cell r="C2280">
            <v>0</v>
          </cell>
          <cell r="D2280" t="str">
            <v/>
          </cell>
          <cell r="E2280">
            <v>0</v>
          </cell>
          <cell r="F2280">
            <v>0</v>
          </cell>
          <cell r="G2280">
            <v>0</v>
          </cell>
        </row>
        <row r="2281">
          <cell r="A2281" t="str">
            <v>ANALISIS DE PRECIOS</v>
          </cell>
          <cell r="B2281" t="str">
            <v/>
          </cell>
          <cell r="C2281">
            <v>0</v>
          </cell>
          <cell r="D2281" t="str">
            <v/>
          </cell>
          <cell r="E2281">
            <v>0</v>
          </cell>
          <cell r="F2281">
            <v>0</v>
          </cell>
          <cell r="G2281">
            <v>0</v>
          </cell>
        </row>
        <row r="2282">
          <cell r="A2282" t="str">
            <v>COMITENTE:</v>
          </cell>
          <cell r="B2282" t="str">
            <v>INSTITUTO PROVINCIAL DE LA VIVIENDA</v>
          </cell>
          <cell r="C2282">
            <v>0</v>
          </cell>
          <cell r="D2282" t="str">
            <v/>
          </cell>
          <cell r="E2282">
            <v>0</v>
          </cell>
          <cell r="F2282">
            <v>0</v>
          </cell>
          <cell r="G2282">
            <v>0</v>
          </cell>
        </row>
        <row r="2283">
          <cell r="A2283" t="str">
            <v>CONTRATISTA:</v>
          </cell>
          <cell r="B2283">
            <v>0</v>
          </cell>
          <cell r="C2283">
            <v>0</v>
          </cell>
          <cell r="D2283" t="str">
            <v/>
          </cell>
          <cell r="E2283">
            <v>0</v>
          </cell>
          <cell r="F2283">
            <v>0</v>
          </cell>
          <cell r="G2283">
            <v>0</v>
          </cell>
        </row>
        <row r="2284">
          <cell r="A2284" t="str">
            <v>OBRA:</v>
          </cell>
          <cell r="B2284">
            <v>0</v>
          </cell>
          <cell r="C2284">
            <v>0</v>
          </cell>
          <cell r="D2284" t="str">
            <v/>
          </cell>
          <cell r="E2284">
            <v>0</v>
          </cell>
          <cell r="F2284" t="str">
            <v>PRECIOS A:</v>
          </cell>
          <cell r="G2284">
            <v>0</v>
          </cell>
        </row>
        <row r="2285">
          <cell r="A2285" t="str">
            <v>UBICACIÓN:</v>
          </cell>
          <cell r="B2285">
            <v>0</v>
          </cell>
          <cell r="C2285">
            <v>0</v>
          </cell>
          <cell r="D2285" t="str">
            <v/>
          </cell>
          <cell r="E2285">
            <v>0</v>
          </cell>
          <cell r="F2285">
            <v>0</v>
          </cell>
          <cell r="G2285">
            <v>0</v>
          </cell>
        </row>
        <row r="2286">
          <cell r="A2286" t="str">
            <v>RUBRO:</v>
          </cell>
          <cell r="C2286">
            <v>0</v>
          </cell>
          <cell r="E2286">
            <v>0</v>
          </cell>
          <cell r="F2286" t="str">
            <v>Total B</v>
          </cell>
          <cell r="G2286">
            <v>0</v>
          </cell>
        </row>
        <row r="2287">
          <cell r="A2287" t="str">
            <v>ITEM:</v>
          </cell>
          <cell r="B2287" t="str">
            <v/>
          </cell>
          <cell r="C2287" t="str">
            <v/>
          </cell>
          <cell r="E2287">
            <v>0</v>
          </cell>
          <cell r="F2287" t="str">
            <v>UNIDAD:</v>
          </cell>
          <cell r="G2287" t="str">
            <v/>
          </cell>
        </row>
        <row r="2288">
          <cell r="A2288" t="str">
            <v/>
          </cell>
          <cell r="B2288" t="str">
            <v/>
          </cell>
          <cell r="C2288">
            <v>0</v>
          </cell>
          <cell r="D2288" t="str">
            <v/>
          </cell>
          <cell r="E2288">
            <v>0</v>
          </cell>
          <cell r="F2288">
            <v>0</v>
          </cell>
          <cell r="G2288">
            <v>0</v>
          </cell>
        </row>
        <row r="2289">
          <cell r="A2289" t="str">
            <v>DATOS REDETERMINACION</v>
          </cell>
          <cell r="B2289" t="str">
            <v/>
          </cell>
          <cell r="C2289" t="str">
            <v>DESIGNACION</v>
          </cell>
          <cell r="D2289" t="str">
            <v>U</v>
          </cell>
          <cell r="E2289" t="str">
            <v>Cantidad</v>
          </cell>
          <cell r="F2289" t="str">
            <v>$ Unitarios</v>
          </cell>
          <cell r="G2289" t="str">
            <v>$ Parcial</v>
          </cell>
        </row>
        <row r="2290">
          <cell r="A2290" t="str">
            <v>CÓDIGO</v>
          </cell>
          <cell r="B2290" t="str">
            <v>DESCRIPCIÓN</v>
          </cell>
          <cell r="C2290">
            <v>0</v>
          </cell>
          <cell r="D2290" t="str">
            <v/>
          </cell>
          <cell r="E2290">
            <v>0</v>
          </cell>
          <cell r="F2290">
            <v>0</v>
          </cell>
          <cell r="G2290">
            <v>0</v>
          </cell>
        </row>
        <row r="2291">
          <cell r="A2291" t="str">
            <v>A - MATERIALES</v>
          </cell>
          <cell r="B2291" t="str">
            <v/>
          </cell>
          <cell r="C2291">
            <v>0</v>
          </cell>
          <cell r="D2291" t="str">
            <v/>
          </cell>
          <cell r="E2291">
            <v>0</v>
          </cell>
          <cell r="F2291">
            <v>0</v>
          </cell>
          <cell r="G2291">
            <v>0</v>
          </cell>
        </row>
        <row r="2292">
          <cell r="A2292" t="str">
            <v/>
          </cell>
          <cell r="B2292" t="str">
            <v/>
          </cell>
          <cell r="C2292">
            <v>0</v>
          </cell>
          <cell r="D2292" t="str">
            <v/>
          </cell>
          <cell r="E2292">
            <v>0</v>
          </cell>
          <cell r="F2292">
            <v>0</v>
          </cell>
          <cell r="G2292">
            <v>0</v>
          </cell>
        </row>
        <row r="2293">
          <cell r="A2293" t="str">
            <v/>
          </cell>
          <cell r="B2293" t="str">
            <v/>
          </cell>
          <cell r="C2293">
            <v>0</v>
          </cell>
          <cell r="D2293" t="str">
            <v/>
          </cell>
          <cell r="E2293">
            <v>0</v>
          </cell>
          <cell r="F2293">
            <v>0</v>
          </cell>
          <cell r="G2293">
            <v>0</v>
          </cell>
        </row>
        <row r="2294">
          <cell r="A2294" t="str">
            <v/>
          </cell>
          <cell r="B2294" t="str">
            <v/>
          </cell>
          <cell r="C2294">
            <v>0</v>
          </cell>
          <cell r="D2294" t="str">
            <v/>
          </cell>
          <cell r="E2294">
            <v>0</v>
          </cell>
          <cell r="F2294">
            <v>0</v>
          </cell>
          <cell r="G2294">
            <v>0</v>
          </cell>
        </row>
        <row r="2295">
          <cell r="A2295" t="str">
            <v/>
          </cell>
          <cell r="B2295" t="str">
            <v/>
          </cell>
          <cell r="C2295">
            <v>0</v>
          </cell>
          <cell r="D2295" t="str">
            <v/>
          </cell>
          <cell r="E2295">
            <v>0</v>
          </cell>
          <cell r="F2295">
            <v>0</v>
          </cell>
          <cell r="G2295">
            <v>0</v>
          </cell>
        </row>
        <row r="2296">
          <cell r="A2296" t="str">
            <v/>
          </cell>
          <cell r="B2296" t="str">
            <v/>
          </cell>
          <cell r="C2296">
            <v>0</v>
          </cell>
          <cell r="D2296" t="str">
            <v/>
          </cell>
          <cell r="E2296">
            <v>0</v>
          </cell>
          <cell r="F2296">
            <v>0</v>
          </cell>
          <cell r="G2296">
            <v>0</v>
          </cell>
        </row>
        <row r="2297">
          <cell r="A2297" t="str">
            <v/>
          </cell>
          <cell r="B2297" t="str">
            <v/>
          </cell>
          <cell r="D2297" t="str">
            <v/>
          </cell>
          <cell r="E2297">
            <v>0</v>
          </cell>
          <cell r="F2297">
            <v>0</v>
          </cell>
          <cell r="G2297">
            <v>0</v>
          </cell>
        </row>
        <row r="2298">
          <cell r="A2298" t="str">
            <v/>
          </cell>
          <cell r="B2298" t="str">
            <v/>
          </cell>
          <cell r="D2298" t="str">
            <v/>
          </cell>
          <cell r="E2298">
            <v>0</v>
          </cell>
          <cell r="F2298">
            <v>0</v>
          </cell>
          <cell r="G2298">
            <v>0</v>
          </cell>
        </row>
        <row r="2299">
          <cell r="A2299" t="str">
            <v/>
          </cell>
          <cell r="B2299" t="str">
            <v/>
          </cell>
          <cell r="C2299">
            <v>0</v>
          </cell>
          <cell r="D2299" t="str">
            <v/>
          </cell>
          <cell r="E2299">
            <v>0</v>
          </cell>
          <cell r="F2299">
            <v>0</v>
          </cell>
          <cell r="G2299">
            <v>0</v>
          </cell>
        </row>
        <row r="2300">
          <cell r="A2300" t="str">
            <v/>
          </cell>
          <cell r="B2300" t="str">
            <v/>
          </cell>
          <cell r="D2300" t="str">
            <v/>
          </cell>
          <cell r="F2300">
            <v>0</v>
          </cell>
          <cell r="G2300">
            <v>0</v>
          </cell>
        </row>
        <row r="2301">
          <cell r="A2301" t="str">
            <v/>
          </cell>
          <cell r="B2301" t="str">
            <v/>
          </cell>
          <cell r="C2301">
            <v>0</v>
          </cell>
          <cell r="D2301" t="str">
            <v/>
          </cell>
          <cell r="E2301">
            <v>0</v>
          </cell>
          <cell r="F2301">
            <v>0</v>
          </cell>
          <cell r="G2301">
            <v>0</v>
          </cell>
        </row>
        <row r="2302">
          <cell r="A2302" t="str">
            <v/>
          </cell>
          <cell r="B2302" t="str">
            <v/>
          </cell>
          <cell r="C2302">
            <v>0</v>
          </cell>
          <cell r="D2302" t="str">
            <v/>
          </cell>
          <cell r="E2302">
            <v>0</v>
          </cell>
          <cell r="F2302">
            <v>0</v>
          </cell>
          <cell r="G2302">
            <v>0</v>
          </cell>
        </row>
        <row r="2303">
          <cell r="A2303" t="str">
            <v/>
          </cell>
          <cell r="B2303" t="str">
            <v/>
          </cell>
          <cell r="C2303">
            <v>0</v>
          </cell>
          <cell r="D2303" t="str">
            <v/>
          </cell>
          <cell r="E2303">
            <v>0</v>
          </cell>
          <cell r="F2303">
            <v>0</v>
          </cell>
          <cell r="G2303">
            <v>0</v>
          </cell>
        </row>
        <row r="2304">
          <cell r="A2304" t="str">
            <v/>
          </cell>
          <cell r="B2304" t="str">
            <v/>
          </cell>
          <cell r="C2304">
            <v>0</v>
          </cell>
          <cell r="D2304" t="str">
            <v/>
          </cell>
          <cell r="E2304">
            <v>0</v>
          </cell>
          <cell r="F2304">
            <v>0</v>
          </cell>
          <cell r="G2304">
            <v>0</v>
          </cell>
        </row>
        <row r="2305">
          <cell r="A2305" t="str">
            <v/>
          </cell>
          <cell r="B2305" t="str">
            <v/>
          </cell>
          <cell r="C2305">
            <v>0</v>
          </cell>
          <cell r="D2305" t="str">
            <v/>
          </cell>
          <cell r="E2305">
            <v>0</v>
          </cell>
          <cell r="F2305">
            <v>0</v>
          </cell>
          <cell r="G2305">
            <v>0</v>
          </cell>
        </row>
        <row r="2306">
          <cell r="A2306" t="str">
            <v/>
          </cell>
          <cell r="B2306" t="str">
            <v/>
          </cell>
          <cell r="C2306" t="str">
            <v>ALBAÑILERÍA</v>
          </cell>
          <cell r="D2306" t="str">
            <v/>
          </cell>
          <cell r="E2306">
            <v>0</v>
          </cell>
          <cell r="F2306">
            <v>0</v>
          </cell>
          <cell r="G2306">
            <v>0</v>
          </cell>
        </row>
        <row r="2307">
          <cell r="A2307" t="str">
            <v/>
          </cell>
          <cell r="B2307" t="str">
            <v/>
          </cell>
          <cell r="C2307" t="str">
            <v>Construcción de contrapisos sin armar</v>
          </cell>
          <cell r="D2307" t="str">
            <v/>
          </cell>
          <cell r="E2307">
            <v>0</v>
          </cell>
          <cell r="F2307">
            <v>0</v>
          </cell>
          <cell r="G2307">
            <v>0</v>
          </cell>
        </row>
        <row r="2308">
          <cell r="A2308" t="str">
            <v/>
          </cell>
          <cell r="B2308" t="str">
            <v/>
          </cell>
          <cell r="D2308" t="str">
            <v/>
          </cell>
          <cell r="E2308">
            <v>0</v>
          </cell>
          <cell r="F2308">
            <v>0</v>
          </cell>
          <cell r="G2308">
            <v>0</v>
          </cell>
        </row>
        <row r="2309">
          <cell r="A2309" t="str">
            <v/>
          </cell>
          <cell r="B2309" t="str">
            <v/>
          </cell>
          <cell r="C2309" t="str">
            <v>DESIGNACION</v>
          </cell>
          <cell r="D2309" t="str">
            <v/>
          </cell>
          <cell r="E2309" t="str">
            <v>Cantidad</v>
          </cell>
          <cell r="F2309">
            <v>0</v>
          </cell>
          <cell r="G2309">
            <v>0</v>
          </cell>
        </row>
        <row r="2310">
          <cell r="A2310" t="str">
            <v/>
          </cell>
          <cell r="B2310" t="str">
            <v/>
          </cell>
          <cell r="C2310">
            <v>0</v>
          </cell>
          <cell r="D2310" t="str">
            <v/>
          </cell>
          <cell r="E2310">
            <v>0</v>
          </cell>
          <cell r="F2310">
            <v>0</v>
          </cell>
          <cell r="G2310">
            <v>0</v>
          </cell>
        </row>
        <row r="2311">
          <cell r="A2311" t="str">
            <v/>
          </cell>
          <cell r="B2311" t="str">
            <v/>
          </cell>
          <cell r="C2311" t="str">
            <v>A - MATERIALES</v>
          </cell>
          <cell r="D2311" t="str">
            <v/>
          </cell>
          <cell r="E2311">
            <v>0</v>
          </cell>
          <cell r="F2311">
            <v>0</v>
          </cell>
          <cell r="G2311">
            <v>0</v>
          </cell>
        </row>
        <row r="2312">
          <cell r="A2312" t="str">
            <v/>
          </cell>
          <cell r="B2312" t="str">
            <v/>
          </cell>
          <cell r="C2312">
            <v>0</v>
          </cell>
          <cell r="D2312" t="str">
            <v/>
          </cell>
          <cell r="E2312">
            <v>0</v>
          </cell>
          <cell r="F2312" t="str">
            <v>Total A</v>
          </cell>
          <cell r="G2312">
            <v>0</v>
          </cell>
        </row>
        <row r="2313">
          <cell r="A2313" t="str">
            <v>B - MANO DE OBRA</v>
          </cell>
          <cell r="B2313" t="str">
            <v/>
          </cell>
          <cell r="C2313">
            <v>0</v>
          </cell>
          <cell r="D2313" t="str">
            <v/>
          </cell>
          <cell r="E2313">
            <v>0</v>
          </cell>
          <cell r="F2313">
            <v>0</v>
          </cell>
          <cell r="G2313">
            <v>0</v>
          </cell>
        </row>
        <row r="2314">
          <cell r="A2314" t="str">
            <v/>
          </cell>
          <cell r="B2314" t="str">
            <v/>
          </cell>
          <cell r="C2314">
            <v>0</v>
          </cell>
          <cell r="D2314" t="str">
            <v/>
          </cell>
          <cell r="E2314">
            <v>0</v>
          </cell>
          <cell r="F2314">
            <v>0</v>
          </cell>
          <cell r="G2314">
            <v>0</v>
          </cell>
        </row>
        <row r="2315">
          <cell r="A2315" t="str">
            <v/>
          </cell>
          <cell r="B2315" t="str">
            <v/>
          </cell>
          <cell r="C2315">
            <v>0</v>
          </cell>
          <cell r="D2315" t="str">
            <v/>
          </cell>
          <cell r="E2315">
            <v>0</v>
          </cell>
          <cell r="F2315">
            <v>0</v>
          </cell>
          <cell r="G2315">
            <v>0</v>
          </cell>
        </row>
        <row r="2316">
          <cell r="A2316" t="str">
            <v/>
          </cell>
          <cell r="B2316" t="str">
            <v/>
          </cell>
          <cell r="C2316">
            <v>0</v>
          </cell>
          <cell r="D2316" t="str">
            <v/>
          </cell>
          <cell r="E2316">
            <v>0</v>
          </cell>
          <cell r="F2316">
            <v>0</v>
          </cell>
          <cell r="G2316">
            <v>0</v>
          </cell>
        </row>
        <row r="2317">
          <cell r="A2317" t="str">
            <v/>
          </cell>
          <cell r="B2317" t="str">
            <v/>
          </cell>
          <cell r="C2317">
            <v>0</v>
          </cell>
          <cell r="D2317" t="str">
            <v/>
          </cell>
          <cell r="E2317">
            <v>0</v>
          </cell>
          <cell r="F2317">
            <v>0</v>
          </cell>
          <cell r="G2317">
            <v>0</v>
          </cell>
        </row>
        <row r="2318">
          <cell r="A2318" t="str">
            <v/>
          </cell>
          <cell r="B2318" t="str">
            <v/>
          </cell>
          <cell r="C2318">
            <v>0</v>
          </cell>
          <cell r="D2318" t="str">
            <v/>
          </cell>
          <cell r="E2318">
            <v>0</v>
          </cell>
          <cell r="F2318">
            <v>0</v>
          </cell>
          <cell r="G2318">
            <v>0</v>
          </cell>
        </row>
        <row r="2319">
          <cell r="A2319" t="str">
            <v/>
          </cell>
          <cell r="B2319" t="str">
            <v/>
          </cell>
          <cell r="C2319">
            <v>0</v>
          </cell>
          <cell r="D2319" t="str">
            <v/>
          </cell>
          <cell r="E2319">
            <v>0</v>
          </cell>
          <cell r="F2319">
            <v>0</v>
          </cell>
          <cell r="G2319">
            <v>0</v>
          </cell>
        </row>
        <row r="2320">
          <cell r="A2320" t="str">
            <v/>
          </cell>
          <cell r="B2320" t="str">
            <v/>
          </cell>
          <cell r="C2320">
            <v>0</v>
          </cell>
          <cell r="D2320" t="str">
            <v/>
          </cell>
          <cell r="E2320">
            <v>0</v>
          </cell>
          <cell r="F2320">
            <v>0</v>
          </cell>
          <cell r="G2320">
            <v>0</v>
          </cell>
        </row>
        <row r="2321">
          <cell r="A2321" t="str">
            <v/>
          </cell>
          <cell r="B2321" t="str">
            <v/>
          </cell>
          <cell r="C2321">
            <v>0</v>
          </cell>
          <cell r="D2321" t="str">
            <v/>
          </cell>
          <cell r="E2321">
            <v>0</v>
          </cell>
          <cell r="F2321">
            <v>0</v>
          </cell>
          <cell r="G2321">
            <v>0</v>
          </cell>
        </row>
        <row r="2322">
          <cell r="A2322" t="str">
            <v/>
          </cell>
          <cell r="B2322" t="str">
            <v/>
          </cell>
          <cell r="C2322">
            <v>0</v>
          </cell>
          <cell r="D2322" t="str">
            <v/>
          </cell>
          <cell r="E2322">
            <v>0</v>
          </cell>
          <cell r="F2322" t="str">
            <v>Total B</v>
          </cell>
          <cell r="G2322">
            <v>0</v>
          </cell>
        </row>
        <row r="2323">
          <cell r="A2323" t="str">
            <v>C - EQUIPOS</v>
          </cell>
          <cell r="B2323" t="str">
            <v/>
          </cell>
          <cell r="C2323">
            <v>0</v>
          </cell>
          <cell r="D2323" t="str">
            <v/>
          </cell>
          <cell r="E2323">
            <v>0</v>
          </cell>
          <cell r="F2323">
            <v>0</v>
          </cell>
          <cell r="G2323">
            <v>0</v>
          </cell>
        </row>
        <row r="2324">
          <cell r="A2324" t="str">
            <v/>
          </cell>
          <cell r="B2324" t="str">
            <v/>
          </cell>
          <cell r="C2324">
            <v>0</v>
          </cell>
          <cell r="D2324" t="str">
            <v/>
          </cell>
          <cell r="E2324">
            <v>0</v>
          </cell>
          <cell r="F2324">
            <v>0</v>
          </cell>
          <cell r="G2324">
            <v>0</v>
          </cell>
        </row>
        <row r="2325">
          <cell r="A2325" t="str">
            <v/>
          </cell>
          <cell r="B2325" t="str">
            <v/>
          </cell>
          <cell r="C2325">
            <v>0</v>
          </cell>
          <cell r="D2325" t="str">
            <v/>
          </cell>
          <cell r="E2325">
            <v>0</v>
          </cell>
          <cell r="F2325">
            <v>0</v>
          </cell>
          <cell r="G2325">
            <v>0</v>
          </cell>
        </row>
        <row r="2326">
          <cell r="A2326" t="str">
            <v/>
          </cell>
          <cell r="B2326" t="str">
            <v/>
          </cell>
          <cell r="D2326" t="str">
            <v/>
          </cell>
          <cell r="E2326">
            <v>0</v>
          </cell>
          <cell r="F2326">
            <v>0</v>
          </cell>
          <cell r="G2326">
            <v>0</v>
          </cell>
        </row>
        <row r="2327">
          <cell r="A2327" t="str">
            <v/>
          </cell>
          <cell r="B2327" t="str">
            <v/>
          </cell>
          <cell r="C2327" t="str">
            <v>B - MANO DE OBRA</v>
          </cell>
          <cell r="D2327" t="str">
            <v/>
          </cell>
          <cell r="E2327">
            <v>0</v>
          </cell>
          <cell r="F2327">
            <v>0</v>
          </cell>
          <cell r="G2327">
            <v>0</v>
          </cell>
        </row>
        <row r="2328">
          <cell r="A2328" t="str">
            <v/>
          </cell>
          <cell r="B2328" t="str">
            <v/>
          </cell>
          <cell r="C2328">
            <v>0</v>
          </cell>
          <cell r="D2328" t="str">
            <v/>
          </cell>
          <cell r="E2328">
            <v>0</v>
          </cell>
          <cell r="F2328">
            <v>0</v>
          </cell>
          <cell r="G2328">
            <v>0</v>
          </cell>
        </row>
        <row r="2329">
          <cell r="A2329" t="str">
            <v/>
          </cell>
          <cell r="B2329" t="str">
            <v/>
          </cell>
          <cell r="C2329">
            <v>0</v>
          </cell>
          <cell r="D2329" t="str">
            <v/>
          </cell>
          <cell r="E2329">
            <v>0</v>
          </cell>
          <cell r="F2329">
            <v>0</v>
          </cell>
          <cell r="G2329">
            <v>0</v>
          </cell>
        </row>
        <row r="2330">
          <cell r="A2330" t="str">
            <v/>
          </cell>
          <cell r="B2330" t="str">
            <v/>
          </cell>
          <cell r="C2330">
            <v>0</v>
          </cell>
          <cell r="D2330" t="str">
            <v/>
          </cell>
          <cell r="E2330">
            <v>0</v>
          </cell>
          <cell r="F2330">
            <v>0</v>
          </cell>
          <cell r="G2330">
            <v>0</v>
          </cell>
        </row>
        <row r="2331">
          <cell r="A2331" t="str">
            <v/>
          </cell>
          <cell r="B2331" t="str">
            <v/>
          </cell>
          <cell r="C2331">
            <v>0</v>
          </cell>
          <cell r="D2331" t="str">
            <v/>
          </cell>
          <cell r="E2331">
            <v>0</v>
          </cell>
          <cell r="F2331">
            <v>0</v>
          </cell>
          <cell r="G2331">
            <v>0</v>
          </cell>
        </row>
        <row r="2332">
          <cell r="A2332" t="str">
            <v/>
          </cell>
          <cell r="B2332" t="str">
            <v/>
          </cell>
          <cell r="C2332">
            <v>0</v>
          </cell>
          <cell r="D2332" t="str">
            <v/>
          </cell>
          <cell r="E2332">
            <v>0</v>
          </cell>
          <cell r="F2332">
            <v>0</v>
          </cell>
          <cell r="G2332">
            <v>0</v>
          </cell>
        </row>
        <row r="2333">
          <cell r="A2333" t="str">
            <v/>
          </cell>
          <cell r="B2333" t="str">
            <v/>
          </cell>
          <cell r="C2333">
            <v>0</v>
          </cell>
          <cell r="D2333" t="str">
            <v/>
          </cell>
          <cell r="E2333">
            <v>0</v>
          </cell>
          <cell r="F2333">
            <v>0</v>
          </cell>
          <cell r="G2333">
            <v>0</v>
          </cell>
        </row>
        <row r="2334">
          <cell r="A2334" t="str">
            <v/>
          </cell>
          <cell r="B2334" t="str">
            <v/>
          </cell>
          <cell r="C2334">
            <v>0</v>
          </cell>
          <cell r="D2334" t="str">
            <v/>
          </cell>
          <cell r="E2334">
            <v>0</v>
          </cell>
          <cell r="F2334" t="str">
            <v>Total C</v>
          </cell>
          <cell r="G2334">
            <v>0</v>
          </cell>
        </row>
        <row r="2335">
          <cell r="A2335" t="str">
            <v/>
          </cell>
          <cell r="B2335" t="str">
            <v/>
          </cell>
          <cell r="C2335">
            <v>0</v>
          </cell>
          <cell r="D2335" t="str">
            <v/>
          </cell>
          <cell r="E2335">
            <v>0</v>
          </cell>
          <cell r="F2335">
            <v>0</v>
          </cell>
          <cell r="G2335">
            <v>0</v>
          </cell>
        </row>
        <row r="2336">
          <cell r="A2336" t="str">
            <v/>
          </cell>
          <cell r="B2336" t="str">
            <v/>
          </cell>
          <cell r="D2336" t="str">
            <v>COSTO NETO</v>
          </cell>
          <cell r="E2336">
            <v>0</v>
          </cell>
          <cell r="F2336" t="str">
            <v>Total D=A+B+C</v>
          </cell>
          <cell r="G2336">
            <v>0</v>
          </cell>
        </row>
        <row r="2337">
          <cell r="A2337">
            <v>0</v>
          </cell>
          <cell r="C2337" t="str">
            <v>C - EQUIPOS</v>
          </cell>
          <cell r="E2337">
            <v>0</v>
          </cell>
          <cell r="G2337">
            <v>0</v>
          </cell>
        </row>
        <row r="2338">
          <cell r="A2338" t="str">
            <v>ANALISIS DE PRECIOS</v>
          </cell>
          <cell r="B2338" t="str">
            <v/>
          </cell>
          <cell r="C2338">
            <v>0</v>
          </cell>
          <cell r="D2338" t="str">
            <v/>
          </cell>
          <cell r="E2338">
            <v>0</v>
          </cell>
          <cell r="F2338">
            <v>0</v>
          </cell>
          <cell r="G2338">
            <v>0</v>
          </cell>
        </row>
        <row r="2339">
          <cell r="A2339" t="str">
            <v>COMITENTE:</v>
          </cell>
          <cell r="B2339" t="str">
            <v>INSTITUTO PROVINCIAL DE LA VIVIENDA</v>
          </cell>
          <cell r="C2339">
            <v>0</v>
          </cell>
          <cell r="D2339" t="str">
            <v/>
          </cell>
          <cell r="E2339">
            <v>0</v>
          </cell>
          <cell r="F2339">
            <v>0</v>
          </cell>
          <cell r="G2339">
            <v>0</v>
          </cell>
        </row>
        <row r="2340">
          <cell r="A2340" t="str">
            <v>CONTRATISTA:</v>
          </cell>
          <cell r="B2340">
            <v>0</v>
          </cell>
          <cell r="C2340">
            <v>0</v>
          </cell>
          <cell r="D2340" t="str">
            <v/>
          </cell>
          <cell r="E2340">
            <v>0</v>
          </cell>
          <cell r="F2340">
            <v>0</v>
          </cell>
          <cell r="G2340">
            <v>0</v>
          </cell>
        </row>
        <row r="2341">
          <cell r="A2341" t="str">
            <v>OBRA:</v>
          </cell>
          <cell r="B2341">
            <v>0</v>
          </cell>
          <cell r="C2341">
            <v>0</v>
          </cell>
          <cell r="D2341" t="str">
            <v/>
          </cell>
          <cell r="E2341">
            <v>0</v>
          </cell>
          <cell r="F2341" t="str">
            <v>PRECIOS A:</v>
          </cell>
          <cell r="G2341">
            <v>0</v>
          </cell>
        </row>
        <row r="2342">
          <cell r="A2342" t="str">
            <v>UBICACIÓN:</v>
          </cell>
          <cell r="B2342">
            <v>0</v>
          </cell>
          <cell r="C2342">
            <v>0</v>
          </cell>
          <cell r="D2342" t="str">
            <v/>
          </cell>
          <cell r="E2342">
            <v>0</v>
          </cell>
          <cell r="F2342">
            <v>0</v>
          </cell>
          <cell r="G2342">
            <v>0</v>
          </cell>
        </row>
        <row r="2343">
          <cell r="A2343" t="str">
            <v>RUBRO:</v>
          </cell>
          <cell r="B2343" t="str">
            <v/>
          </cell>
          <cell r="C2343">
            <v>0</v>
          </cell>
          <cell r="D2343" t="str">
            <v/>
          </cell>
          <cell r="E2343">
            <v>0</v>
          </cell>
          <cell r="F2343">
            <v>0</v>
          </cell>
          <cell r="G2343">
            <v>0</v>
          </cell>
        </row>
        <row r="2344">
          <cell r="A2344" t="str">
            <v>ITEM:</v>
          </cell>
          <cell r="B2344" t="str">
            <v/>
          </cell>
          <cell r="C2344" t="str">
            <v/>
          </cell>
          <cell r="D2344" t="str">
            <v/>
          </cell>
          <cell r="E2344">
            <v>0</v>
          </cell>
          <cell r="F2344" t="str">
            <v>UNIDAD:</v>
          </cell>
          <cell r="G2344" t="str">
            <v/>
          </cell>
        </row>
        <row r="2345">
          <cell r="A2345" t="str">
            <v/>
          </cell>
          <cell r="B2345" t="str">
            <v/>
          </cell>
          <cell r="C2345">
            <v>0</v>
          </cell>
          <cell r="D2345" t="str">
            <v/>
          </cell>
          <cell r="E2345">
            <v>0</v>
          </cell>
          <cell r="F2345">
            <v>0</v>
          </cell>
          <cell r="G2345">
            <v>0</v>
          </cell>
        </row>
        <row r="2346">
          <cell r="A2346" t="str">
            <v>DATOS REDETERMINACION</v>
          </cell>
          <cell r="B2346" t="str">
            <v/>
          </cell>
          <cell r="C2346" t="str">
            <v>DESIGNACION</v>
          </cell>
          <cell r="D2346" t="str">
            <v>U</v>
          </cell>
          <cell r="E2346" t="str">
            <v>Cantidad</v>
          </cell>
          <cell r="F2346" t="str">
            <v>$ Unitarios</v>
          </cell>
          <cell r="G2346" t="str">
            <v>$ Parcial</v>
          </cell>
        </row>
        <row r="2347">
          <cell r="A2347" t="str">
            <v>CÓDIGO</v>
          </cell>
          <cell r="B2347" t="str">
            <v>DESCRIPCIÓN</v>
          </cell>
          <cell r="E2347">
            <v>0</v>
          </cell>
          <cell r="F2347" t="str">
            <v>Total C</v>
          </cell>
          <cell r="G2347">
            <v>0</v>
          </cell>
        </row>
        <row r="2348">
          <cell r="A2348" t="str">
            <v>A - MATERIALES</v>
          </cell>
          <cell r="E2348">
            <v>0</v>
          </cell>
          <cell r="G2348">
            <v>0</v>
          </cell>
        </row>
        <row r="2349">
          <cell r="A2349" t="str">
            <v/>
          </cell>
          <cell r="B2349" t="str">
            <v/>
          </cell>
          <cell r="C2349">
            <v>0</v>
          </cell>
          <cell r="D2349" t="str">
            <v/>
          </cell>
          <cell r="E2349">
            <v>0</v>
          </cell>
          <cell r="F2349">
            <v>0</v>
          </cell>
          <cell r="G2349">
            <v>0</v>
          </cell>
        </row>
        <row r="2350">
          <cell r="A2350" t="str">
            <v/>
          </cell>
          <cell r="B2350" t="str">
            <v/>
          </cell>
          <cell r="D2350" t="str">
            <v/>
          </cell>
          <cell r="F2350">
            <v>0</v>
          </cell>
          <cell r="G2350">
            <v>0</v>
          </cell>
        </row>
        <row r="2351">
          <cell r="A2351" t="str">
            <v/>
          </cell>
          <cell r="B2351" t="str">
            <v/>
          </cell>
          <cell r="C2351">
            <v>0</v>
          </cell>
          <cell r="D2351" t="str">
            <v/>
          </cell>
          <cell r="E2351">
            <v>0</v>
          </cell>
          <cell r="F2351">
            <v>0</v>
          </cell>
          <cell r="G2351">
            <v>0</v>
          </cell>
        </row>
        <row r="2352">
          <cell r="A2352" t="str">
            <v/>
          </cell>
          <cell r="B2352" t="str">
            <v/>
          </cell>
          <cell r="C2352">
            <v>0</v>
          </cell>
          <cell r="D2352" t="str">
            <v/>
          </cell>
          <cell r="E2352">
            <v>0</v>
          </cell>
          <cell r="F2352">
            <v>0</v>
          </cell>
          <cell r="G2352">
            <v>0</v>
          </cell>
        </row>
        <row r="2353">
          <cell r="A2353" t="str">
            <v/>
          </cell>
          <cell r="B2353" t="str">
            <v/>
          </cell>
          <cell r="C2353">
            <v>0</v>
          </cell>
          <cell r="D2353" t="str">
            <v/>
          </cell>
          <cell r="E2353">
            <v>0</v>
          </cell>
          <cell r="F2353">
            <v>0</v>
          </cell>
          <cell r="G2353">
            <v>0</v>
          </cell>
        </row>
        <row r="2354">
          <cell r="A2354" t="str">
            <v/>
          </cell>
          <cell r="B2354" t="str">
            <v/>
          </cell>
          <cell r="C2354">
            <v>0</v>
          </cell>
          <cell r="D2354" t="str">
            <v/>
          </cell>
          <cell r="E2354">
            <v>0</v>
          </cell>
          <cell r="F2354">
            <v>0</v>
          </cell>
          <cell r="G2354">
            <v>0</v>
          </cell>
        </row>
        <row r="2355">
          <cell r="A2355" t="str">
            <v/>
          </cell>
          <cell r="B2355" t="str">
            <v/>
          </cell>
          <cell r="C2355">
            <v>0</v>
          </cell>
          <cell r="D2355" t="str">
            <v/>
          </cell>
          <cell r="E2355">
            <v>0</v>
          </cell>
          <cell r="F2355">
            <v>0</v>
          </cell>
          <cell r="G2355">
            <v>0</v>
          </cell>
        </row>
        <row r="2356">
          <cell r="A2356" t="str">
            <v/>
          </cell>
          <cell r="B2356" t="str">
            <v/>
          </cell>
          <cell r="C2356" t="str">
            <v>ALBAÑILERÍA</v>
          </cell>
          <cell r="D2356" t="str">
            <v/>
          </cell>
          <cell r="E2356">
            <v>0</v>
          </cell>
          <cell r="F2356">
            <v>0</v>
          </cell>
          <cell r="G2356">
            <v>0</v>
          </cell>
        </row>
        <row r="2357">
          <cell r="A2357" t="str">
            <v/>
          </cell>
          <cell r="B2357" t="str">
            <v/>
          </cell>
          <cell r="C2357" t="str">
            <v>Carpeta</v>
          </cell>
          <cell r="D2357" t="str">
            <v/>
          </cell>
          <cell r="E2357">
            <v>0</v>
          </cell>
          <cell r="F2357">
            <v>0</v>
          </cell>
          <cell r="G2357">
            <v>0</v>
          </cell>
        </row>
        <row r="2358">
          <cell r="A2358" t="str">
            <v/>
          </cell>
          <cell r="B2358" t="str">
            <v/>
          </cell>
          <cell r="D2358" t="str">
            <v/>
          </cell>
          <cell r="E2358">
            <v>0</v>
          </cell>
          <cell r="F2358">
            <v>0</v>
          </cell>
          <cell r="G2358">
            <v>0</v>
          </cell>
        </row>
        <row r="2359">
          <cell r="A2359" t="str">
            <v/>
          </cell>
          <cell r="B2359" t="str">
            <v/>
          </cell>
          <cell r="C2359" t="str">
            <v>DESIGNACION</v>
          </cell>
          <cell r="D2359" t="str">
            <v/>
          </cell>
          <cell r="E2359" t="str">
            <v>Cantidad</v>
          </cell>
          <cell r="F2359">
            <v>0</v>
          </cell>
          <cell r="G2359">
            <v>0</v>
          </cell>
        </row>
        <row r="2360">
          <cell r="A2360" t="str">
            <v/>
          </cell>
          <cell r="B2360" t="str">
            <v/>
          </cell>
          <cell r="C2360">
            <v>0</v>
          </cell>
          <cell r="D2360" t="str">
            <v/>
          </cell>
          <cell r="E2360">
            <v>0</v>
          </cell>
          <cell r="F2360">
            <v>0</v>
          </cell>
          <cell r="G2360">
            <v>0</v>
          </cell>
        </row>
        <row r="2361">
          <cell r="A2361" t="str">
            <v/>
          </cell>
          <cell r="B2361" t="str">
            <v/>
          </cell>
          <cell r="C2361" t="str">
            <v>A - MATERIALES</v>
          </cell>
          <cell r="D2361" t="str">
            <v/>
          </cell>
          <cell r="E2361">
            <v>0</v>
          </cell>
          <cell r="F2361">
            <v>0</v>
          </cell>
          <cell r="G2361">
            <v>0</v>
          </cell>
        </row>
        <row r="2362">
          <cell r="A2362" t="str">
            <v/>
          </cell>
          <cell r="B2362" t="str">
            <v/>
          </cell>
          <cell r="C2362">
            <v>0</v>
          </cell>
          <cell r="D2362" t="str">
            <v/>
          </cell>
          <cell r="E2362">
            <v>0</v>
          </cell>
          <cell r="F2362">
            <v>0</v>
          </cell>
          <cell r="G2362">
            <v>0</v>
          </cell>
        </row>
        <row r="2363">
          <cell r="A2363" t="str">
            <v/>
          </cell>
          <cell r="B2363" t="str">
            <v/>
          </cell>
          <cell r="C2363">
            <v>0</v>
          </cell>
          <cell r="D2363" t="str">
            <v/>
          </cell>
          <cell r="E2363">
            <v>0</v>
          </cell>
          <cell r="F2363">
            <v>0</v>
          </cell>
          <cell r="G2363">
            <v>0</v>
          </cell>
        </row>
        <row r="2364">
          <cell r="A2364" t="str">
            <v/>
          </cell>
          <cell r="B2364" t="str">
            <v/>
          </cell>
          <cell r="C2364">
            <v>0</v>
          </cell>
          <cell r="D2364" t="str">
            <v/>
          </cell>
          <cell r="E2364">
            <v>0</v>
          </cell>
          <cell r="F2364">
            <v>0</v>
          </cell>
          <cell r="G2364">
            <v>0</v>
          </cell>
        </row>
        <row r="2365">
          <cell r="A2365" t="str">
            <v/>
          </cell>
          <cell r="B2365" t="str">
            <v/>
          </cell>
          <cell r="C2365">
            <v>0</v>
          </cell>
          <cell r="D2365" t="str">
            <v/>
          </cell>
          <cell r="E2365">
            <v>0</v>
          </cell>
          <cell r="F2365">
            <v>0</v>
          </cell>
          <cell r="G2365">
            <v>0</v>
          </cell>
        </row>
        <row r="2366">
          <cell r="A2366" t="str">
            <v/>
          </cell>
          <cell r="B2366" t="str">
            <v/>
          </cell>
          <cell r="C2366">
            <v>0</v>
          </cell>
          <cell r="D2366" t="str">
            <v/>
          </cell>
          <cell r="E2366">
            <v>0</v>
          </cell>
          <cell r="F2366">
            <v>0</v>
          </cell>
          <cell r="G2366">
            <v>0</v>
          </cell>
        </row>
        <row r="2367">
          <cell r="A2367" t="str">
            <v/>
          </cell>
          <cell r="B2367" t="str">
            <v/>
          </cell>
          <cell r="C2367">
            <v>0</v>
          </cell>
          <cell r="D2367" t="str">
            <v/>
          </cell>
          <cell r="E2367">
            <v>0</v>
          </cell>
          <cell r="F2367">
            <v>0</v>
          </cell>
          <cell r="G2367">
            <v>0</v>
          </cell>
        </row>
        <row r="2368">
          <cell r="A2368" t="str">
            <v/>
          </cell>
          <cell r="B2368" t="str">
            <v/>
          </cell>
          <cell r="C2368">
            <v>0</v>
          </cell>
          <cell r="D2368" t="str">
            <v/>
          </cell>
          <cell r="E2368">
            <v>0</v>
          </cell>
          <cell r="F2368">
            <v>0</v>
          </cell>
          <cell r="G2368">
            <v>0</v>
          </cell>
        </row>
        <row r="2369">
          <cell r="A2369" t="str">
            <v/>
          </cell>
          <cell r="B2369" t="str">
            <v/>
          </cell>
          <cell r="C2369">
            <v>0</v>
          </cell>
          <cell r="D2369" t="str">
            <v/>
          </cell>
          <cell r="E2369">
            <v>0</v>
          </cell>
          <cell r="F2369" t="str">
            <v>Total A</v>
          </cell>
          <cell r="G2369">
            <v>0</v>
          </cell>
        </row>
        <row r="2370">
          <cell r="A2370" t="str">
            <v>B - MANO DE OBRA</v>
          </cell>
          <cell r="B2370" t="str">
            <v/>
          </cell>
          <cell r="C2370">
            <v>0</v>
          </cell>
          <cell r="D2370" t="str">
            <v/>
          </cell>
          <cell r="E2370">
            <v>0</v>
          </cell>
          <cell r="F2370">
            <v>0</v>
          </cell>
          <cell r="G2370">
            <v>0</v>
          </cell>
        </row>
        <row r="2371">
          <cell r="A2371" t="str">
            <v/>
          </cell>
          <cell r="B2371" t="str">
            <v/>
          </cell>
          <cell r="C2371">
            <v>0</v>
          </cell>
          <cell r="D2371" t="str">
            <v/>
          </cell>
          <cell r="E2371">
            <v>0</v>
          </cell>
          <cell r="F2371">
            <v>0</v>
          </cell>
          <cell r="G2371">
            <v>0</v>
          </cell>
        </row>
        <row r="2372">
          <cell r="A2372" t="str">
            <v/>
          </cell>
          <cell r="B2372" t="str">
            <v/>
          </cell>
          <cell r="C2372">
            <v>0</v>
          </cell>
          <cell r="D2372" t="str">
            <v/>
          </cell>
          <cell r="E2372">
            <v>0</v>
          </cell>
          <cell r="F2372">
            <v>0</v>
          </cell>
          <cell r="G2372">
            <v>0</v>
          </cell>
        </row>
        <row r="2373">
          <cell r="A2373" t="str">
            <v/>
          </cell>
          <cell r="B2373" t="str">
            <v/>
          </cell>
          <cell r="C2373">
            <v>0</v>
          </cell>
          <cell r="D2373" t="str">
            <v/>
          </cell>
          <cell r="E2373">
            <v>0</v>
          </cell>
          <cell r="F2373">
            <v>0</v>
          </cell>
          <cell r="G2373">
            <v>0</v>
          </cell>
        </row>
        <row r="2374">
          <cell r="A2374" t="str">
            <v/>
          </cell>
          <cell r="B2374" t="str">
            <v/>
          </cell>
          <cell r="C2374">
            <v>0</v>
          </cell>
          <cell r="D2374" t="str">
            <v/>
          </cell>
          <cell r="E2374">
            <v>0</v>
          </cell>
          <cell r="F2374">
            <v>0</v>
          </cell>
          <cell r="G2374">
            <v>0</v>
          </cell>
        </row>
        <row r="2375">
          <cell r="A2375" t="str">
            <v/>
          </cell>
          <cell r="B2375" t="str">
            <v/>
          </cell>
          <cell r="C2375">
            <v>0</v>
          </cell>
          <cell r="D2375" t="str">
            <v/>
          </cell>
          <cell r="E2375">
            <v>0</v>
          </cell>
          <cell r="F2375">
            <v>0</v>
          </cell>
          <cell r="G2375">
            <v>0</v>
          </cell>
        </row>
        <row r="2376">
          <cell r="A2376" t="str">
            <v/>
          </cell>
          <cell r="B2376" t="str">
            <v/>
          </cell>
          <cell r="D2376" t="str">
            <v/>
          </cell>
          <cell r="E2376">
            <v>0</v>
          </cell>
          <cell r="F2376">
            <v>0</v>
          </cell>
          <cell r="G2376">
            <v>0</v>
          </cell>
        </row>
        <row r="2377">
          <cell r="A2377" t="str">
            <v/>
          </cell>
          <cell r="B2377" t="str">
            <v/>
          </cell>
          <cell r="C2377" t="str">
            <v>B - MANO DE OBRA</v>
          </cell>
          <cell r="D2377" t="str">
            <v/>
          </cell>
          <cell r="E2377">
            <v>0</v>
          </cell>
          <cell r="F2377">
            <v>0</v>
          </cell>
          <cell r="G2377">
            <v>0</v>
          </cell>
        </row>
        <row r="2378">
          <cell r="A2378" t="str">
            <v/>
          </cell>
          <cell r="B2378" t="str">
            <v/>
          </cell>
          <cell r="C2378">
            <v>0</v>
          </cell>
          <cell r="D2378" t="str">
            <v/>
          </cell>
          <cell r="E2378">
            <v>0</v>
          </cell>
          <cell r="F2378">
            <v>0</v>
          </cell>
          <cell r="G2378">
            <v>0</v>
          </cell>
        </row>
        <row r="2379">
          <cell r="A2379" t="str">
            <v/>
          </cell>
          <cell r="B2379" t="str">
            <v/>
          </cell>
          <cell r="C2379">
            <v>0</v>
          </cell>
          <cell r="D2379" t="str">
            <v/>
          </cell>
          <cell r="E2379">
            <v>0</v>
          </cell>
          <cell r="F2379" t="str">
            <v>Total B</v>
          </cell>
          <cell r="G2379">
            <v>0</v>
          </cell>
        </row>
        <row r="2380">
          <cell r="A2380" t="str">
            <v>C - EQUIPOS</v>
          </cell>
          <cell r="B2380" t="str">
            <v/>
          </cell>
          <cell r="C2380">
            <v>0</v>
          </cell>
          <cell r="D2380" t="str">
            <v/>
          </cell>
          <cell r="E2380">
            <v>0</v>
          </cell>
          <cell r="F2380">
            <v>0</v>
          </cell>
          <cell r="G2380">
            <v>0</v>
          </cell>
        </row>
        <row r="2381">
          <cell r="A2381" t="str">
            <v/>
          </cell>
          <cell r="B2381" t="str">
            <v/>
          </cell>
          <cell r="C2381">
            <v>0</v>
          </cell>
          <cell r="D2381" t="str">
            <v/>
          </cell>
          <cell r="E2381">
            <v>0</v>
          </cell>
          <cell r="F2381">
            <v>0</v>
          </cell>
          <cell r="G2381">
            <v>0</v>
          </cell>
        </row>
        <row r="2382">
          <cell r="A2382" t="str">
            <v/>
          </cell>
          <cell r="B2382" t="str">
            <v/>
          </cell>
          <cell r="C2382">
            <v>0</v>
          </cell>
          <cell r="D2382" t="str">
            <v/>
          </cell>
          <cell r="E2382">
            <v>0</v>
          </cell>
          <cell r="F2382">
            <v>0</v>
          </cell>
          <cell r="G2382">
            <v>0</v>
          </cell>
        </row>
        <row r="2383">
          <cell r="A2383" t="str">
            <v/>
          </cell>
          <cell r="B2383" t="str">
            <v/>
          </cell>
          <cell r="C2383">
            <v>0</v>
          </cell>
          <cell r="D2383" t="str">
            <v/>
          </cell>
          <cell r="E2383">
            <v>0</v>
          </cell>
          <cell r="F2383">
            <v>0</v>
          </cell>
          <cell r="G2383">
            <v>0</v>
          </cell>
        </row>
        <row r="2384">
          <cell r="A2384" t="str">
            <v/>
          </cell>
          <cell r="B2384" t="str">
            <v/>
          </cell>
          <cell r="C2384">
            <v>0</v>
          </cell>
          <cell r="D2384" t="str">
            <v/>
          </cell>
          <cell r="E2384">
            <v>0</v>
          </cell>
          <cell r="F2384">
            <v>0</v>
          </cell>
          <cell r="G2384">
            <v>0</v>
          </cell>
        </row>
        <row r="2385">
          <cell r="A2385" t="str">
            <v/>
          </cell>
          <cell r="B2385" t="str">
            <v/>
          </cell>
          <cell r="C2385">
            <v>0</v>
          </cell>
          <cell r="D2385" t="str">
            <v/>
          </cell>
          <cell r="E2385">
            <v>0</v>
          </cell>
          <cell r="F2385">
            <v>0</v>
          </cell>
          <cell r="G2385">
            <v>0</v>
          </cell>
        </row>
        <row r="2386">
          <cell r="A2386" t="str">
            <v/>
          </cell>
          <cell r="B2386" t="str">
            <v/>
          </cell>
          <cell r="D2386" t="str">
            <v/>
          </cell>
          <cell r="E2386">
            <v>0</v>
          </cell>
          <cell r="F2386">
            <v>0</v>
          </cell>
          <cell r="G2386">
            <v>0</v>
          </cell>
        </row>
        <row r="2387">
          <cell r="A2387" t="str">
            <v/>
          </cell>
          <cell r="B2387" t="str">
            <v/>
          </cell>
          <cell r="C2387" t="str">
            <v>C - EQUIPOS</v>
          </cell>
          <cell r="D2387" t="str">
            <v/>
          </cell>
          <cell r="E2387">
            <v>0</v>
          </cell>
          <cell r="F2387">
            <v>0</v>
          </cell>
          <cell r="G2387">
            <v>0</v>
          </cell>
        </row>
        <row r="2388">
          <cell r="A2388" t="str">
            <v/>
          </cell>
          <cell r="B2388" t="str">
            <v/>
          </cell>
          <cell r="C2388">
            <v>0</v>
          </cell>
          <cell r="D2388" t="str">
            <v/>
          </cell>
          <cell r="E2388">
            <v>0</v>
          </cell>
          <cell r="F2388">
            <v>0</v>
          </cell>
          <cell r="G2388">
            <v>0</v>
          </cell>
        </row>
        <row r="2389">
          <cell r="A2389" t="str">
            <v/>
          </cell>
          <cell r="B2389" t="str">
            <v/>
          </cell>
          <cell r="C2389">
            <v>0</v>
          </cell>
          <cell r="D2389" t="str">
            <v/>
          </cell>
          <cell r="E2389">
            <v>0</v>
          </cell>
          <cell r="F2389">
            <v>0</v>
          </cell>
          <cell r="G2389">
            <v>0</v>
          </cell>
        </row>
        <row r="2390">
          <cell r="A2390" t="str">
            <v/>
          </cell>
          <cell r="B2390" t="str">
            <v/>
          </cell>
          <cell r="C2390">
            <v>0</v>
          </cell>
          <cell r="D2390" t="str">
            <v/>
          </cell>
          <cell r="E2390">
            <v>0</v>
          </cell>
          <cell r="F2390">
            <v>0</v>
          </cell>
          <cell r="G2390">
            <v>0</v>
          </cell>
        </row>
        <row r="2391">
          <cell r="A2391" t="str">
            <v/>
          </cell>
          <cell r="B2391" t="str">
            <v/>
          </cell>
          <cell r="C2391">
            <v>0</v>
          </cell>
          <cell r="D2391" t="str">
            <v/>
          </cell>
          <cell r="E2391">
            <v>0</v>
          </cell>
          <cell r="F2391" t="str">
            <v>Total C</v>
          </cell>
          <cell r="G2391">
            <v>0</v>
          </cell>
        </row>
        <row r="2392">
          <cell r="A2392" t="str">
            <v/>
          </cell>
          <cell r="B2392" t="str">
            <v/>
          </cell>
          <cell r="C2392">
            <v>0</v>
          </cell>
          <cell r="D2392" t="str">
            <v/>
          </cell>
          <cell r="E2392">
            <v>0</v>
          </cell>
          <cell r="F2392">
            <v>0</v>
          </cell>
          <cell r="G2392">
            <v>0</v>
          </cell>
        </row>
        <row r="2393">
          <cell r="A2393" t="str">
            <v/>
          </cell>
          <cell r="B2393" t="str">
            <v/>
          </cell>
          <cell r="C2393">
            <v>0</v>
          </cell>
          <cell r="D2393" t="str">
            <v>COSTO NETO</v>
          </cell>
          <cell r="E2393">
            <v>0</v>
          </cell>
          <cell r="F2393" t="str">
            <v>Total D=A+B+C</v>
          </cell>
          <cell r="G2393">
            <v>0</v>
          </cell>
        </row>
        <row r="2394">
          <cell r="A2394" t="str">
            <v/>
          </cell>
          <cell r="B2394" t="str">
            <v/>
          </cell>
          <cell r="C2394">
            <v>0</v>
          </cell>
          <cell r="D2394" t="str">
            <v/>
          </cell>
          <cell r="E2394">
            <v>0</v>
          </cell>
          <cell r="F2394">
            <v>0</v>
          </cell>
          <cell r="G2394">
            <v>0</v>
          </cell>
        </row>
        <row r="2395">
          <cell r="A2395" t="str">
            <v>ANALISIS DE PRECIOS</v>
          </cell>
          <cell r="B2395" t="str">
            <v/>
          </cell>
          <cell r="C2395">
            <v>0</v>
          </cell>
          <cell r="D2395" t="str">
            <v/>
          </cell>
          <cell r="E2395">
            <v>0</v>
          </cell>
          <cell r="F2395">
            <v>0</v>
          </cell>
          <cell r="G2395">
            <v>0</v>
          </cell>
        </row>
        <row r="2396">
          <cell r="A2396" t="str">
            <v>COMITENTE:</v>
          </cell>
          <cell r="B2396" t="str">
            <v>INSTITUTO PROVINCIAL DE LA VIVIENDA</v>
          </cell>
          <cell r="C2396">
            <v>0</v>
          </cell>
          <cell r="D2396" t="str">
            <v/>
          </cell>
          <cell r="E2396">
            <v>0</v>
          </cell>
          <cell r="F2396">
            <v>0</v>
          </cell>
          <cell r="G2396">
            <v>0</v>
          </cell>
        </row>
        <row r="2397">
          <cell r="A2397" t="str">
            <v>CONTRATISTA:</v>
          </cell>
          <cell r="B2397">
            <v>0</v>
          </cell>
          <cell r="E2397">
            <v>0</v>
          </cell>
          <cell r="F2397" t="str">
            <v>Total C</v>
          </cell>
          <cell r="G2397">
            <v>0</v>
          </cell>
        </row>
        <row r="2398">
          <cell r="A2398" t="str">
            <v>OBRA:</v>
          </cell>
          <cell r="B2398">
            <v>0</v>
          </cell>
          <cell r="E2398">
            <v>0</v>
          </cell>
          <cell r="F2398" t="str">
            <v>PRECIOS A:</v>
          </cell>
          <cell r="G2398">
            <v>0</v>
          </cell>
        </row>
        <row r="2399">
          <cell r="A2399" t="str">
            <v>UBICACIÓN:</v>
          </cell>
          <cell r="B2399">
            <v>0</v>
          </cell>
          <cell r="C2399">
            <v>0</v>
          </cell>
          <cell r="D2399" t="str">
            <v>Costo  Neto</v>
          </cell>
          <cell r="E2399">
            <v>0</v>
          </cell>
          <cell r="F2399" t="str">
            <v>Total D=A+B+C</v>
          </cell>
          <cell r="G2399">
            <v>0</v>
          </cell>
        </row>
        <row r="2400">
          <cell r="A2400" t="str">
            <v>RUBRO:</v>
          </cell>
          <cell r="C2400">
            <v>0</v>
          </cell>
        </row>
        <row r="2401">
          <cell r="A2401" t="str">
            <v>ITEM:</v>
          </cell>
          <cell r="B2401" t="str">
            <v/>
          </cell>
          <cell r="C2401" t="str">
            <v/>
          </cell>
          <cell r="D2401">
            <v>0</v>
          </cell>
          <cell r="E2401">
            <v>0</v>
          </cell>
          <cell r="F2401" t="str">
            <v>UNIDAD:</v>
          </cell>
          <cell r="G2401" t="str">
            <v/>
          </cell>
        </row>
        <row r="2402">
          <cell r="A2402" t="str">
            <v>COMITENTE:</v>
          </cell>
          <cell r="B2402" t="str">
            <v>SUBSECRETARÍA DE OBRAS PÚBLICAS</v>
          </cell>
          <cell r="C2402">
            <v>0</v>
          </cell>
          <cell r="D2402">
            <v>0</v>
          </cell>
          <cell r="E2402">
            <v>0</v>
          </cell>
          <cell r="F2402">
            <v>0</v>
          </cell>
          <cell r="G2402">
            <v>0</v>
          </cell>
        </row>
        <row r="2403">
          <cell r="A2403" t="str">
            <v>DATOS REDETERMINACION</v>
          </cell>
          <cell r="B2403">
            <v>0</v>
          </cell>
          <cell r="C2403" t="str">
            <v>DESIGNACION</v>
          </cell>
          <cell r="D2403" t="str">
            <v>U</v>
          </cell>
          <cell r="E2403" t="str">
            <v>Cantidad</v>
          </cell>
          <cell r="F2403" t="str">
            <v>$ Unitarios</v>
          </cell>
          <cell r="G2403" t="str">
            <v>$ Parcial</v>
          </cell>
        </row>
        <row r="2404">
          <cell r="A2404" t="str">
            <v>CÓDIGO</v>
          </cell>
          <cell r="B2404" t="str">
            <v>DESCRIPCIÓN</v>
          </cell>
          <cell r="C2404">
            <v>0</v>
          </cell>
          <cell r="D2404">
            <v>0</v>
          </cell>
          <cell r="E2404">
            <v>0</v>
          </cell>
          <cell r="F2404" t="str">
            <v>PRECIOS A:</v>
          </cell>
          <cell r="G2404">
            <v>0</v>
          </cell>
        </row>
        <row r="2405">
          <cell r="A2405" t="str">
            <v>A - MATERIALES</v>
          </cell>
          <cell r="B2405" t="str">
            <v>Departamento Capital - Provincia de SAN JUAN</v>
          </cell>
          <cell r="C2405">
            <v>0</v>
          </cell>
          <cell r="E2405">
            <v>0</v>
          </cell>
          <cell r="G2405">
            <v>0</v>
          </cell>
        </row>
        <row r="2406">
          <cell r="A2406" t="str">
            <v/>
          </cell>
          <cell r="B2406" t="str">
            <v/>
          </cell>
          <cell r="C2406" t="str">
            <v>ALBAÑILERÍA</v>
          </cell>
          <cell r="D2406" t="str">
            <v/>
          </cell>
          <cell r="E2406">
            <v>0</v>
          </cell>
          <cell r="F2406">
            <v>0</v>
          </cell>
          <cell r="G2406">
            <v>0</v>
          </cell>
        </row>
        <row r="2407">
          <cell r="A2407" t="str">
            <v/>
          </cell>
          <cell r="B2407" t="str">
            <v/>
          </cell>
          <cell r="C2407" t="str">
            <v>Antepechos de hormigón</v>
          </cell>
          <cell r="D2407" t="str">
            <v/>
          </cell>
          <cell r="E2407">
            <v>0</v>
          </cell>
          <cell r="F2407">
            <v>0</v>
          </cell>
          <cell r="G2407">
            <v>0</v>
          </cell>
        </row>
        <row r="2408">
          <cell r="A2408" t="str">
            <v/>
          </cell>
          <cell r="B2408" t="str">
            <v/>
          </cell>
          <cell r="D2408" t="str">
            <v/>
          </cell>
          <cell r="E2408">
            <v>0</v>
          </cell>
          <cell r="F2408">
            <v>0</v>
          </cell>
          <cell r="G2408">
            <v>0</v>
          </cell>
        </row>
        <row r="2409">
          <cell r="A2409" t="str">
            <v/>
          </cell>
          <cell r="B2409" t="str">
            <v/>
          </cell>
          <cell r="C2409" t="str">
            <v>DESIGNACION</v>
          </cell>
          <cell r="D2409" t="str">
            <v/>
          </cell>
          <cell r="E2409" t="str">
            <v>Cantidad</v>
          </cell>
          <cell r="F2409">
            <v>0</v>
          </cell>
          <cell r="G2409">
            <v>0</v>
          </cell>
        </row>
        <row r="2410">
          <cell r="A2410" t="str">
            <v/>
          </cell>
          <cell r="B2410" t="str">
            <v/>
          </cell>
          <cell r="C2410">
            <v>0</v>
          </cell>
          <cell r="D2410" t="str">
            <v/>
          </cell>
          <cell r="E2410">
            <v>0</v>
          </cell>
          <cell r="F2410">
            <v>0</v>
          </cell>
          <cell r="G2410">
            <v>0</v>
          </cell>
        </row>
        <row r="2411">
          <cell r="A2411" t="str">
            <v/>
          </cell>
          <cell r="B2411" t="str">
            <v/>
          </cell>
          <cell r="C2411" t="str">
            <v>A - MATERIALES</v>
          </cell>
          <cell r="D2411" t="str">
            <v/>
          </cell>
          <cell r="E2411">
            <v>0</v>
          </cell>
          <cell r="F2411">
            <v>0</v>
          </cell>
          <cell r="G2411">
            <v>0</v>
          </cell>
        </row>
        <row r="2412">
          <cell r="A2412" t="str">
            <v/>
          </cell>
          <cell r="B2412" t="str">
            <v/>
          </cell>
          <cell r="C2412">
            <v>0</v>
          </cell>
          <cell r="D2412" t="str">
            <v/>
          </cell>
          <cell r="E2412">
            <v>0</v>
          </cell>
          <cell r="F2412">
            <v>0</v>
          </cell>
          <cell r="G2412">
            <v>0</v>
          </cell>
        </row>
        <row r="2413">
          <cell r="A2413" t="str">
            <v/>
          </cell>
          <cell r="B2413" t="str">
            <v/>
          </cell>
          <cell r="C2413">
            <v>0</v>
          </cell>
          <cell r="D2413" t="str">
            <v/>
          </cell>
          <cell r="E2413">
            <v>0</v>
          </cell>
          <cell r="F2413">
            <v>0</v>
          </cell>
          <cell r="G2413">
            <v>0</v>
          </cell>
        </row>
        <row r="2414">
          <cell r="A2414" t="str">
            <v/>
          </cell>
          <cell r="B2414" t="str">
            <v/>
          </cell>
          <cell r="C2414">
            <v>0</v>
          </cell>
          <cell r="D2414" t="str">
            <v/>
          </cell>
          <cell r="E2414">
            <v>0</v>
          </cell>
          <cell r="F2414">
            <v>0</v>
          </cell>
          <cell r="G2414">
            <v>0</v>
          </cell>
        </row>
        <row r="2415">
          <cell r="A2415" t="str">
            <v/>
          </cell>
          <cell r="B2415" t="str">
            <v/>
          </cell>
          <cell r="C2415">
            <v>0</v>
          </cell>
          <cell r="D2415" t="str">
            <v/>
          </cell>
          <cell r="E2415">
            <v>0</v>
          </cell>
          <cell r="F2415">
            <v>0</v>
          </cell>
          <cell r="G2415">
            <v>0</v>
          </cell>
        </row>
        <row r="2416">
          <cell r="A2416" t="str">
            <v/>
          </cell>
          <cell r="B2416" t="str">
            <v/>
          </cell>
          <cell r="C2416">
            <v>0</v>
          </cell>
          <cell r="D2416" t="str">
            <v/>
          </cell>
          <cell r="E2416">
            <v>0</v>
          </cell>
          <cell r="F2416">
            <v>0</v>
          </cell>
          <cell r="G2416">
            <v>0</v>
          </cell>
        </row>
        <row r="2417">
          <cell r="A2417" t="str">
            <v/>
          </cell>
          <cell r="B2417" t="str">
            <v/>
          </cell>
          <cell r="C2417">
            <v>0</v>
          </cell>
          <cell r="D2417" t="str">
            <v/>
          </cell>
          <cell r="E2417">
            <v>0</v>
          </cell>
          <cell r="F2417">
            <v>0</v>
          </cell>
          <cell r="G2417">
            <v>0</v>
          </cell>
        </row>
        <row r="2418">
          <cell r="A2418" t="str">
            <v/>
          </cell>
          <cell r="B2418" t="str">
            <v/>
          </cell>
          <cell r="C2418">
            <v>0</v>
          </cell>
          <cell r="D2418" t="str">
            <v/>
          </cell>
          <cell r="E2418">
            <v>0</v>
          </cell>
          <cell r="F2418">
            <v>0</v>
          </cell>
          <cell r="G2418">
            <v>0</v>
          </cell>
        </row>
        <row r="2419">
          <cell r="A2419" t="str">
            <v/>
          </cell>
          <cell r="B2419" t="str">
            <v/>
          </cell>
          <cell r="C2419">
            <v>0</v>
          </cell>
          <cell r="D2419" t="str">
            <v/>
          </cell>
          <cell r="E2419">
            <v>0</v>
          </cell>
          <cell r="F2419">
            <v>0</v>
          </cell>
          <cell r="G2419">
            <v>0</v>
          </cell>
        </row>
        <row r="2420">
          <cell r="A2420" t="str">
            <v/>
          </cell>
          <cell r="B2420" t="str">
            <v/>
          </cell>
          <cell r="C2420">
            <v>0</v>
          </cell>
          <cell r="D2420" t="str">
            <v/>
          </cell>
          <cell r="E2420">
            <v>0</v>
          </cell>
          <cell r="F2420">
            <v>0</v>
          </cell>
          <cell r="G2420">
            <v>0</v>
          </cell>
        </row>
        <row r="2421">
          <cell r="A2421" t="str">
            <v/>
          </cell>
          <cell r="B2421" t="str">
            <v/>
          </cell>
          <cell r="C2421">
            <v>0</v>
          </cell>
          <cell r="D2421" t="str">
            <v/>
          </cell>
          <cell r="E2421">
            <v>0</v>
          </cell>
          <cell r="F2421">
            <v>0</v>
          </cell>
          <cell r="G2421">
            <v>0</v>
          </cell>
        </row>
        <row r="2422">
          <cell r="A2422" t="str">
            <v/>
          </cell>
          <cell r="B2422" t="str">
            <v/>
          </cell>
          <cell r="C2422">
            <v>0</v>
          </cell>
          <cell r="D2422" t="str">
            <v/>
          </cell>
          <cell r="E2422">
            <v>0</v>
          </cell>
          <cell r="F2422">
            <v>0</v>
          </cell>
          <cell r="G2422">
            <v>0</v>
          </cell>
        </row>
        <row r="2423">
          <cell r="A2423" t="str">
            <v/>
          </cell>
          <cell r="B2423" t="str">
            <v/>
          </cell>
          <cell r="C2423">
            <v>0</v>
          </cell>
          <cell r="D2423" t="str">
            <v/>
          </cell>
          <cell r="E2423">
            <v>0</v>
          </cell>
          <cell r="F2423">
            <v>0</v>
          </cell>
          <cell r="G2423">
            <v>0</v>
          </cell>
        </row>
        <row r="2424">
          <cell r="A2424" t="str">
            <v/>
          </cell>
          <cell r="B2424" t="str">
            <v/>
          </cell>
          <cell r="C2424">
            <v>0</v>
          </cell>
          <cell r="D2424" t="str">
            <v/>
          </cell>
          <cell r="E2424">
            <v>0</v>
          </cell>
          <cell r="F2424">
            <v>0</v>
          </cell>
          <cell r="G2424">
            <v>0</v>
          </cell>
        </row>
        <row r="2425">
          <cell r="A2425" t="str">
            <v/>
          </cell>
          <cell r="B2425" t="str">
            <v/>
          </cell>
          <cell r="C2425">
            <v>0</v>
          </cell>
          <cell r="D2425" t="str">
            <v/>
          </cell>
          <cell r="E2425">
            <v>0</v>
          </cell>
          <cell r="F2425">
            <v>0</v>
          </cell>
          <cell r="G2425">
            <v>0</v>
          </cell>
        </row>
        <row r="2426">
          <cell r="A2426">
            <v>0</v>
          </cell>
          <cell r="E2426">
            <v>0</v>
          </cell>
          <cell r="F2426" t="str">
            <v>Total A</v>
          </cell>
          <cell r="G2426">
            <v>0</v>
          </cell>
        </row>
        <row r="2427">
          <cell r="A2427" t="str">
            <v>B - MANO DE OBRA</v>
          </cell>
          <cell r="C2427" t="str">
            <v>B - MANO DE OBRA</v>
          </cell>
          <cell r="E2427">
            <v>0</v>
          </cell>
          <cell r="G2427">
            <v>0</v>
          </cell>
        </row>
        <row r="2428">
          <cell r="A2428" t="str">
            <v/>
          </cell>
          <cell r="B2428" t="str">
            <v/>
          </cell>
          <cell r="C2428">
            <v>0</v>
          </cell>
          <cell r="D2428" t="str">
            <v/>
          </cell>
          <cell r="E2428">
            <v>0</v>
          </cell>
          <cell r="F2428">
            <v>0</v>
          </cell>
          <cell r="G2428">
            <v>0</v>
          </cell>
        </row>
        <row r="2429">
          <cell r="A2429" t="str">
            <v/>
          </cell>
          <cell r="B2429" t="str">
            <v/>
          </cell>
          <cell r="C2429">
            <v>0</v>
          </cell>
          <cell r="D2429" t="str">
            <v/>
          </cell>
          <cell r="E2429">
            <v>0</v>
          </cell>
          <cell r="F2429">
            <v>0</v>
          </cell>
          <cell r="G2429">
            <v>0</v>
          </cell>
        </row>
        <row r="2430">
          <cell r="A2430" t="str">
            <v/>
          </cell>
          <cell r="B2430" t="str">
            <v/>
          </cell>
          <cell r="C2430">
            <v>0</v>
          </cell>
          <cell r="D2430" t="str">
            <v/>
          </cell>
          <cell r="E2430">
            <v>0</v>
          </cell>
          <cell r="F2430">
            <v>0</v>
          </cell>
          <cell r="G2430">
            <v>0</v>
          </cell>
        </row>
        <row r="2431">
          <cell r="A2431" t="str">
            <v/>
          </cell>
          <cell r="B2431" t="str">
            <v/>
          </cell>
          <cell r="C2431">
            <v>0</v>
          </cell>
          <cell r="D2431" t="str">
            <v/>
          </cell>
          <cell r="E2431">
            <v>0</v>
          </cell>
          <cell r="F2431">
            <v>0</v>
          </cell>
          <cell r="G2431">
            <v>0</v>
          </cell>
        </row>
        <row r="2432">
          <cell r="A2432" t="str">
            <v/>
          </cell>
          <cell r="B2432" t="str">
            <v/>
          </cell>
          <cell r="C2432">
            <v>0</v>
          </cell>
          <cell r="D2432" t="str">
            <v/>
          </cell>
          <cell r="E2432">
            <v>0</v>
          </cell>
          <cell r="F2432">
            <v>0</v>
          </cell>
          <cell r="G2432">
            <v>0</v>
          </cell>
        </row>
        <row r="2433">
          <cell r="A2433" t="str">
            <v/>
          </cell>
          <cell r="B2433" t="str">
            <v/>
          </cell>
          <cell r="C2433">
            <v>0</v>
          </cell>
          <cell r="D2433" t="str">
            <v/>
          </cell>
          <cell r="E2433">
            <v>0</v>
          </cell>
          <cell r="F2433">
            <v>0</v>
          </cell>
          <cell r="G2433">
            <v>0</v>
          </cell>
        </row>
        <row r="2434">
          <cell r="A2434" t="str">
            <v/>
          </cell>
          <cell r="B2434" t="str">
            <v/>
          </cell>
          <cell r="C2434">
            <v>0</v>
          </cell>
          <cell r="D2434" t="str">
            <v/>
          </cell>
          <cell r="E2434">
            <v>0</v>
          </cell>
          <cell r="F2434">
            <v>0</v>
          </cell>
          <cell r="G2434">
            <v>0</v>
          </cell>
        </row>
        <row r="2435">
          <cell r="A2435" t="str">
            <v/>
          </cell>
          <cell r="B2435" t="str">
            <v/>
          </cell>
          <cell r="C2435">
            <v>0</v>
          </cell>
          <cell r="D2435" t="str">
            <v/>
          </cell>
          <cell r="E2435">
            <v>0</v>
          </cell>
          <cell r="F2435">
            <v>0</v>
          </cell>
          <cell r="G2435">
            <v>0</v>
          </cell>
        </row>
        <row r="2436">
          <cell r="A2436">
            <v>0</v>
          </cell>
          <cell r="E2436">
            <v>0</v>
          </cell>
          <cell r="F2436" t="str">
            <v>Total B</v>
          </cell>
          <cell r="G2436">
            <v>0</v>
          </cell>
        </row>
        <row r="2437">
          <cell r="A2437" t="str">
            <v>C - EQUIPOS</v>
          </cell>
          <cell r="C2437" t="str">
            <v>C - EQUIPOS</v>
          </cell>
          <cell r="E2437">
            <v>0</v>
          </cell>
          <cell r="G2437">
            <v>0</v>
          </cell>
        </row>
        <row r="2438">
          <cell r="A2438" t="str">
            <v/>
          </cell>
          <cell r="B2438" t="str">
            <v/>
          </cell>
          <cell r="C2438">
            <v>0</v>
          </cell>
          <cell r="D2438" t="str">
            <v/>
          </cell>
          <cell r="E2438">
            <v>0</v>
          </cell>
          <cell r="F2438">
            <v>0</v>
          </cell>
          <cell r="G2438">
            <v>0</v>
          </cell>
        </row>
        <row r="2439">
          <cell r="A2439" t="str">
            <v/>
          </cell>
          <cell r="B2439" t="str">
            <v/>
          </cell>
          <cell r="C2439">
            <v>0</v>
          </cell>
          <cell r="D2439" t="str">
            <v/>
          </cell>
          <cell r="E2439">
            <v>0</v>
          </cell>
          <cell r="F2439">
            <v>0</v>
          </cell>
          <cell r="G2439">
            <v>0</v>
          </cell>
        </row>
        <row r="2440">
          <cell r="A2440" t="str">
            <v/>
          </cell>
          <cell r="B2440" t="str">
            <v/>
          </cell>
          <cell r="C2440">
            <v>0</v>
          </cell>
          <cell r="D2440" t="str">
            <v/>
          </cell>
          <cell r="E2440">
            <v>0</v>
          </cell>
          <cell r="F2440">
            <v>0</v>
          </cell>
          <cell r="G2440">
            <v>0</v>
          </cell>
        </row>
        <row r="2441">
          <cell r="A2441" t="str">
            <v/>
          </cell>
          <cell r="B2441" t="str">
            <v/>
          </cell>
          <cell r="C2441">
            <v>0</v>
          </cell>
          <cell r="D2441" t="str">
            <v/>
          </cell>
          <cell r="E2441">
            <v>0</v>
          </cell>
          <cell r="F2441">
            <v>0</v>
          </cell>
          <cell r="G2441">
            <v>0</v>
          </cell>
        </row>
        <row r="2442">
          <cell r="A2442" t="str">
            <v/>
          </cell>
          <cell r="B2442" t="str">
            <v/>
          </cell>
          <cell r="C2442">
            <v>0</v>
          </cell>
          <cell r="D2442" t="str">
            <v/>
          </cell>
          <cell r="E2442">
            <v>0</v>
          </cell>
          <cell r="F2442">
            <v>0</v>
          </cell>
          <cell r="G2442">
            <v>0</v>
          </cell>
        </row>
        <row r="2443">
          <cell r="A2443" t="str">
            <v/>
          </cell>
          <cell r="B2443" t="str">
            <v/>
          </cell>
          <cell r="C2443">
            <v>0</v>
          </cell>
          <cell r="D2443" t="str">
            <v/>
          </cell>
          <cell r="E2443">
            <v>0</v>
          </cell>
          <cell r="F2443">
            <v>0</v>
          </cell>
          <cell r="G2443">
            <v>0</v>
          </cell>
        </row>
        <row r="2444">
          <cell r="A2444" t="str">
            <v/>
          </cell>
          <cell r="B2444" t="str">
            <v/>
          </cell>
          <cell r="C2444">
            <v>0</v>
          </cell>
          <cell r="D2444" t="str">
            <v/>
          </cell>
          <cell r="E2444">
            <v>0</v>
          </cell>
          <cell r="F2444">
            <v>0</v>
          </cell>
          <cell r="G2444">
            <v>0</v>
          </cell>
        </row>
        <row r="2445">
          <cell r="A2445" t="str">
            <v/>
          </cell>
          <cell r="B2445" t="str">
            <v/>
          </cell>
          <cell r="C2445">
            <v>0</v>
          </cell>
          <cell r="D2445" t="str">
            <v/>
          </cell>
          <cell r="E2445">
            <v>0</v>
          </cell>
          <cell r="F2445">
            <v>0</v>
          </cell>
          <cell r="G2445">
            <v>0</v>
          </cell>
        </row>
        <row r="2446">
          <cell r="A2446" t="str">
            <v/>
          </cell>
          <cell r="B2446" t="str">
            <v/>
          </cell>
          <cell r="C2446">
            <v>0</v>
          </cell>
          <cell r="D2446" t="str">
            <v/>
          </cell>
          <cell r="E2446">
            <v>0</v>
          </cell>
          <cell r="F2446">
            <v>0</v>
          </cell>
          <cell r="G2446">
            <v>0</v>
          </cell>
        </row>
        <row r="2447">
          <cell r="A2447" t="str">
            <v/>
          </cell>
          <cell r="B2447" t="str">
            <v/>
          </cell>
          <cell r="D2447" t="str">
            <v/>
          </cell>
          <cell r="E2447">
            <v>0</v>
          </cell>
          <cell r="F2447">
            <v>0</v>
          </cell>
          <cell r="G2447">
            <v>0</v>
          </cell>
        </row>
        <row r="2448">
          <cell r="A2448">
            <v>0</v>
          </cell>
          <cell r="E2448">
            <v>0</v>
          </cell>
          <cell r="F2448" t="str">
            <v>Total C</v>
          </cell>
          <cell r="G2448">
            <v>0</v>
          </cell>
        </row>
        <row r="2449">
          <cell r="A2449" t="str">
            <v>4.5.1</v>
          </cell>
          <cell r="B2449" t="str">
            <v>Antepechos de hormigón</v>
          </cell>
          <cell r="C2449">
            <v>0</v>
          </cell>
          <cell r="D2449" t="str">
            <v>Costo  Neto</v>
          </cell>
          <cell r="E2449">
            <v>0</v>
          </cell>
          <cell r="F2449" t="str">
            <v>Total D=A+B+C</v>
          </cell>
          <cell r="G2449">
            <v>0</v>
          </cell>
        </row>
        <row r="2450">
          <cell r="A2450" t="str">
            <v/>
          </cell>
          <cell r="B2450" t="str">
            <v/>
          </cell>
          <cell r="D2450" t="str">
            <v>COSTO NETO</v>
          </cell>
          <cell r="F2450" t="str">
            <v>Total D=A+B+C</v>
          </cell>
          <cell r="G2450">
            <v>0</v>
          </cell>
        </row>
        <row r="2451">
          <cell r="A2451" t="str">
            <v>ANALISIS DE PRECIOS</v>
          </cell>
          <cell r="B2451">
            <v>0</v>
          </cell>
          <cell r="C2451">
            <v>0</v>
          </cell>
          <cell r="D2451">
            <v>0</v>
          </cell>
          <cell r="E2451">
            <v>0</v>
          </cell>
          <cell r="F2451">
            <v>0</v>
          </cell>
          <cell r="G2451">
            <v>0</v>
          </cell>
        </row>
        <row r="2452">
          <cell r="A2452" t="str">
            <v>ANALISIS DE PRECIOS</v>
          </cell>
          <cell r="B2452" t="str">
            <v>SUBSECRETARÍA DE OBRAS PÚBLICAS</v>
          </cell>
          <cell r="C2452">
            <v>0</v>
          </cell>
          <cell r="D2452">
            <v>0</v>
          </cell>
          <cell r="E2452">
            <v>0</v>
          </cell>
          <cell r="F2452">
            <v>0</v>
          </cell>
          <cell r="G2452">
            <v>0</v>
          </cell>
        </row>
        <row r="2453">
          <cell r="A2453" t="str">
            <v>COMITENTE:</v>
          </cell>
          <cell r="B2453" t="str">
            <v>INSTITUTO PROVINCIAL DE LA VIVIENDA</v>
          </cell>
          <cell r="C2453">
            <v>0</v>
          </cell>
          <cell r="D2453">
            <v>0</v>
          </cell>
          <cell r="E2453">
            <v>0</v>
          </cell>
          <cell r="F2453">
            <v>0</v>
          </cell>
          <cell r="G2453">
            <v>0</v>
          </cell>
        </row>
        <row r="2454">
          <cell r="A2454" t="str">
            <v>CONTRATISTA:</v>
          </cell>
          <cell r="B2454">
            <v>0</v>
          </cell>
          <cell r="C2454">
            <v>0</v>
          </cell>
          <cell r="D2454">
            <v>0</v>
          </cell>
          <cell r="E2454">
            <v>0</v>
          </cell>
          <cell r="F2454" t="str">
            <v>PRECIOS A:</v>
          </cell>
          <cell r="G2454">
            <v>0</v>
          </cell>
        </row>
        <row r="2455">
          <cell r="A2455" t="str">
            <v>OBRA:</v>
          </cell>
          <cell r="B2455">
            <v>0</v>
          </cell>
          <cell r="C2455">
            <v>0</v>
          </cell>
          <cell r="E2455">
            <v>0</v>
          </cell>
          <cell r="F2455" t="str">
            <v>PRECIOS A:</v>
          </cell>
          <cell r="G2455">
            <v>0</v>
          </cell>
        </row>
        <row r="2456">
          <cell r="A2456" t="str">
            <v>UBICACIÓN:</v>
          </cell>
          <cell r="B2456">
            <v>0</v>
          </cell>
          <cell r="C2456" t="str">
            <v>TABIQUES</v>
          </cell>
          <cell r="E2456">
            <v>0</v>
          </cell>
          <cell r="G2456">
            <v>0</v>
          </cell>
        </row>
        <row r="2457">
          <cell r="A2457" t="str">
            <v>RUBRO:</v>
          </cell>
          <cell r="B2457" t="str">
            <v>5.1</v>
          </cell>
          <cell r="C2457">
            <v>0</v>
          </cell>
          <cell r="E2457">
            <v>0</v>
          </cell>
          <cell r="F2457" t="str">
            <v>UNIDAD:</v>
          </cell>
          <cell r="G2457" t="str">
            <v>m2</v>
          </cell>
        </row>
        <row r="2458">
          <cell r="A2458" t="str">
            <v>ITEM:</v>
          </cell>
          <cell r="B2458" t="str">
            <v/>
          </cell>
          <cell r="C2458" t="str">
            <v/>
          </cell>
          <cell r="E2458">
            <v>0</v>
          </cell>
          <cell r="F2458" t="str">
            <v>UNIDAD:</v>
          </cell>
          <cell r="G2458" t="str">
            <v/>
          </cell>
        </row>
        <row r="2459">
          <cell r="A2459" t="str">
            <v>DATOS REDETERMINACION</v>
          </cell>
          <cell r="B2459">
            <v>0</v>
          </cell>
          <cell r="C2459" t="str">
            <v>DESIGNACION</v>
          </cell>
          <cell r="D2459" t="str">
            <v>U</v>
          </cell>
          <cell r="E2459" t="str">
            <v>Cantidad</v>
          </cell>
          <cell r="F2459" t="str">
            <v>$ Unitarios</v>
          </cell>
          <cell r="G2459" t="str">
            <v>$ Parcial</v>
          </cell>
        </row>
        <row r="2460">
          <cell r="A2460" t="str">
            <v>DATOS REDETERMINACION</v>
          </cell>
          <cell r="B2460" t="str">
            <v>DESCRIPCIÓN</v>
          </cell>
          <cell r="C2460" t="str">
            <v>DESIGNACION</v>
          </cell>
          <cell r="D2460" t="str">
            <v>U</v>
          </cell>
          <cell r="E2460" t="str">
            <v>Cantidad</v>
          </cell>
          <cell r="F2460" t="str">
            <v>$ Unitarios</v>
          </cell>
          <cell r="G2460" t="str">
            <v>$ Parcial</v>
          </cell>
        </row>
        <row r="2461">
          <cell r="A2461" t="str">
            <v>CÓDIGO</v>
          </cell>
          <cell r="B2461" t="str">
            <v>DESCRIPCIÓN</v>
          </cell>
          <cell r="C2461" t="str">
            <v>A - MATERIALES</v>
          </cell>
          <cell r="D2461">
            <v>0</v>
          </cell>
          <cell r="E2461">
            <v>0</v>
          </cell>
          <cell r="F2461">
            <v>0</v>
          </cell>
          <cell r="G2461">
            <v>0</v>
          </cell>
        </row>
        <row r="2462">
          <cell r="A2462" t="str">
            <v>A - MATERIALES</v>
          </cell>
          <cell r="B2462" t="str">
            <v/>
          </cell>
          <cell r="C2462">
            <v>0</v>
          </cell>
          <cell r="D2462" t="str">
            <v/>
          </cell>
          <cell r="E2462">
            <v>0</v>
          </cell>
          <cell r="F2462">
            <v>0</v>
          </cell>
          <cell r="G2462">
            <v>0</v>
          </cell>
        </row>
        <row r="2463">
          <cell r="A2463" t="str">
            <v/>
          </cell>
          <cell r="B2463" t="str">
            <v/>
          </cell>
          <cell r="C2463">
            <v>0</v>
          </cell>
          <cell r="D2463" t="str">
            <v/>
          </cell>
          <cell r="E2463">
            <v>0</v>
          </cell>
          <cell r="F2463">
            <v>0</v>
          </cell>
          <cell r="G2463">
            <v>0</v>
          </cell>
        </row>
        <row r="2464">
          <cell r="A2464" t="str">
            <v/>
          </cell>
          <cell r="B2464" t="str">
            <v/>
          </cell>
          <cell r="C2464">
            <v>0</v>
          </cell>
          <cell r="D2464" t="str">
            <v/>
          </cell>
          <cell r="E2464">
            <v>0</v>
          </cell>
          <cell r="F2464">
            <v>0</v>
          </cell>
          <cell r="G2464">
            <v>0</v>
          </cell>
        </row>
        <row r="2465">
          <cell r="A2465" t="str">
            <v/>
          </cell>
          <cell r="B2465" t="str">
            <v/>
          </cell>
          <cell r="C2465">
            <v>0</v>
          </cell>
          <cell r="D2465" t="str">
            <v/>
          </cell>
          <cell r="E2465">
            <v>0</v>
          </cell>
          <cell r="F2465">
            <v>0</v>
          </cell>
          <cell r="G2465">
            <v>0</v>
          </cell>
        </row>
        <row r="2466">
          <cell r="A2466" t="str">
            <v/>
          </cell>
          <cell r="B2466" t="str">
            <v/>
          </cell>
          <cell r="C2466">
            <v>0</v>
          </cell>
          <cell r="D2466" t="str">
            <v/>
          </cell>
          <cell r="E2466">
            <v>0</v>
          </cell>
          <cell r="F2466">
            <v>0</v>
          </cell>
          <cell r="G2466">
            <v>0</v>
          </cell>
        </row>
        <row r="2467">
          <cell r="A2467" t="str">
            <v/>
          </cell>
          <cell r="B2467" t="str">
            <v/>
          </cell>
          <cell r="C2467">
            <v>0</v>
          </cell>
          <cell r="D2467" t="str">
            <v/>
          </cell>
          <cell r="E2467">
            <v>0</v>
          </cell>
          <cell r="F2467">
            <v>0</v>
          </cell>
          <cell r="G2467">
            <v>0</v>
          </cell>
        </row>
        <row r="2468">
          <cell r="A2468" t="str">
            <v/>
          </cell>
          <cell r="B2468" t="str">
            <v/>
          </cell>
          <cell r="C2468">
            <v>0</v>
          </cell>
          <cell r="D2468" t="str">
            <v/>
          </cell>
          <cell r="E2468">
            <v>0</v>
          </cell>
          <cell r="F2468">
            <v>0</v>
          </cell>
          <cell r="G2468">
            <v>0</v>
          </cell>
        </row>
        <row r="2469">
          <cell r="A2469" t="str">
            <v/>
          </cell>
          <cell r="B2469" t="str">
            <v/>
          </cell>
          <cell r="C2469">
            <v>0</v>
          </cell>
          <cell r="D2469" t="str">
            <v/>
          </cell>
          <cell r="E2469">
            <v>0</v>
          </cell>
          <cell r="F2469">
            <v>0</v>
          </cell>
          <cell r="G2469">
            <v>0</v>
          </cell>
        </row>
        <row r="2470">
          <cell r="A2470" t="str">
            <v/>
          </cell>
          <cell r="B2470" t="str">
            <v/>
          </cell>
          <cell r="C2470">
            <v>0</v>
          </cell>
          <cell r="D2470" t="str">
            <v/>
          </cell>
          <cell r="E2470">
            <v>0</v>
          </cell>
          <cell r="F2470">
            <v>0</v>
          </cell>
          <cell r="G2470">
            <v>0</v>
          </cell>
        </row>
        <row r="2471">
          <cell r="A2471" t="str">
            <v/>
          </cell>
          <cell r="B2471" t="str">
            <v/>
          </cell>
          <cell r="C2471">
            <v>0</v>
          </cell>
          <cell r="D2471" t="str">
            <v/>
          </cell>
          <cell r="E2471">
            <v>0</v>
          </cell>
          <cell r="F2471">
            <v>0</v>
          </cell>
          <cell r="G2471">
            <v>0</v>
          </cell>
        </row>
        <row r="2472">
          <cell r="A2472" t="str">
            <v/>
          </cell>
          <cell r="B2472" t="str">
            <v/>
          </cell>
          <cell r="C2472">
            <v>0</v>
          </cell>
          <cell r="D2472" t="str">
            <v/>
          </cell>
          <cell r="E2472">
            <v>0</v>
          </cell>
          <cell r="F2472">
            <v>0</v>
          </cell>
          <cell r="G2472">
            <v>0</v>
          </cell>
        </row>
        <row r="2473">
          <cell r="A2473" t="str">
            <v/>
          </cell>
          <cell r="B2473" t="str">
            <v/>
          </cell>
          <cell r="C2473">
            <v>0</v>
          </cell>
          <cell r="D2473" t="str">
            <v/>
          </cell>
          <cell r="E2473">
            <v>0</v>
          </cell>
          <cell r="F2473">
            <v>0</v>
          </cell>
          <cell r="G2473">
            <v>0</v>
          </cell>
        </row>
        <row r="2474">
          <cell r="A2474" t="str">
            <v/>
          </cell>
          <cell r="B2474" t="str">
            <v/>
          </cell>
          <cell r="C2474">
            <v>0</v>
          </cell>
          <cell r="D2474" t="str">
            <v/>
          </cell>
          <cell r="E2474">
            <v>0</v>
          </cell>
          <cell r="F2474">
            <v>0</v>
          </cell>
          <cell r="G2474">
            <v>0</v>
          </cell>
        </row>
        <row r="2475">
          <cell r="A2475" t="str">
            <v/>
          </cell>
          <cell r="B2475" t="str">
            <v/>
          </cell>
          <cell r="C2475">
            <v>0</v>
          </cell>
          <cell r="D2475" t="str">
            <v/>
          </cell>
          <cell r="E2475">
            <v>0</v>
          </cell>
          <cell r="F2475">
            <v>0</v>
          </cell>
          <cell r="G2475">
            <v>0</v>
          </cell>
        </row>
        <row r="2476">
          <cell r="A2476" t="str">
            <v/>
          </cell>
          <cell r="B2476" t="str">
            <v/>
          </cell>
          <cell r="D2476" t="str">
            <v/>
          </cell>
          <cell r="E2476">
            <v>0</v>
          </cell>
          <cell r="F2476">
            <v>0</v>
          </cell>
          <cell r="G2476">
            <v>0</v>
          </cell>
        </row>
        <row r="2477">
          <cell r="A2477" t="str">
            <v/>
          </cell>
          <cell r="B2477" t="str">
            <v/>
          </cell>
          <cell r="C2477" t="str">
            <v>B - MANO DE OBRA</v>
          </cell>
          <cell r="D2477" t="str">
            <v/>
          </cell>
          <cell r="E2477">
            <v>0</v>
          </cell>
          <cell r="F2477">
            <v>0</v>
          </cell>
          <cell r="G2477">
            <v>0</v>
          </cell>
        </row>
        <row r="2478">
          <cell r="A2478" t="str">
            <v/>
          </cell>
          <cell r="B2478" t="str">
            <v/>
          </cell>
          <cell r="C2478">
            <v>0</v>
          </cell>
          <cell r="D2478" t="str">
            <v/>
          </cell>
          <cell r="E2478">
            <v>0</v>
          </cell>
          <cell r="F2478">
            <v>0</v>
          </cell>
          <cell r="G2478">
            <v>0</v>
          </cell>
        </row>
        <row r="2479">
          <cell r="A2479" t="str">
            <v/>
          </cell>
          <cell r="B2479" t="str">
            <v/>
          </cell>
          <cell r="C2479">
            <v>0</v>
          </cell>
          <cell r="D2479" t="str">
            <v/>
          </cell>
          <cell r="E2479">
            <v>0</v>
          </cell>
          <cell r="F2479">
            <v>0</v>
          </cell>
          <cell r="G2479">
            <v>0</v>
          </cell>
        </row>
        <row r="2480">
          <cell r="A2480" t="str">
            <v/>
          </cell>
          <cell r="B2480" t="str">
            <v/>
          </cell>
          <cell r="C2480">
            <v>0</v>
          </cell>
          <cell r="D2480" t="str">
            <v/>
          </cell>
          <cell r="E2480">
            <v>0</v>
          </cell>
          <cell r="F2480">
            <v>0</v>
          </cell>
          <cell r="G2480">
            <v>0</v>
          </cell>
        </row>
        <row r="2481">
          <cell r="A2481" t="str">
            <v/>
          </cell>
          <cell r="B2481" t="str">
            <v/>
          </cell>
          <cell r="C2481">
            <v>0</v>
          </cell>
          <cell r="D2481" t="str">
            <v/>
          </cell>
          <cell r="E2481">
            <v>0</v>
          </cell>
          <cell r="F2481">
            <v>0</v>
          </cell>
          <cell r="G2481">
            <v>0</v>
          </cell>
        </row>
        <row r="2482">
          <cell r="A2482" t="str">
            <v/>
          </cell>
          <cell r="B2482" t="str">
            <v/>
          </cell>
          <cell r="C2482">
            <v>0</v>
          </cell>
          <cell r="D2482" t="str">
            <v/>
          </cell>
          <cell r="E2482">
            <v>0</v>
          </cell>
          <cell r="F2482">
            <v>0</v>
          </cell>
          <cell r="G2482">
            <v>0</v>
          </cell>
        </row>
        <row r="2483">
          <cell r="A2483" t="str">
            <v/>
          </cell>
          <cell r="B2483" t="str">
            <v/>
          </cell>
          <cell r="C2483">
            <v>0</v>
          </cell>
          <cell r="D2483" t="str">
            <v/>
          </cell>
          <cell r="E2483">
            <v>0</v>
          </cell>
          <cell r="F2483" t="str">
            <v>Total A</v>
          </cell>
          <cell r="G2483">
            <v>0</v>
          </cell>
        </row>
        <row r="2484">
          <cell r="A2484" t="str">
            <v>B - MANO DE OBRA</v>
          </cell>
          <cell r="B2484" t="str">
            <v/>
          </cell>
          <cell r="C2484">
            <v>0</v>
          </cell>
          <cell r="D2484" t="str">
            <v/>
          </cell>
          <cell r="E2484">
            <v>0</v>
          </cell>
          <cell r="F2484">
            <v>0</v>
          </cell>
          <cell r="G2484">
            <v>0</v>
          </cell>
        </row>
        <row r="2485">
          <cell r="A2485" t="str">
            <v/>
          </cell>
          <cell r="B2485" t="str">
            <v/>
          </cell>
          <cell r="C2485">
            <v>0</v>
          </cell>
          <cell r="D2485" t="str">
            <v/>
          </cell>
          <cell r="E2485">
            <v>0</v>
          </cell>
          <cell r="F2485">
            <v>0</v>
          </cell>
          <cell r="G2485">
            <v>0</v>
          </cell>
        </row>
        <row r="2486">
          <cell r="A2486" t="str">
            <v/>
          </cell>
          <cell r="B2486" t="str">
            <v/>
          </cell>
          <cell r="D2486" t="str">
            <v/>
          </cell>
          <cell r="E2486">
            <v>0</v>
          </cell>
          <cell r="F2486">
            <v>0</v>
          </cell>
          <cell r="G2486">
            <v>0</v>
          </cell>
        </row>
        <row r="2487">
          <cell r="A2487" t="str">
            <v/>
          </cell>
          <cell r="B2487" t="str">
            <v/>
          </cell>
          <cell r="C2487" t="str">
            <v>C - EQUIPOS</v>
          </cell>
          <cell r="D2487" t="str">
            <v/>
          </cell>
          <cell r="E2487">
            <v>0</v>
          </cell>
          <cell r="F2487">
            <v>0</v>
          </cell>
          <cell r="G2487">
            <v>0</v>
          </cell>
        </row>
        <row r="2488">
          <cell r="A2488" t="str">
            <v/>
          </cell>
          <cell r="B2488" t="str">
            <v/>
          </cell>
          <cell r="C2488">
            <v>0</v>
          </cell>
          <cell r="D2488" t="str">
            <v/>
          </cell>
          <cell r="E2488">
            <v>0</v>
          </cell>
          <cell r="F2488">
            <v>0</v>
          </cell>
          <cell r="G2488">
            <v>0</v>
          </cell>
        </row>
        <row r="2489">
          <cell r="A2489" t="str">
            <v/>
          </cell>
          <cell r="B2489" t="str">
            <v/>
          </cell>
          <cell r="C2489">
            <v>0</v>
          </cell>
          <cell r="D2489" t="str">
            <v/>
          </cell>
          <cell r="E2489">
            <v>0</v>
          </cell>
          <cell r="F2489">
            <v>0</v>
          </cell>
          <cell r="G2489">
            <v>0</v>
          </cell>
        </row>
        <row r="2490">
          <cell r="A2490" t="str">
            <v/>
          </cell>
          <cell r="B2490" t="str">
            <v/>
          </cell>
          <cell r="C2490">
            <v>0</v>
          </cell>
          <cell r="D2490" t="str">
            <v/>
          </cell>
          <cell r="E2490">
            <v>0</v>
          </cell>
          <cell r="F2490">
            <v>0</v>
          </cell>
          <cell r="G2490">
            <v>0</v>
          </cell>
        </row>
        <row r="2491">
          <cell r="A2491" t="str">
            <v/>
          </cell>
          <cell r="B2491" t="str">
            <v/>
          </cell>
          <cell r="C2491">
            <v>0</v>
          </cell>
          <cell r="D2491" t="str">
            <v/>
          </cell>
          <cell r="E2491">
            <v>0</v>
          </cell>
          <cell r="F2491">
            <v>0</v>
          </cell>
          <cell r="G2491">
            <v>0</v>
          </cell>
        </row>
        <row r="2492">
          <cell r="A2492" t="str">
            <v/>
          </cell>
          <cell r="B2492" t="str">
            <v/>
          </cell>
          <cell r="C2492">
            <v>0</v>
          </cell>
          <cell r="D2492" t="str">
            <v/>
          </cell>
          <cell r="E2492">
            <v>0</v>
          </cell>
          <cell r="F2492">
            <v>0</v>
          </cell>
          <cell r="G2492">
            <v>0</v>
          </cell>
        </row>
        <row r="2493">
          <cell r="A2493" t="str">
            <v/>
          </cell>
          <cell r="B2493" t="str">
            <v/>
          </cell>
          <cell r="C2493">
            <v>0</v>
          </cell>
          <cell r="D2493" t="str">
            <v/>
          </cell>
          <cell r="E2493">
            <v>0</v>
          </cell>
          <cell r="F2493" t="str">
            <v>Total B</v>
          </cell>
          <cell r="G2493">
            <v>0</v>
          </cell>
        </row>
        <row r="2494">
          <cell r="A2494" t="str">
            <v>C - EQUIPOS</v>
          </cell>
          <cell r="B2494" t="str">
            <v/>
          </cell>
          <cell r="C2494">
            <v>0</v>
          </cell>
          <cell r="D2494" t="str">
            <v/>
          </cell>
          <cell r="E2494">
            <v>0</v>
          </cell>
          <cell r="F2494">
            <v>0</v>
          </cell>
          <cell r="G2494">
            <v>0</v>
          </cell>
        </row>
        <row r="2495">
          <cell r="A2495" t="str">
            <v/>
          </cell>
          <cell r="B2495" t="str">
            <v/>
          </cell>
          <cell r="C2495">
            <v>0</v>
          </cell>
          <cell r="D2495" t="str">
            <v/>
          </cell>
          <cell r="E2495">
            <v>0</v>
          </cell>
          <cell r="F2495">
            <v>0</v>
          </cell>
          <cell r="G2495">
            <v>0</v>
          </cell>
        </row>
        <row r="2496">
          <cell r="A2496" t="str">
            <v/>
          </cell>
          <cell r="B2496" t="str">
            <v/>
          </cell>
          <cell r="C2496">
            <v>0</v>
          </cell>
          <cell r="D2496" t="str">
            <v/>
          </cell>
          <cell r="E2496">
            <v>0</v>
          </cell>
          <cell r="F2496">
            <v>0</v>
          </cell>
          <cell r="G2496">
            <v>0</v>
          </cell>
        </row>
        <row r="2497">
          <cell r="A2497" t="str">
            <v/>
          </cell>
          <cell r="B2497" t="str">
            <v/>
          </cell>
          <cell r="D2497" t="str">
            <v/>
          </cell>
          <cell r="E2497">
            <v>0</v>
          </cell>
          <cell r="F2497">
            <v>0</v>
          </cell>
          <cell r="G2497">
            <v>0</v>
          </cell>
        </row>
        <row r="2498">
          <cell r="A2498" t="str">
            <v/>
          </cell>
          <cell r="B2498" t="str">
            <v/>
          </cell>
          <cell r="D2498" t="str">
            <v/>
          </cell>
          <cell r="E2498">
            <v>0</v>
          </cell>
          <cell r="F2498">
            <v>0</v>
          </cell>
          <cell r="G2498">
            <v>0</v>
          </cell>
        </row>
        <row r="2499">
          <cell r="A2499" t="str">
            <v/>
          </cell>
          <cell r="B2499" t="str">
            <v/>
          </cell>
          <cell r="C2499">
            <v>0</v>
          </cell>
          <cell r="D2499" t="str">
            <v/>
          </cell>
          <cell r="E2499">
            <v>0</v>
          </cell>
          <cell r="F2499">
            <v>0</v>
          </cell>
          <cell r="G2499">
            <v>0</v>
          </cell>
        </row>
        <row r="2500">
          <cell r="A2500" t="str">
            <v/>
          </cell>
          <cell r="B2500" t="str">
            <v/>
          </cell>
          <cell r="D2500" t="str">
            <v/>
          </cell>
          <cell r="F2500">
            <v>0</v>
          </cell>
          <cell r="G2500">
            <v>0</v>
          </cell>
        </row>
        <row r="2501">
          <cell r="A2501" t="str">
            <v/>
          </cell>
          <cell r="B2501" t="str">
            <v/>
          </cell>
          <cell r="C2501">
            <v>0</v>
          </cell>
          <cell r="D2501" t="str">
            <v/>
          </cell>
          <cell r="E2501">
            <v>0</v>
          </cell>
          <cell r="F2501">
            <v>0</v>
          </cell>
          <cell r="G2501">
            <v>0</v>
          </cell>
        </row>
        <row r="2502">
          <cell r="A2502" t="str">
            <v/>
          </cell>
          <cell r="B2502" t="str">
            <v/>
          </cell>
          <cell r="C2502">
            <v>0</v>
          </cell>
          <cell r="D2502" t="str">
            <v/>
          </cell>
          <cell r="E2502">
            <v>0</v>
          </cell>
          <cell r="F2502">
            <v>0</v>
          </cell>
          <cell r="G2502">
            <v>0</v>
          </cell>
        </row>
        <row r="2503">
          <cell r="A2503" t="str">
            <v/>
          </cell>
          <cell r="B2503" t="str">
            <v/>
          </cell>
          <cell r="C2503">
            <v>0</v>
          </cell>
          <cell r="D2503" t="str">
            <v/>
          </cell>
          <cell r="E2503">
            <v>0</v>
          </cell>
          <cell r="F2503">
            <v>0</v>
          </cell>
          <cell r="G2503">
            <v>0</v>
          </cell>
        </row>
        <row r="2504">
          <cell r="A2504" t="str">
            <v/>
          </cell>
          <cell r="B2504" t="str">
            <v/>
          </cell>
          <cell r="C2504">
            <v>0</v>
          </cell>
          <cell r="D2504" t="str">
            <v/>
          </cell>
          <cell r="E2504">
            <v>0</v>
          </cell>
          <cell r="F2504">
            <v>0</v>
          </cell>
          <cell r="G2504">
            <v>0</v>
          </cell>
        </row>
        <row r="2505">
          <cell r="A2505" t="str">
            <v>UBICACIÓN:</v>
          </cell>
          <cell r="B2505" t="str">
            <v>Departamento Capital - Provincia de SAN JUAN</v>
          </cell>
          <cell r="C2505">
            <v>0</v>
          </cell>
          <cell r="E2505">
            <v>0</v>
          </cell>
          <cell r="F2505" t="str">
            <v>Total C</v>
          </cell>
          <cell r="G2505">
            <v>0</v>
          </cell>
        </row>
        <row r="2506">
          <cell r="A2506" t="str">
            <v>RUBRO:</v>
          </cell>
          <cell r="B2506">
            <v>5</v>
          </cell>
          <cell r="C2506" t="str">
            <v>TABIQUES</v>
          </cell>
          <cell r="E2506">
            <v>0</v>
          </cell>
          <cell r="G2506">
            <v>0</v>
          </cell>
        </row>
        <row r="2507">
          <cell r="A2507" t="str">
            <v/>
          </cell>
          <cell r="B2507" t="str">
            <v/>
          </cell>
          <cell r="C2507" t="str">
            <v>Tabiques de placa cementicia</v>
          </cell>
          <cell r="D2507" t="str">
            <v>COSTO NETO</v>
          </cell>
          <cell r="E2507">
            <v>0</v>
          </cell>
          <cell r="F2507" t="str">
            <v>Total D=A+B+C</v>
          </cell>
          <cell r="G2507">
            <v>0</v>
          </cell>
        </row>
        <row r="2508">
          <cell r="A2508">
            <v>0</v>
          </cell>
          <cell r="B2508">
            <v>0</v>
          </cell>
          <cell r="E2508">
            <v>0</v>
          </cell>
          <cell r="G2508">
            <v>0</v>
          </cell>
        </row>
        <row r="2509">
          <cell r="A2509" t="str">
            <v>ANALISIS DE PRECIOS</v>
          </cell>
          <cell r="B2509">
            <v>0</v>
          </cell>
          <cell r="C2509" t="str">
            <v>DESIGNACION</v>
          </cell>
          <cell r="D2509" t="str">
            <v>U</v>
          </cell>
          <cell r="E2509" t="str">
            <v>Cantidad</v>
          </cell>
          <cell r="F2509" t="str">
            <v>$ Unitarios</v>
          </cell>
          <cell r="G2509" t="str">
            <v>$ Parcial</v>
          </cell>
        </row>
        <row r="2510">
          <cell r="A2510" t="str">
            <v>COMITENTE:</v>
          </cell>
          <cell r="B2510" t="str">
            <v>INSTITUTO PROVINCIAL DE LA VIVIENDA</v>
          </cell>
          <cell r="C2510">
            <v>0</v>
          </cell>
          <cell r="D2510">
            <v>0</v>
          </cell>
          <cell r="E2510">
            <v>0</v>
          </cell>
          <cell r="F2510">
            <v>0</v>
          </cell>
          <cell r="G2510">
            <v>0</v>
          </cell>
        </row>
        <row r="2511">
          <cell r="A2511" t="str">
            <v>CONTRATISTA:</v>
          </cell>
          <cell r="B2511">
            <v>0</v>
          </cell>
          <cell r="C2511" t="str">
            <v>A - MATERIALES</v>
          </cell>
          <cell r="D2511">
            <v>0</v>
          </cell>
          <cell r="E2511">
            <v>0</v>
          </cell>
          <cell r="F2511">
            <v>0</v>
          </cell>
          <cell r="G2511">
            <v>0</v>
          </cell>
        </row>
        <row r="2512">
          <cell r="A2512" t="str">
            <v>OBRA:</v>
          </cell>
          <cell r="B2512">
            <v>0</v>
          </cell>
          <cell r="C2512">
            <v>0</v>
          </cell>
          <cell r="D2512" t="str">
            <v/>
          </cell>
          <cell r="E2512">
            <v>0</v>
          </cell>
          <cell r="F2512" t="str">
            <v>PRECIOS A:</v>
          </cell>
          <cell r="G2512">
            <v>0</v>
          </cell>
        </row>
        <row r="2513">
          <cell r="A2513" t="str">
            <v>UBICACIÓN:</v>
          </cell>
          <cell r="B2513">
            <v>0</v>
          </cell>
          <cell r="C2513">
            <v>0</v>
          </cell>
          <cell r="D2513" t="str">
            <v/>
          </cell>
          <cell r="E2513">
            <v>0</v>
          </cell>
          <cell r="F2513">
            <v>0</v>
          </cell>
          <cell r="G2513">
            <v>0</v>
          </cell>
        </row>
        <row r="2514">
          <cell r="A2514" t="str">
            <v>RUBRO:</v>
          </cell>
          <cell r="B2514" t="str">
            <v/>
          </cell>
          <cell r="C2514">
            <v>0</v>
          </cell>
          <cell r="D2514" t="str">
            <v/>
          </cell>
          <cell r="E2514">
            <v>0</v>
          </cell>
          <cell r="F2514">
            <v>0</v>
          </cell>
          <cell r="G2514">
            <v>0</v>
          </cell>
        </row>
        <row r="2515">
          <cell r="A2515" t="str">
            <v>ITEM:</v>
          </cell>
          <cell r="B2515" t="str">
            <v/>
          </cell>
          <cell r="C2515" t="str">
            <v/>
          </cell>
          <cell r="D2515" t="str">
            <v/>
          </cell>
          <cell r="E2515">
            <v>0</v>
          </cell>
          <cell r="F2515" t="str">
            <v>UNIDAD:</v>
          </cell>
          <cell r="G2515" t="str">
            <v/>
          </cell>
        </row>
        <row r="2516">
          <cell r="A2516" t="str">
            <v/>
          </cell>
          <cell r="B2516" t="str">
            <v/>
          </cell>
          <cell r="C2516">
            <v>0</v>
          </cell>
          <cell r="D2516" t="str">
            <v/>
          </cell>
          <cell r="E2516">
            <v>0</v>
          </cell>
          <cell r="F2516">
            <v>0</v>
          </cell>
          <cell r="G2516">
            <v>0</v>
          </cell>
        </row>
        <row r="2517">
          <cell r="A2517" t="str">
            <v>DATOS REDETERMINACION</v>
          </cell>
          <cell r="B2517" t="str">
            <v/>
          </cell>
          <cell r="C2517" t="str">
            <v>DESIGNACION</v>
          </cell>
          <cell r="D2517" t="str">
            <v>U</v>
          </cell>
          <cell r="E2517" t="str">
            <v>Cantidad</v>
          </cell>
          <cell r="F2517" t="str">
            <v>$ Unitarios</v>
          </cell>
          <cell r="G2517" t="str">
            <v>$ Parcial</v>
          </cell>
        </row>
        <row r="2518">
          <cell r="A2518" t="str">
            <v>CÓDIGO</v>
          </cell>
          <cell r="B2518" t="str">
            <v>DESCRIPCIÓN</v>
          </cell>
          <cell r="C2518">
            <v>0</v>
          </cell>
          <cell r="D2518" t="str">
            <v/>
          </cell>
          <cell r="E2518">
            <v>0</v>
          </cell>
          <cell r="F2518">
            <v>0</v>
          </cell>
          <cell r="G2518">
            <v>0</v>
          </cell>
        </row>
        <row r="2519">
          <cell r="A2519" t="str">
            <v>A - MATERIALES</v>
          </cell>
          <cell r="B2519" t="str">
            <v/>
          </cell>
          <cell r="C2519">
            <v>0</v>
          </cell>
          <cell r="D2519" t="str">
            <v/>
          </cell>
          <cell r="E2519">
            <v>0</v>
          </cell>
          <cell r="F2519">
            <v>0</v>
          </cell>
          <cell r="G2519">
            <v>0</v>
          </cell>
        </row>
        <row r="2520">
          <cell r="A2520" t="str">
            <v/>
          </cell>
          <cell r="B2520" t="str">
            <v/>
          </cell>
          <cell r="C2520">
            <v>0</v>
          </cell>
          <cell r="D2520" t="str">
            <v/>
          </cell>
          <cell r="E2520">
            <v>0</v>
          </cell>
          <cell r="F2520">
            <v>0</v>
          </cell>
          <cell r="G2520">
            <v>0</v>
          </cell>
        </row>
        <row r="2521">
          <cell r="A2521" t="str">
            <v/>
          </cell>
          <cell r="B2521" t="str">
            <v/>
          </cell>
          <cell r="C2521">
            <v>0</v>
          </cell>
          <cell r="D2521" t="str">
            <v/>
          </cell>
          <cell r="E2521">
            <v>0</v>
          </cell>
          <cell r="F2521">
            <v>0</v>
          </cell>
          <cell r="G2521">
            <v>0</v>
          </cell>
        </row>
        <row r="2522">
          <cell r="A2522" t="str">
            <v/>
          </cell>
          <cell r="B2522" t="str">
            <v/>
          </cell>
          <cell r="C2522">
            <v>0</v>
          </cell>
          <cell r="D2522" t="str">
            <v/>
          </cell>
          <cell r="E2522">
            <v>0</v>
          </cell>
          <cell r="F2522">
            <v>0</v>
          </cell>
          <cell r="G2522">
            <v>0</v>
          </cell>
        </row>
        <row r="2523">
          <cell r="A2523" t="str">
            <v/>
          </cell>
          <cell r="B2523" t="str">
            <v/>
          </cell>
          <cell r="C2523">
            <v>0</v>
          </cell>
          <cell r="D2523" t="str">
            <v/>
          </cell>
          <cell r="E2523">
            <v>0</v>
          </cell>
          <cell r="F2523">
            <v>0</v>
          </cell>
          <cell r="G2523">
            <v>0</v>
          </cell>
        </row>
        <row r="2524">
          <cell r="A2524" t="str">
            <v/>
          </cell>
          <cell r="B2524" t="str">
            <v/>
          </cell>
          <cell r="C2524">
            <v>0</v>
          </cell>
          <cell r="D2524" t="str">
            <v/>
          </cell>
          <cell r="E2524">
            <v>0</v>
          </cell>
          <cell r="F2524">
            <v>0</v>
          </cell>
          <cell r="G2524">
            <v>0</v>
          </cell>
        </row>
        <row r="2525">
          <cell r="A2525" t="str">
            <v/>
          </cell>
          <cell r="B2525" t="str">
            <v/>
          </cell>
          <cell r="C2525">
            <v>0</v>
          </cell>
          <cell r="D2525" t="str">
            <v/>
          </cell>
          <cell r="E2525">
            <v>0</v>
          </cell>
          <cell r="F2525">
            <v>0</v>
          </cell>
          <cell r="G2525">
            <v>0</v>
          </cell>
        </row>
        <row r="2526">
          <cell r="A2526" t="str">
            <v/>
          </cell>
          <cell r="B2526" t="str">
            <v/>
          </cell>
          <cell r="D2526" t="str">
            <v/>
          </cell>
          <cell r="E2526">
            <v>0</v>
          </cell>
          <cell r="F2526">
            <v>0</v>
          </cell>
          <cell r="G2526">
            <v>0</v>
          </cell>
        </row>
        <row r="2527">
          <cell r="A2527" t="str">
            <v/>
          </cell>
          <cell r="B2527" t="str">
            <v/>
          </cell>
          <cell r="C2527" t="str">
            <v>B - MANO DE OBRA</v>
          </cell>
          <cell r="D2527" t="str">
            <v/>
          </cell>
          <cell r="E2527">
            <v>0</v>
          </cell>
          <cell r="F2527">
            <v>0</v>
          </cell>
          <cell r="G2527">
            <v>0</v>
          </cell>
        </row>
        <row r="2528">
          <cell r="A2528" t="str">
            <v/>
          </cell>
          <cell r="B2528" t="str">
            <v/>
          </cell>
          <cell r="C2528">
            <v>0</v>
          </cell>
          <cell r="D2528" t="str">
            <v/>
          </cell>
          <cell r="E2528">
            <v>0</v>
          </cell>
          <cell r="F2528">
            <v>0</v>
          </cell>
          <cell r="G2528">
            <v>0</v>
          </cell>
        </row>
        <row r="2529">
          <cell r="A2529" t="str">
            <v/>
          </cell>
          <cell r="B2529" t="str">
            <v/>
          </cell>
          <cell r="C2529">
            <v>0</v>
          </cell>
          <cell r="D2529" t="str">
            <v/>
          </cell>
          <cell r="E2529">
            <v>0</v>
          </cell>
          <cell r="F2529">
            <v>0</v>
          </cell>
          <cell r="G2529">
            <v>0</v>
          </cell>
        </row>
        <row r="2530">
          <cell r="A2530" t="str">
            <v/>
          </cell>
          <cell r="B2530" t="str">
            <v/>
          </cell>
          <cell r="C2530">
            <v>0</v>
          </cell>
          <cell r="D2530" t="str">
            <v/>
          </cell>
          <cell r="E2530">
            <v>0</v>
          </cell>
          <cell r="F2530">
            <v>0</v>
          </cell>
          <cell r="G2530">
            <v>0</v>
          </cell>
        </row>
        <row r="2531">
          <cell r="A2531" t="str">
            <v/>
          </cell>
          <cell r="B2531" t="str">
            <v/>
          </cell>
          <cell r="C2531">
            <v>0</v>
          </cell>
          <cell r="D2531" t="str">
            <v/>
          </cell>
          <cell r="E2531">
            <v>0</v>
          </cell>
          <cell r="F2531">
            <v>0</v>
          </cell>
          <cell r="G2531">
            <v>0</v>
          </cell>
        </row>
        <row r="2532">
          <cell r="A2532" t="str">
            <v/>
          </cell>
          <cell r="B2532" t="str">
            <v/>
          </cell>
          <cell r="C2532">
            <v>0</v>
          </cell>
          <cell r="D2532" t="str">
            <v/>
          </cell>
          <cell r="E2532">
            <v>0</v>
          </cell>
          <cell r="F2532">
            <v>0</v>
          </cell>
          <cell r="G2532">
            <v>0</v>
          </cell>
        </row>
        <row r="2533">
          <cell r="A2533" t="str">
            <v/>
          </cell>
          <cell r="B2533" t="str">
            <v/>
          </cell>
          <cell r="C2533">
            <v>0</v>
          </cell>
          <cell r="D2533" t="str">
            <v/>
          </cell>
          <cell r="E2533">
            <v>0</v>
          </cell>
          <cell r="F2533">
            <v>0</v>
          </cell>
          <cell r="G2533">
            <v>0</v>
          </cell>
        </row>
        <row r="2534">
          <cell r="A2534" t="str">
            <v/>
          </cell>
          <cell r="B2534" t="str">
            <v/>
          </cell>
          <cell r="C2534">
            <v>0</v>
          </cell>
          <cell r="D2534" t="str">
            <v/>
          </cell>
          <cell r="E2534">
            <v>0</v>
          </cell>
          <cell r="F2534">
            <v>0</v>
          </cell>
          <cell r="G2534">
            <v>0</v>
          </cell>
        </row>
        <row r="2535">
          <cell r="A2535" t="str">
            <v/>
          </cell>
          <cell r="B2535" t="str">
            <v/>
          </cell>
          <cell r="C2535">
            <v>0</v>
          </cell>
          <cell r="D2535" t="str">
            <v/>
          </cell>
          <cell r="E2535">
            <v>0</v>
          </cell>
          <cell r="F2535">
            <v>0</v>
          </cell>
          <cell r="G2535">
            <v>0</v>
          </cell>
        </row>
        <row r="2536">
          <cell r="A2536" t="str">
            <v/>
          </cell>
          <cell r="B2536" t="str">
            <v/>
          </cell>
          <cell r="D2536" t="str">
            <v/>
          </cell>
          <cell r="E2536">
            <v>0</v>
          </cell>
          <cell r="F2536">
            <v>0</v>
          </cell>
          <cell r="G2536">
            <v>0</v>
          </cell>
        </row>
        <row r="2537">
          <cell r="A2537" t="str">
            <v/>
          </cell>
          <cell r="B2537" t="str">
            <v/>
          </cell>
          <cell r="C2537" t="str">
            <v>C - EQUIPOS</v>
          </cell>
          <cell r="D2537" t="str">
            <v/>
          </cell>
          <cell r="E2537">
            <v>0</v>
          </cell>
          <cell r="F2537">
            <v>0</v>
          </cell>
          <cell r="G2537">
            <v>0</v>
          </cell>
        </row>
        <row r="2538">
          <cell r="A2538" t="str">
            <v/>
          </cell>
          <cell r="B2538" t="str">
            <v/>
          </cell>
          <cell r="C2538">
            <v>0</v>
          </cell>
          <cell r="D2538" t="str">
            <v/>
          </cell>
          <cell r="E2538">
            <v>0</v>
          </cell>
          <cell r="F2538">
            <v>0</v>
          </cell>
          <cell r="G2538">
            <v>0</v>
          </cell>
        </row>
        <row r="2539">
          <cell r="A2539" t="str">
            <v/>
          </cell>
          <cell r="B2539" t="str">
            <v/>
          </cell>
          <cell r="C2539">
            <v>0</v>
          </cell>
          <cell r="D2539" t="str">
            <v/>
          </cell>
          <cell r="E2539">
            <v>0</v>
          </cell>
          <cell r="F2539">
            <v>0</v>
          </cell>
          <cell r="G2539">
            <v>0</v>
          </cell>
        </row>
        <row r="2540">
          <cell r="A2540" t="str">
            <v/>
          </cell>
          <cell r="B2540" t="str">
            <v/>
          </cell>
          <cell r="C2540">
            <v>0</v>
          </cell>
          <cell r="D2540" t="str">
            <v/>
          </cell>
          <cell r="E2540">
            <v>0</v>
          </cell>
          <cell r="F2540" t="str">
            <v>Total A</v>
          </cell>
          <cell r="G2540">
            <v>0</v>
          </cell>
        </row>
        <row r="2541">
          <cell r="A2541" t="str">
            <v>B - MANO DE OBRA</v>
          </cell>
          <cell r="B2541" t="str">
            <v/>
          </cell>
          <cell r="C2541">
            <v>0</v>
          </cell>
          <cell r="D2541" t="str">
            <v/>
          </cell>
          <cell r="E2541">
            <v>0</v>
          </cell>
          <cell r="F2541">
            <v>0</v>
          </cell>
          <cell r="G2541">
            <v>0</v>
          </cell>
        </row>
        <row r="2542">
          <cell r="A2542" t="str">
            <v/>
          </cell>
          <cell r="B2542" t="str">
            <v/>
          </cell>
          <cell r="C2542">
            <v>0</v>
          </cell>
          <cell r="D2542" t="str">
            <v/>
          </cell>
          <cell r="E2542">
            <v>0</v>
          </cell>
          <cell r="F2542">
            <v>0</v>
          </cell>
          <cell r="G2542">
            <v>0</v>
          </cell>
        </row>
        <row r="2543">
          <cell r="A2543" t="str">
            <v/>
          </cell>
          <cell r="B2543" t="str">
            <v/>
          </cell>
          <cell r="C2543">
            <v>0</v>
          </cell>
          <cell r="D2543" t="str">
            <v/>
          </cell>
          <cell r="E2543">
            <v>0</v>
          </cell>
          <cell r="F2543">
            <v>0</v>
          </cell>
          <cell r="G2543">
            <v>0</v>
          </cell>
        </row>
        <row r="2544">
          <cell r="A2544" t="str">
            <v/>
          </cell>
          <cell r="B2544" t="str">
            <v/>
          </cell>
          <cell r="C2544">
            <v>0</v>
          </cell>
          <cell r="D2544" t="str">
            <v/>
          </cell>
          <cell r="E2544">
            <v>0</v>
          </cell>
          <cell r="F2544">
            <v>0</v>
          </cell>
          <cell r="G2544">
            <v>0</v>
          </cell>
        </row>
        <row r="2545">
          <cell r="A2545" t="str">
            <v/>
          </cell>
          <cell r="B2545" t="str">
            <v/>
          </cell>
          <cell r="C2545">
            <v>0</v>
          </cell>
          <cell r="D2545" t="str">
            <v/>
          </cell>
          <cell r="E2545">
            <v>0</v>
          </cell>
          <cell r="F2545">
            <v>0</v>
          </cell>
          <cell r="G2545">
            <v>0</v>
          </cell>
        </row>
        <row r="2546">
          <cell r="A2546" t="str">
            <v/>
          </cell>
          <cell r="B2546" t="str">
            <v/>
          </cell>
          <cell r="C2546">
            <v>0</v>
          </cell>
          <cell r="D2546" t="str">
            <v/>
          </cell>
          <cell r="E2546">
            <v>0</v>
          </cell>
          <cell r="F2546">
            <v>0</v>
          </cell>
          <cell r="G2546">
            <v>0</v>
          </cell>
        </row>
        <row r="2547">
          <cell r="A2547" t="str">
            <v/>
          </cell>
          <cell r="B2547" t="str">
            <v/>
          </cell>
          <cell r="D2547" t="str">
            <v/>
          </cell>
          <cell r="E2547">
            <v>0</v>
          </cell>
          <cell r="F2547">
            <v>0</v>
          </cell>
          <cell r="G2547">
            <v>0</v>
          </cell>
        </row>
        <row r="2548">
          <cell r="A2548" t="str">
            <v/>
          </cell>
          <cell r="B2548" t="str">
            <v/>
          </cell>
          <cell r="D2548" t="str">
            <v/>
          </cell>
          <cell r="E2548">
            <v>0</v>
          </cell>
          <cell r="F2548">
            <v>0</v>
          </cell>
          <cell r="G2548">
            <v>0</v>
          </cell>
        </row>
        <row r="2549">
          <cell r="A2549" t="str">
            <v/>
          </cell>
          <cell r="B2549" t="str">
            <v/>
          </cell>
          <cell r="C2549">
            <v>0</v>
          </cell>
          <cell r="D2549" t="str">
            <v/>
          </cell>
          <cell r="E2549">
            <v>0</v>
          </cell>
          <cell r="F2549">
            <v>0</v>
          </cell>
          <cell r="G2549">
            <v>0</v>
          </cell>
        </row>
        <row r="2550">
          <cell r="F2550" t="str">
            <v>Total B</v>
          </cell>
          <cell r="G2550">
            <v>0</v>
          </cell>
        </row>
        <row r="2551">
          <cell r="A2551" t="str">
            <v>C - EQUIPOS</v>
          </cell>
          <cell r="B2551">
            <v>0</v>
          </cell>
          <cell r="C2551">
            <v>0</v>
          </cell>
          <cell r="D2551">
            <v>0</v>
          </cell>
          <cell r="E2551">
            <v>0</v>
          </cell>
          <cell r="F2551">
            <v>0</v>
          </cell>
          <cell r="G2551">
            <v>0</v>
          </cell>
        </row>
        <row r="2552">
          <cell r="A2552" t="str">
            <v/>
          </cell>
          <cell r="B2552" t="str">
            <v/>
          </cell>
          <cell r="C2552">
            <v>0</v>
          </cell>
          <cell r="D2552" t="str">
            <v/>
          </cell>
          <cell r="E2552">
            <v>0</v>
          </cell>
          <cell r="F2552">
            <v>0</v>
          </cell>
          <cell r="G2552">
            <v>0</v>
          </cell>
        </row>
        <row r="2553">
          <cell r="A2553" t="str">
            <v/>
          </cell>
          <cell r="B2553" t="str">
            <v/>
          </cell>
          <cell r="C2553">
            <v>0</v>
          </cell>
          <cell r="D2553" t="str">
            <v/>
          </cell>
          <cell r="E2553">
            <v>0</v>
          </cell>
          <cell r="F2553">
            <v>0</v>
          </cell>
          <cell r="G2553">
            <v>0</v>
          </cell>
        </row>
        <row r="2554">
          <cell r="A2554" t="str">
            <v/>
          </cell>
          <cell r="B2554" t="str">
            <v/>
          </cell>
          <cell r="C2554">
            <v>0</v>
          </cell>
          <cell r="D2554" t="str">
            <v/>
          </cell>
          <cell r="E2554">
            <v>0</v>
          </cell>
          <cell r="F2554">
            <v>0</v>
          </cell>
          <cell r="G2554">
            <v>0</v>
          </cell>
        </row>
        <row r="2555">
          <cell r="A2555" t="str">
            <v/>
          </cell>
          <cell r="B2555" t="str">
            <v/>
          </cell>
          <cell r="C2555">
            <v>0</v>
          </cell>
          <cell r="D2555" t="str">
            <v/>
          </cell>
          <cell r="E2555">
            <v>0</v>
          </cell>
          <cell r="F2555">
            <v>0</v>
          </cell>
          <cell r="G2555">
            <v>0</v>
          </cell>
        </row>
        <row r="2556">
          <cell r="A2556" t="str">
            <v/>
          </cell>
          <cell r="B2556" t="str">
            <v/>
          </cell>
          <cell r="C2556" t="str">
            <v/>
          </cell>
          <cell r="D2556" t="str">
            <v/>
          </cell>
          <cell r="E2556">
            <v>0</v>
          </cell>
          <cell r="F2556">
            <v>0</v>
          </cell>
          <cell r="G2556">
            <v>0</v>
          </cell>
        </row>
        <row r="2557">
          <cell r="A2557" t="str">
            <v/>
          </cell>
          <cell r="B2557" t="str">
            <v/>
          </cell>
          <cell r="C2557" t="str">
            <v/>
          </cell>
          <cell r="D2557" t="str">
            <v/>
          </cell>
          <cell r="E2557">
            <v>0</v>
          </cell>
          <cell r="F2557">
            <v>0</v>
          </cell>
          <cell r="G2557">
            <v>0</v>
          </cell>
        </row>
        <row r="2558">
          <cell r="A2558" t="str">
            <v/>
          </cell>
          <cell r="B2558" t="str">
            <v/>
          </cell>
          <cell r="D2558" t="str">
            <v/>
          </cell>
          <cell r="E2558">
            <v>0</v>
          </cell>
          <cell r="F2558">
            <v>0</v>
          </cell>
          <cell r="G2558">
            <v>0</v>
          </cell>
        </row>
        <row r="2559">
          <cell r="A2559" t="str">
            <v/>
          </cell>
          <cell r="B2559" t="str">
            <v/>
          </cell>
          <cell r="C2559" t="str">
            <v>DESIGNACION</v>
          </cell>
          <cell r="D2559" t="str">
            <v/>
          </cell>
          <cell r="E2559" t="str">
            <v>Cantidad</v>
          </cell>
          <cell r="F2559">
            <v>0</v>
          </cell>
          <cell r="G2559">
            <v>0</v>
          </cell>
        </row>
        <row r="2560">
          <cell r="A2560" t="str">
            <v/>
          </cell>
          <cell r="B2560" t="str">
            <v/>
          </cell>
          <cell r="C2560">
            <v>0</v>
          </cell>
          <cell r="D2560" t="str">
            <v/>
          </cell>
          <cell r="E2560">
            <v>0</v>
          </cell>
          <cell r="F2560">
            <v>0</v>
          </cell>
          <cell r="G2560">
            <v>0</v>
          </cell>
        </row>
        <row r="2561">
          <cell r="A2561" t="str">
            <v/>
          </cell>
          <cell r="B2561" t="str">
            <v/>
          </cell>
          <cell r="C2561" t="str">
            <v>A - MATERIALES</v>
          </cell>
          <cell r="D2561" t="str">
            <v/>
          </cell>
          <cell r="E2561">
            <v>0</v>
          </cell>
          <cell r="F2561">
            <v>0</v>
          </cell>
          <cell r="G2561">
            <v>0</v>
          </cell>
        </row>
        <row r="2562">
          <cell r="A2562" t="str">
            <v/>
          </cell>
          <cell r="B2562" t="str">
            <v/>
          </cell>
          <cell r="C2562">
            <v>0</v>
          </cell>
          <cell r="D2562" t="str">
            <v/>
          </cell>
          <cell r="E2562">
            <v>0</v>
          </cell>
          <cell r="F2562" t="str">
            <v>Total C</v>
          </cell>
          <cell r="G2562">
            <v>0</v>
          </cell>
        </row>
        <row r="2563">
          <cell r="A2563" t="str">
            <v/>
          </cell>
          <cell r="B2563" t="str">
            <v/>
          </cell>
          <cell r="C2563">
            <v>0</v>
          </cell>
          <cell r="D2563" t="str">
            <v/>
          </cell>
          <cell r="E2563">
            <v>0</v>
          </cell>
          <cell r="F2563">
            <v>0</v>
          </cell>
          <cell r="G2563">
            <v>0</v>
          </cell>
        </row>
        <row r="2564">
          <cell r="A2564" t="str">
            <v/>
          </cell>
          <cell r="B2564" t="str">
            <v/>
          </cell>
          <cell r="C2564">
            <v>0</v>
          </cell>
          <cell r="D2564" t="str">
            <v>COSTO NETO</v>
          </cell>
          <cell r="E2564">
            <v>0</v>
          </cell>
          <cell r="F2564" t="str">
            <v>Total D=A+B+C</v>
          </cell>
          <cell r="G2564">
            <v>0</v>
          </cell>
        </row>
        <row r="2565">
          <cell r="A2565" t="str">
            <v/>
          </cell>
          <cell r="B2565" t="str">
            <v/>
          </cell>
          <cell r="C2565">
            <v>0</v>
          </cell>
          <cell r="D2565" t="str">
            <v/>
          </cell>
          <cell r="E2565">
            <v>0</v>
          </cell>
          <cell r="F2565">
            <v>0</v>
          </cell>
          <cell r="G2565">
            <v>0</v>
          </cell>
        </row>
        <row r="2566">
          <cell r="A2566" t="str">
            <v>ANALISIS DE PRECIOS</v>
          </cell>
          <cell r="B2566" t="str">
            <v/>
          </cell>
          <cell r="C2566">
            <v>0</v>
          </cell>
          <cell r="D2566" t="str">
            <v/>
          </cell>
          <cell r="E2566">
            <v>0</v>
          </cell>
          <cell r="F2566">
            <v>0</v>
          </cell>
          <cell r="G2566">
            <v>0</v>
          </cell>
        </row>
        <row r="2567">
          <cell r="A2567" t="str">
            <v>COMITENTE:</v>
          </cell>
          <cell r="B2567" t="str">
            <v>INSTITUTO PROVINCIAL DE LA VIVIENDA</v>
          </cell>
          <cell r="C2567">
            <v>0</v>
          </cell>
          <cell r="D2567" t="str">
            <v/>
          </cell>
          <cell r="E2567">
            <v>0</v>
          </cell>
          <cell r="F2567">
            <v>0</v>
          </cell>
          <cell r="G2567">
            <v>0</v>
          </cell>
        </row>
        <row r="2568">
          <cell r="A2568" t="str">
            <v>CONTRATISTA:</v>
          </cell>
          <cell r="B2568">
            <v>0</v>
          </cell>
          <cell r="C2568">
            <v>0</v>
          </cell>
          <cell r="D2568" t="str">
            <v/>
          </cell>
          <cell r="E2568">
            <v>0</v>
          </cell>
          <cell r="F2568">
            <v>0</v>
          </cell>
          <cell r="G2568">
            <v>0</v>
          </cell>
        </row>
        <row r="2569">
          <cell r="A2569" t="str">
            <v>OBRA:</v>
          </cell>
          <cell r="B2569">
            <v>0</v>
          </cell>
          <cell r="C2569">
            <v>0</v>
          </cell>
          <cell r="D2569" t="str">
            <v/>
          </cell>
          <cell r="E2569">
            <v>0</v>
          </cell>
          <cell r="F2569" t="str">
            <v>PRECIOS A:</v>
          </cell>
          <cell r="G2569">
            <v>0</v>
          </cell>
        </row>
        <row r="2570">
          <cell r="A2570" t="str">
            <v>UBICACIÓN:</v>
          </cell>
          <cell r="B2570">
            <v>0</v>
          </cell>
          <cell r="C2570">
            <v>0</v>
          </cell>
          <cell r="D2570" t="str">
            <v/>
          </cell>
          <cell r="E2570">
            <v>0</v>
          </cell>
          <cell r="F2570">
            <v>0</v>
          </cell>
          <cell r="G2570">
            <v>0</v>
          </cell>
        </row>
        <row r="2571">
          <cell r="A2571" t="str">
            <v>RUBRO:</v>
          </cell>
          <cell r="B2571" t="str">
            <v/>
          </cell>
          <cell r="C2571">
            <v>0</v>
          </cell>
          <cell r="D2571" t="str">
            <v/>
          </cell>
          <cell r="E2571">
            <v>0</v>
          </cell>
          <cell r="F2571">
            <v>0</v>
          </cell>
          <cell r="G2571">
            <v>0</v>
          </cell>
        </row>
        <row r="2572">
          <cell r="A2572" t="str">
            <v>ITEM:</v>
          </cell>
          <cell r="B2572" t="str">
            <v/>
          </cell>
          <cell r="C2572" t="str">
            <v/>
          </cell>
          <cell r="D2572" t="str">
            <v/>
          </cell>
          <cell r="E2572">
            <v>0</v>
          </cell>
          <cell r="F2572" t="str">
            <v>UNIDAD:</v>
          </cell>
          <cell r="G2572" t="str">
            <v/>
          </cell>
        </row>
        <row r="2573">
          <cell r="A2573" t="str">
            <v/>
          </cell>
          <cell r="B2573" t="str">
            <v/>
          </cell>
          <cell r="C2573">
            <v>0</v>
          </cell>
          <cell r="D2573" t="str">
            <v/>
          </cell>
          <cell r="E2573">
            <v>0</v>
          </cell>
          <cell r="F2573">
            <v>0</v>
          </cell>
          <cell r="G2573">
            <v>0</v>
          </cell>
        </row>
        <row r="2574">
          <cell r="A2574" t="str">
            <v>DATOS REDETERMINACION</v>
          </cell>
          <cell r="B2574" t="str">
            <v/>
          </cell>
          <cell r="C2574" t="str">
            <v>DESIGNACION</v>
          </cell>
          <cell r="D2574" t="str">
            <v>U</v>
          </cell>
          <cell r="E2574" t="str">
            <v>Cantidad</v>
          </cell>
          <cell r="F2574" t="str">
            <v>$ Unitarios</v>
          </cell>
          <cell r="G2574" t="str">
            <v>$ Parcial</v>
          </cell>
        </row>
        <row r="2575">
          <cell r="A2575" t="str">
            <v>CÓDIGO</v>
          </cell>
          <cell r="B2575" t="str">
            <v>DESCRIPCIÓN</v>
          </cell>
          <cell r="C2575">
            <v>0</v>
          </cell>
          <cell r="D2575" t="str">
            <v/>
          </cell>
          <cell r="E2575">
            <v>0</v>
          </cell>
          <cell r="F2575">
            <v>0</v>
          </cell>
          <cell r="G2575">
            <v>0</v>
          </cell>
        </row>
        <row r="2576">
          <cell r="A2576" t="str">
            <v>A - MATERIALES</v>
          </cell>
          <cell r="E2576">
            <v>0</v>
          </cell>
          <cell r="F2576" t="str">
            <v>Total A</v>
          </cell>
          <cell r="G2576">
            <v>0</v>
          </cell>
        </row>
        <row r="2577">
          <cell r="A2577" t="str">
            <v/>
          </cell>
          <cell r="B2577" t="str">
            <v/>
          </cell>
          <cell r="C2577" t="str">
            <v>B - MANO DE OBRA</v>
          </cell>
          <cell r="D2577" t="str">
            <v/>
          </cell>
          <cell r="E2577">
            <v>0</v>
          </cell>
          <cell r="F2577">
            <v>0</v>
          </cell>
          <cell r="G2577">
            <v>0</v>
          </cell>
        </row>
        <row r="2578">
          <cell r="A2578" t="str">
            <v/>
          </cell>
          <cell r="B2578" t="str">
            <v/>
          </cell>
          <cell r="C2578">
            <v>0</v>
          </cell>
          <cell r="D2578" t="str">
            <v/>
          </cell>
          <cell r="E2578">
            <v>0</v>
          </cell>
          <cell r="F2578">
            <v>0</v>
          </cell>
          <cell r="G2578">
            <v>0</v>
          </cell>
        </row>
        <row r="2579">
          <cell r="A2579" t="str">
            <v/>
          </cell>
          <cell r="B2579" t="str">
            <v/>
          </cell>
          <cell r="C2579">
            <v>0</v>
          </cell>
          <cell r="D2579" t="str">
            <v/>
          </cell>
          <cell r="E2579">
            <v>0</v>
          </cell>
          <cell r="F2579">
            <v>0</v>
          </cell>
          <cell r="G2579">
            <v>0</v>
          </cell>
        </row>
        <row r="2580">
          <cell r="A2580" t="str">
            <v/>
          </cell>
          <cell r="B2580" t="str">
            <v/>
          </cell>
          <cell r="C2580">
            <v>0</v>
          </cell>
          <cell r="D2580" t="str">
            <v/>
          </cell>
          <cell r="E2580">
            <v>0</v>
          </cell>
          <cell r="F2580">
            <v>0</v>
          </cell>
          <cell r="G2580">
            <v>0</v>
          </cell>
        </row>
        <row r="2581">
          <cell r="A2581" t="str">
            <v/>
          </cell>
          <cell r="B2581" t="str">
            <v/>
          </cell>
          <cell r="C2581">
            <v>0</v>
          </cell>
          <cell r="D2581" t="str">
            <v/>
          </cell>
          <cell r="E2581">
            <v>0</v>
          </cell>
          <cell r="F2581">
            <v>0</v>
          </cell>
          <cell r="G2581">
            <v>0</v>
          </cell>
        </row>
        <row r="2582">
          <cell r="A2582" t="str">
            <v/>
          </cell>
          <cell r="B2582" t="str">
            <v/>
          </cell>
          <cell r="C2582">
            <v>0</v>
          </cell>
          <cell r="D2582" t="str">
            <v/>
          </cell>
          <cell r="E2582">
            <v>0</v>
          </cell>
          <cell r="F2582">
            <v>0</v>
          </cell>
          <cell r="G2582">
            <v>0</v>
          </cell>
        </row>
        <row r="2583">
          <cell r="A2583" t="str">
            <v/>
          </cell>
          <cell r="B2583" t="str">
            <v/>
          </cell>
          <cell r="C2583">
            <v>0</v>
          </cell>
          <cell r="D2583" t="str">
            <v/>
          </cell>
          <cell r="E2583">
            <v>0</v>
          </cell>
          <cell r="F2583">
            <v>0</v>
          </cell>
          <cell r="G2583">
            <v>0</v>
          </cell>
        </row>
        <row r="2584">
          <cell r="A2584" t="str">
            <v/>
          </cell>
          <cell r="B2584" t="str">
            <v/>
          </cell>
          <cell r="C2584">
            <v>0</v>
          </cell>
          <cell r="D2584" t="str">
            <v/>
          </cell>
          <cell r="E2584">
            <v>0</v>
          </cell>
          <cell r="F2584">
            <v>0</v>
          </cell>
          <cell r="G2584">
            <v>0</v>
          </cell>
        </row>
        <row r="2585">
          <cell r="A2585" t="str">
            <v/>
          </cell>
          <cell r="B2585" t="str">
            <v/>
          </cell>
          <cell r="C2585">
            <v>0</v>
          </cell>
          <cell r="D2585" t="str">
            <v/>
          </cell>
          <cell r="E2585">
            <v>0</v>
          </cell>
          <cell r="F2585">
            <v>0</v>
          </cell>
          <cell r="G2585">
            <v>0</v>
          </cell>
        </row>
        <row r="2586">
          <cell r="A2586" t="str">
            <v/>
          </cell>
          <cell r="B2586" t="str">
            <v/>
          </cell>
          <cell r="D2586" t="str">
            <v/>
          </cell>
          <cell r="E2586">
            <v>0</v>
          </cell>
          <cell r="F2586">
            <v>0</v>
          </cell>
          <cell r="G2586">
            <v>0</v>
          </cell>
        </row>
        <row r="2587">
          <cell r="A2587" t="str">
            <v/>
          </cell>
          <cell r="B2587" t="str">
            <v/>
          </cell>
          <cell r="C2587" t="str">
            <v>C - EQUIPOS</v>
          </cell>
          <cell r="D2587" t="str">
            <v/>
          </cell>
          <cell r="E2587">
            <v>0</v>
          </cell>
          <cell r="F2587">
            <v>0</v>
          </cell>
          <cell r="G2587">
            <v>0</v>
          </cell>
        </row>
        <row r="2588">
          <cell r="A2588" t="str">
            <v/>
          </cell>
          <cell r="B2588" t="str">
            <v/>
          </cell>
          <cell r="C2588">
            <v>0</v>
          </cell>
          <cell r="D2588" t="str">
            <v/>
          </cell>
          <cell r="E2588">
            <v>0</v>
          </cell>
          <cell r="F2588">
            <v>0</v>
          </cell>
          <cell r="G2588">
            <v>0</v>
          </cell>
        </row>
        <row r="2589">
          <cell r="A2589" t="str">
            <v/>
          </cell>
          <cell r="B2589" t="str">
            <v/>
          </cell>
          <cell r="C2589">
            <v>0</v>
          </cell>
          <cell r="D2589" t="str">
            <v/>
          </cell>
          <cell r="E2589">
            <v>0</v>
          </cell>
          <cell r="F2589">
            <v>0</v>
          </cell>
          <cell r="G2589">
            <v>0</v>
          </cell>
        </row>
        <row r="2590">
          <cell r="A2590" t="str">
            <v/>
          </cell>
          <cell r="B2590" t="str">
            <v/>
          </cell>
          <cell r="C2590">
            <v>0</v>
          </cell>
          <cell r="D2590" t="str">
            <v/>
          </cell>
          <cell r="E2590">
            <v>0</v>
          </cell>
          <cell r="F2590">
            <v>0</v>
          </cell>
          <cell r="G2590">
            <v>0</v>
          </cell>
        </row>
        <row r="2591">
          <cell r="A2591" t="str">
            <v/>
          </cell>
          <cell r="B2591" t="str">
            <v/>
          </cell>
          <cell r="C2591">
            <v>0</v>
          </cell>
          <cell r="D2591" t="str">
            <v/>
          </cell>
          <cell r="E2591">
            <v>0</v>
          </cell>
          <cell r="F2591">
            <v>0</v>
          </cell>
          <cell r="G2591">
            <v>0</v>
          </cell>
        </row>
        <row r="2592">
          <cell r="A2592" t="str">
            <v/>
          </cell>
          <cell r="B2592" t="str">
            <v/>
          </cell>
          <cell r="C2592">
            <v>0</v>
          </cell>
          <cell r="D2592" t="str">
            <v/>
          </cell>
          <cell r="E2592">
            <v>0</v>
          </cell>
          <cell r="F2592">
            <v>0</v>
          </cell>
          <cell r="G2592">
            <v>0</v>
          </cell>
        </row>
        <row r="2593">
          <cell r="A2593" t="str">
            <v/>
          </cell>
          <cell r="B2593" t="str">
            <v/>
          </cell>
          <cell r="C2593">
            <v>0</v>
          </cell>
          <cell r="D2593" t="str">
            <v/>
          </cell>
          <cell r="E2593">
            <v>0</v>
          </cell>
          <cell r="F2593">
            <v>0</v>
          </cell>
          <cell r="G2593">
            <v>0</v>
          </cell>
        </row>
        <row r="2594">
          <cell r="A2594" t="str">
            <v/>
          </cell>
          <cell r="B2594" t="str">
            <v/>
          </cell>
          <cell r="C2594">
            <v>0</v>
          </cell>
          <cell r="D2594" t="str">
            <v/>
          </cell>
          <cell r="E2594">
            <v>0</v>
          </cell>
          <cell r="F2594">
            <v>0</v>
          </cell>
          <cell r="G2594">
            <v>0</v>
          </cell>
        </row>
        <row r="2595">
          <cell r="A2595" t="str">
            <v/>
          </cell>
          <cell r="B2595" t="str">
            <v/>
          </cell>
          <cell r="C2595">
            <v>0</v>
          </cell>
          <cell r="D2595" t="str">
            <v/>
          </cell>
          <cell r="E2595">
            <v>0</v>
          </cell>
          <cell r="F2595">
            <v>0</v>
          </cell>
          <cell r="G2595">
            <v>0</v>
          </cell>
        </row>
        <row r="2596">
          <cell r="A2596" t="str">
            <v/>
          </cell>
          <cell r="B2596" t="str">
            <v/>
          </cell>
          <cell r="C2596">
            <v>0</v>
          </cell>
          <cell r="D2596" t="str">
            <v/>
          </cell>
          <cell r="E2596">
            <v>0</v>
          </cell>
          <cell r="F2596">
            <v>0</v>
          </cell>
          <cell r="G2596">
            <v>0</v>
          </cell>
        </row>
        <row r="2597">
          <cell r="A2597">
            <v>0</v>
          </cell>
          <cell r="E2597">
            <v>0</v>
          </cell>
          <cell r="F2597" t="str">
            <v>Total A</v>
          </cell>
          <cell r="G2597">
            <v>0</v>
          </cell>
        </row>
        <row r="2598">
          <cell r="A2598" t="str">
            <v>B - MANO DE OBRA</v>
          </cell>
          <cell r="E2598">
            <v>0</v>
          </cell>
          <cell r="G2598">
            <v>0</v>
          </cell>
        </row>
        <row r="2599">
          <cell r="A2599" t="str">
            <v/>
          </cell>
          <cell r="B2599" t="str">
            <v/>
          </cell>
          <cell r="C2599">
            <v>0</v>
          </cell>
          <cell r="D2599" t="str">
            <v/>
          </cell>
          <cell r="E2599">
            <v>0</v>
          </cell>
          <cell r="F2599">
            <v>0</v>
          </cell>
          <cell r="G2599">
            <v>0</v>
          </cell>
        </row>
        <row r="2600">
          <cell r="A2600" t="str">
            <v/>
          </cell>
          <cell r="B2600" t="str">
            <v/>
          </cell>
          <cell r="D2600" t="str">
            <v/>
          </cell>
          <cell r="F2600">
            <v>0</v>
          </cell>
          <cell r="G2600">
            <v>0</v>
          </cell>
        </row>
        <row r="2601">
          <cell r="A2601" t="str">
            <v/>
          </cell>
          <cell r="B2601" t="str">
            <v/>
          </cell>
          <cell r="C2601">
            <v>0</v>
          </cell>
          <cell r="D2601" t="str">
            <v/>
          </cell>
          <cell r="E2601">
            <v>0</v>
          </cell>
          <cell r="F2601">
            <v>0</v>
          </cell>
          <cell r="G2601">
            <v>0</v>
          </cell>
        </row>
        <row r="2602">
          <cell r="A2602" t="str">
            <v/>
          </cell>
          <cell r="B2602" t="str">
            <v/>
          </cell>
          <cell r="C2602">
            <v>0</v>
          </cell>
          <cell r="D2602" t="str">
            <v/>
          </cell>
          <cell r="E2602">
            <v>0</v>
          </cell>
          <cell r="F2602">
            <v>0</v>
          </cell>
          <cell r="G2602">
            <v>0</v>
          </cell>
        </row>
        <row r="2603">
          <cell r="A2603" t="str">
            <v/>
          </cell>
          <cell r="B2603" t="str">
            <v/>
          </cell>
          <cell r="C2603">
            <v>0</v>
          </cell>
          <cell r="D2603" t="str">
            <v/>
          </cell>
          <cell r="E2603">
            <v>0</v>
          </cell>
          <cell r="F2603">
            <v>0</v>
          </cell>
          <cell r="G2603">
            <v>0</v>
          </cell>
        </row>
        <row r="2604">
          <cell r="A2604" t="str">
            <v/>
          </cell>
          <cell r="B2604" t="str">
            <v/>
          </cell>
          <cell r="C2604">
            <v>0</v>
          </cell>
          <cell r="D2604" t="str">
            <v/>
          </cell>
          <cell r="E2604">
            <v>0</v>
          </cell>
          <cell r="F2604">
            <v>0</v>
          </cell>
          <cell r="G2604">
            <v>0</v>
          </cell>
        </row>
        <row r="2605">
          <cell r="A2605" t="str">
            <v/>
          </cell>
          <cell r="B2605" t="str">
            <v/>
          </cell>
          <cell r="C2605">
            <v>0</v>
          </cell>
          <cell r="D2605" t="str">
            <v/>
          </cell>
          <cell r="E2605">
            <v>0</v>
          </cell>
          <cell r="F2605">
            <v>0</v>
          </cell>
          <cell r="G2605">
            <v>0</v>
          </cell>
        </row>
        <row r="2606">
          <cell r="A2606" t="str">
            <v/>
          </cell>
          <cell r="B2606" t="str">
            <v/>
          </cell>
          <cell r="C2606" t="str">
            <v/>
          </cell>
          <cell r="D2606" t="str">
            <v/>
          </cell>
          <cell r="E2606">
            <v>0</v>
          </cell>
          <cell r="F2606">
            <v>0</v>
          </cell>
          <cell r="G2606">
            <v>0</v>
          </cell>
        </row>
        <row r="2607">
          <cell r="A2607" t="str">
            <v>ITEM:</v>
          </cell>
          <cell r="B2607" t="str">
            <v/>
          </cell>
          <cell r="C2607" t="str">
            <v/>
          </cell>
          <cell r="E2607">
            <v>0</v>
          </cell>
          <cell r="F2607" t="str">
            <v>Total B</v>
          </cell>
          <cell r="G2607">
            <v>0</v>
          </cell>
        </row>
        <row r="2608">
          <cell r="A2608" t="str">
            <v>C - EQUIPOS</v>
          </cell>
          <cell r="B2608">
            <v>0</v>
          </cell>
          <cell r="E2608">
            <v>0</v>
          </cell>
          <cell r="G2608">
            <v>0</v>
          </cell>
        </row>
        <row r="2609">
          <cell r="A2609" t="str">
            <v/>
          </cell>
          <cell r="B2609" t="str">
            <v/>
          </cell>
          <cell r="C2609" t="str">
            <v>DESIGNACION</v>
          </cell>
          <cell r="D2609" t="str">
            <v/>
          </cell>
          <cell r="E2609" t="str">
            <v>Cantidad</v>
          </cell>
          <cell r="F2609">
            <v>0</v>
          </cell>
          <cell r="G2609">
            <v>0</v>
          </cell>
        </row>
        <row r="2610">
          <cell r="A2610" t="str">
            <v/>
          </cell>
          <cell r="B2610" t="str">
            <v/>
          </cell>
          <cell r="C2610">
            <v>0</v>
          </cell>
          <cell r="D2610" t="str">
            <v/>
          </cell>
          <cell r="E2610">
            <v>0</v>
          </cell>
          <cell r="F2610">
            <v>0</v>
          </cell>
          <cell r="G2610">
            <v>0</v>
          </cell>
        </row>
        <row r="2611">
          <cell r="A2611" t="str">
            <v/>
          </cell>
          <cell r="B2611" t="str">
            <v/>
          </cell>
          <cell r="C2611" t="str">
            <v>A - MATERIALES</v>
          </cell>
          <cell r="D2611" t="str">
            <v/>
          </cell>
          <cell r="E2611">
            <v>0</v>
          </cell>
          <cell r="F2611">
            <v>0</v>
          </cell>
          <cell r="G2611">
            <v>0</v>
          </cell>
        </row>
        <row r="2612">
          <cell r="A2612" t="str">
            <v/>
          </cell>
          <cell r="B2612" t="str">
            <v/>
          </cell>
          <cell r="C2612">
            <v>0</v>
          </cell>
          <cell r="D2612" t="str">
            <v/>
          </cell>
          <cell r="E2612">
            <v>0</v>
          </cell>
          <cell r="F2612">
            <v>0</v>
          </cell>
          <cell r="G2612">
            <v>0</v>
          </cell>
        </row>
        <row r="2613">
          <cell r="A2613" t="str">
            <v/>
          </cell>
          <cell r="B2613" t="str">
            <v/>
          </cell>
          <cell r="C2613">
            <v>0</v>
          </cell>
          <cell r="D2613" t="str">
            <v/>
          </cell>
          <cell r="E2613">
            <v>0</v>
          </cell>
          <cell r="F2613">
            <v>0</v>
          </cell>
          <cell r="G2613">
            <v>0</v>
          </cell>
        </row>
        <row r="2614">
          <cell r="A2614" t="str">
            <v/>
          </cell>
          <cell r="B2614" t="str">
            <v/>
          </cell>
          <cell r="C2614">
            <v>0</v>
          </cell>
          <cell r="D2614" t="str">
            <v/>
          </cell>
          <cell r="E2614">
            <v>0</v>
          </cell>
          <cell r="F2614">
            <v>0</v>
          </cell>
          <cell r="G2614">
            <v>0</v>
          </cell>
        </row>
        <row r="2615">
          <cell r="A2615" t="str">
            <v/>
          </cell>
          <cell r="B2615" t="str">
            <v/>
          </cell>
          <cell r="C2615">
            <v>0</v>
          </cell>
          <cell r="D2615" t="str">
            <v/>
          </cell>
          <cell r="E2615">
            <v>0</v>
          </cell>
          <cell r="F2615">
            <v>0</v>
          </cell>
          <cell r="G2615">
            <v>0</v>
          </cell>
        </row>
        <row r="2616">
          <cell r="A2616" t="str">
            <v/>
          </cell>
          <cell r="B2616" t="str">
            <v/>
          </cell>
          <cell r="C2616">
            <v>0</v>
          </cell>
          <cell r="D2616" t="str">
            <v/>
          </cell>
          <cell r="E2616">
            <v>0</v>
          </cell>
          <cell r="F2616">
            <v>0</v>
          </cell>
          <cell r="G2616">
            <v>0</v>
          </cell>
        </row>
        <row r="2617">
          <cell r="A2617" t="str">
            <v/>
          </cell>
          <cell r="B2617" t="str">
            <v/>
          </cell>
          <cell r="C2617">
            <v>0</v>
          </cell>
          <cell r="D2617" t="str">
            <v/>
          </cell>
          <cell r="E2617">
            <v>0</v>
          </cell>
          <cell r="F2617">
            <v>0</v>
          </cell>
          <cell r="G2617">
            <v>0</v>
          </cell>
        </row>
        <row r="2618">
          <cell r="A2618" t="str">
            <v/>
          </cell>
          <cell r="B2618" t="str">
            <v/>
          </cell>
          <cell r="C2618">
            <v>0</v>
          </cell>
          <cell r="D2618" t="str">
            <v/>
          </cell>
          <cell r="E2618">
            <v>0</v>
          </cell>
          <cell r="F2618">
            <v>0</v>
          </cell>
          <cell r="G2618">
            <v>0</v>
          </cell>
        </row>
        <row r="2619">
          <cell r="A2619" t="str">
            <v/>
          </cell>
          <cell r="B2619" t="str">
            <v/>
          </cell>
          <cell r="C2619">
            <v>0</v>
          </cell>
          <cell r="D2619" t="str">
            <v/>
          </cell>
          <cell r="E2619">
            <v>0</v>
          </cell>
          <cell r="F2619" t="str">
            <v>Total C</v>
          </cell>
          <cell r="G2619">
            <v>0</v>
          </cell>
        </row>
        <row r="2620">
          <cell r="A2620" t="str">
            <v/>
          </cell>
          <cell r="B2620" t="str">
            <v/>
          </cell>
          <cell r="C2620">
            <v>0</v>
          </cell>
          <cell r="D2620" t="str">
            <v/>
          </cell>
          <cell r="E2620">
            <v>0</v>
          </cell>
          <cell r="F2620">
            <v>0</v>
          </cell>
          <cell r="G2620">
            <v>0</v>
          </cell>
        </row>
        <row r="2621">
          <cell r="A2621" t="str">
            <v/>
          </cell>
          <cell r="B2621" t="str">
            <v/>
          </cell>
          <cell r="C2621">
            <v>0</v>
          </cell>
          <cell r="D2621" t="str">
            <v>COSTO NETO</v>
          </cell>
          <cell r="E2621">
            <v>0</v>
          </cell>
          <cell r="F2621" t="str">
            <v>Total D=A+B+C</v>
          </cell>
          <cell r="G2621">
            <v>0</v>
          </cell>
        </row>
        <row r="2622">
          <cell r="A2622" t="str">
            <v/>
          </cell>
          <cell r="B2622" t="str">
            <v/>
          </cell>
          <cell r="C2622">
            <v>0</v>
          </cell>
          <cell r="D2622" t="str">
            <v/>
          </cell>
          <cell r="E2622">
            <v>0</v>
          </cell>
          <cell r="F2622">
            <v>0</v>
          </cell>
          <cell r="G2622">
            <v>0</v>
          </cell>
        </row>
        <row r="2623">
          <cell r="A2623" t="str">
            <v>ANALISIS DE PRECIOS</v>
          </cell>
          <cell r="B2623" t="str">
            <v/>
          </cell>
          <cell r="C2623">
            <v>0</v>
          </cell>
          <cell r="D2623" t="str">
            <v/>
          </cell>
          <cell r="E2623">
            <v>0</v>
          </cell>
          <cell r="F2623">
            <v>0</v>
          </cell>
          <cell r="G2623">
            <v>0</v>
          </cell>
        </row>
        <row r="2624">
          <cell r="A2624" t="str">
            <v>COMITENTE:</v>
          </cell>
          <cell r="B2624" t="str">
            <v>INSTITUTO PROVINCIAL DE LA VIVIENDA</v>
          </cell>
          <cell r="C2624">
            <v>0</v>
          </cell>
          <cell r="D2624" t="str">
            <v/>
          </cell>
          <cell r="E2624">
            <v>0</v>
          </cell>
          <cell r="F2624">
            <v>0</v>
          </cell>
          <cell r="G2624">
            <v>0</v>
          </cell>
        </row>
        <row r="2625">
          <cell r="A2625" t="str">
            <v>CONTRATISTA:</v>
          </cell>
          <cell r="B2625">
            <v>0</v>
          </cell>
          <cell r="C2625">
            <v>0</v>
          </cell>
          <cell r="D2625" t="str">
            <v/>
          </cell>
          <cell r="E2625">
            <v>0</v>
          </cell>
          <cell r="F2625">
            <v>0</v>
          </cell>
          <cell r="G2625">
            <v>0</v>
          </cell>
        </row>
        <row r="2626">
          <cell r="A2626" t="str">
            <v>OBRA:</v>
          </cell>
          <cell r="B2626">
            <v>0</v>
          </cell>
          <cell r="E2626">
            <v>0</v>
          </cell>
          <cell r="F2626" t="str">
            <v>PRECIOS A:</v>
          </cell>
          <cell r="G2626">
            <v>0</v>
          </cell>
        </row>
        <row r="2627">
          <cell r="A2627" t="str">
            <v>UBICACIÓN:</v>
          </cell>
          <cell r="B2627">
            <v>0</v>
          </cell>
          <cell r="C2627" t="str">
            <v>B - MANO DE OBRA</v>
          </cell>
          <cell r="E2627">
            <v>0</v>
          </cell>
          <cell r="G2627">
            <v>0</v>
          </cell>
        </row>
        <row r="2628">
          <cell r="A2628" t="str">
            <v>RUBRO:</v>
          </cell>
          <cell r="B2628" t="str">
            <v/>
          </cell>
          <cell r="C2628">
            <v>0</v>
          </cell>
          <cell r="D2628" t="str">
            <v/>
          </cell>
          <cell r="E2628">
            <v>0</v>
          </cell>
          <cell r="F2628">
            <v>0</v>
          </cell>
          <cell r="G2628">
            <v>0</v>
          </cell>
        </row>
        <row r="2629">
          <cell r="A2629" t="str">
            <v>ITEM:</v>
          </cell>
          <cell r="B2629" t="str">
            <v/>
          </cell>
          <cell r="C2629" t="str">
            <v/>
          </cell>
          <cell r="D2629" t="str">
            <v/>
          </cell>
          <cell r="E2629">
            <v>0</v>
          </cell>
          <cell r="F2629" t="str">
            <v>UNIDAD:</v>
          </cell>
          <cell r="G2629" t="str">
            <v/>
          </cell>
        </row>
        <row r="2630">
          <cell r="A2630" t="str">
            <v/>
          </cell>
          <cell r="B2630" t="str">
            <v/>
          </cell>
          <cell r="C2630">
            <v>0</v>
          </cell>
          <cell r="D2630" t="str">
            <v/>
          </cell>
          <cell r="E2630">
            <v>0</v>
          </cell>
          <cell r="F2630">
            <v>0</v>
          </cell>
          <cell r="G2630">
            <v>0</v>
          </cell>
        </row>
        <row r="2631">
          <cell r="A2631" t="str">
            <v>DATOS REDETERMINACION</v>
          </cell>
          <cell r="B2631" t="str">
            <v/>
          </cell>
          <cell r="C2631" t="str">
            <v>DESIGNACION</v>
          </cell>
          <cell r="D2631" t="str">
            <v>U</v>
          </cell>
          <cell r="E2631" t="str">
            <v>Cantidad</v>
          </cell>
          <cell r="F2631" t="str">
            <v>$ Unitarios</v>
          </cell>
          <cell r="G2631" t="str">
            <v>$ Parcial</v>
          </cell>
        </row>
        <row r="2632">
          <cell r="A2632" t="str">
            <v>CÓDIGO</v>
          </cell>
          <cell r="B2632" t="str">
            <v>DESCRIPCIÓN</v>
          </cell>
          <cell r="C2632">
            <v>0</v>
          </cell>
          <cell r="D2632" t="str">
            <v/>
          </cell>
          <cell r="E2632">
            <v>0</v>
          </cell>
          <cell r="F2632">
            <v>0</v>
          </cell>
          <cell r="G2632">
            <v>0</v>
          </cell>
        </row>
        <row r="2633">
          <cell r="A2633" t="str">
            <v>A - MATERIALES</v>
          </cell>
          <cell r="B2633" t="str">
            <v/>
          </cell>
          <cell r="C2633">
            <v>0</v>
          </cell>
          <cell r="D2633" t="str">
            <v/>
          </cell>
          <cell r="E2633">
            <v>0</v>
          </cell>
          <cell r="F2633">
            <v>0</v>
          </cell>
          <cell r="G2633">
            <v>0</v>
          </cell>
        </row>
        <row r="2634">
          <cell r="A2634" t="str">
            <v/>
          </cell>
          <cell r="B2634" t="str">
            <v/>
          </cell>
          <cell r="C2634">
            <v>0</v>
          </cell>
          <cell r="D2634" t="str">
            <v/>
          </cell>
          <cell r="E2634">
            <v>0</v>
          </cell>
          <cell r="F2634">
            <v>0</v>
          </cell>
          <cell r="G2634">
            <v>0</v>
          </cell>
        </row>
        <row r="2635">
          <cell r="A2635" t="str">
            <v/>
          </cell>
          <cell r="B2635" t="str">
            <v/>
          </cell>
          <cell r="C2635">
            <v>0</v>
          </cell>
          <cell r="D2635" t="str">
            <v/>
          </cell>
          <cell r="E2635">
            <v>0</v>
          </cell>
          <cell r="F2635">
            <v>0</v>
          </cell>
          <cell r="G2635">
            <v>0</v>
          </cell>
        </row>
        <row r="2636">
          <cell r="A2636" t="str">
            <v/>
          </cell>
          <cell r="B2636" t="str">
            <v/>
          </cell>
          <cell r="D2636" t="str">
            <v/>
          </cell>
          <cell r="E2636">
            <v>0</v>
          </cell>
          <cell r="F2636">
            <v>0</v>
          </cell>
          <cell r="G2636">
            <v>0</v>
          </cell>
        </row>
        <row r="2637">
          <cell r="A2637" t="str">
            <v/>
          </cell>
          <cell r="B2637" t="str">
            <v/>
          </cell>
          <cell r="C2637" t="str">
            <v>C - EQUIPOS</v>
          </cell>
          <cell r="D2637" t="str">
            <v/>
          </cell>
          <cell r="E2637">
            <v>0</v>
          </cell>
          <cell r="F2637">
            <v>0</v>
          </cell>
          <cell r="G2637">
            <v>0</v>
          </cell>
        </row>
        <row r="2638">
          <cell r="A2638" t="str">
            <v/>
          </cell>
          <cell r="B2638" t="str">
            <v/>
          </cell>
          <cell r="C2638">
            <v>0</v>
          </cell>
          <cell r="D2638" t="str">
            <v/>
          </cell>
          <cell r="E2638">
            <v>0</v>
          </cell>
          <cell r="F2638">
            <v>0</v>
          </cell>
          <cell r="G2638">
            <v>0</v>
          </cell>
        </row>
        <row r="2639">
          <cell r="A2639" t="str">
            <v/>
          </cell>
          <cell r="B2639" t="str">
            <v/>
          </cell>
          <cell r="C2639">
            <v>0</v>
          </cell>
          <cell r="D2639" t="str">
            <v/>
          </cell>
          <cell r="E2639">
            <v>0</v>
          </cell>
          <cell r="F2639">
            <v>0</v>
          </cell>
          <cell r="G2639">
            <v>0</v>
          </cell>
        </row>
        <row r="2640">
          <cell r="A2640" t="str">
            <v/>
          </cell>
          <cell r="B2640" t="str">
            <v/>
          </cell>
          <cell r="C2640">
            <v>0</v>
          </cell>
          <cell r="D2640" t="str">
            <v/>
          </cell>
          <cell r="E2640">
            <v>0</v>
          </cell>
          <cell r="F2640">
            <v>0</v>
          </cell>
          <cell r="G2640">
            <v>0</v>
          </cell>
        </row>
        <row r="2641">
          <cell r="A2641" t="str">
            <v/>
          </cell>
          <cell r="B2641" t="str">
            <v/>
          </cell>
          <cell r="C2641">
            <v>0</v>
          </cell>
          <cell r="D2641" t="str">
            <v/>
          </cell>
          <cell r="E2641">
            <v>0</v>
          </cell>
          <cell r="F2641">
            <v>0</v>
          </cell>
          <cell r="G2641">
            <v>0</v>
          </cell>
        </row>
        <row r="2642">
          <cell r="A2642" t="str">
            <v/>
          </cell>
          <cell r="B2642" t="str">
            <v/>
          </cell>
          <cell r="C2642">
            <v>0</v>
          </cell>
          <cell r="D2642" t="str">
            <v/>
          </cell>
          <cell r="E2642">
            <v>0</v>
          </cell>
          <cell r="F2642">
            <v>0</v>
          </cell>
          <cell r="G2642">
            <v>0</v>
          </cell>
        </row>
        <row r="2643">
          <cell r="A2643" t="str">
            <v/>
          </cell>
          <cell r="B2643" t="str">
            <v/>
          </cell>
          <cell r="C2643">
            <v>0</v>
          </cell>
          <cell r="D2643" t="str">
            <v/>
          </cell>
          <cell r="E2643">
            <v>0</v>
          </cell>
          <cell r="F2643">
            <v>0</v>
          </cell>
          <cell r="G2643">
            <v>0</v>
          </cell>
        </row>
        <row r="2644">
          <cell r="A2644" t="str">
            <v/>
          </cell>
          <cell r="B2644" t="str">
            <v/>
          </cell>
          <cell r="C2644">
            <v>0</v>
          </cell>
          <cell r="D2644" t="str">
            <v/>
          </cell>
          <cell r="E2644">
            <v>0</v>
          </cell>
          <cell r="F2644">
            <v>0</v>
          </cell>
          <cell r="G2644">
            <v>0</v>
          </cell>
        </row>
        <row r="2645">
          <cell r="A2645" t="str">
            <v/>
          </cell>
          <cell r="B2645" t="str">
            <v/>
          </cell>
          <cell r="C2645">
            <v>0</v>
          </cell>
          <cell r="D2645" t="str">
            <v/>
          </cell>
          <cell r="E2645">
            <v>0</v>
          </cell>
          <cell r="F2645">
            <v>0</v>
          </cell>
          <cell r="G2645">
            <v>0</v>
          </cell>
        </row>
        <row r="2646">
          <cell r="A2646" t="str">
            <v/>
          </cell>
          <cell r="B2646" t="str">
            <v/>
          </cell>
          <cell r="C2646">
            <v>0</v>
          </cell>
          <cell r="D2646" t="str">
            <v/>
          </cell>
          <cell r="E2646">
            <v>0</v>
          </cell>
          <cell r="F2646">
            <v>0</v>
          </cell>
          <cell r="G2646">
            <v>0</v>
          </cell>
        </row>
        <row r="2647">
          <cell r="A2647" t="str">
            <v/>
          </cell>
          <cell r="B2647" t="str">
            <v/>
          </cell>
          <cell r="D2647" t="str">
            <v/>
          </cell>
          <cell r="E2647">
            <v>0</v>
          </cell>
          <cell r="F2647">
            <v>0</v>
          </cell>
          <cell r="G2647">
            <v>0</v>
          </cell>
        </row>
        <row r="2648">
          <cell r="A2648" t="str">
            <v/>
          </cell>
          <cell r="B2648" t="str">
            <v/>
          </cell>
          <cell r="D2648" t="str">
            <v/>
          </cell>
          <cell r="E2648">
            <v>0</v>
          </cell>
          <cell r="F2648">
            <v>0</v>
          </cell>
          <cell r="G2648">
            <v>0</v>
          </cell>
        </row>
        <row r="2649">
          <cell r="A2649" t="str">
            <v/>
          </cell>
          <cell r="B2649" t="str">
            <v/>
          </cell>
          <cell r="C2649">
            <v>0</v>
          </cell>
          <cell r="D2649" t="str">
            <v/>
          </cell>
          <cell r="E2649">
            <v>0</v>
          </cell>
          <cell r="F2649">
            <v>0</v>
          </cell>
          <cell r="G2649">
            <v>0</v>
          </cell>
        </row>
        <row r="2650">
          <cell r="A2650" t="str">
            <v/>
          </cell>
          <cell r="B2650" t="str">
            <v/>
          </cell>
          <cell r="D2650" t="str">
            <v/>
          </cell>
          <cell r="F2650">
            <v>0</v>
          </cell>
          <cell r="G2650">
            <v>0</v>
          </cell>
        </row>
        <row r="2651">
          <cell r="A2651" t="str">
            <v/>
          </cell>
          <cell r="B2651" t="str">
            <v/>
          </cell>
          <cell r="C2651">
            <v>0</v>
          </cell>
          <cell r="D2651" t="str">
            <v/>
          </cell>
          <cell r="E2651">
            <v>0</v>
          </cell>
          <cell r="F2651">
            <v>0</v>
          </cell>
          <cell r="G2651">
            <v>0</v>
          </cell>
        </row>
        <row r="2652">
          <cell r="A2652" t="str">
            <v/>
          </cell>
          <cell r="B2652" t="str">
            <v/>
          </cell>
          <cell r="C2652">
            <v>0</v>
          </cell>
          <cell r="D2652" t="str">
            <v/>
          </cell>
          <cell r="E2652">
            <v>0</v>
          </cell>
          <cell r="F2652">
            <v>0</v>
          </cell>
          <cell r="G2652">
            <v>0</v>
          </cell>
        </row>
        <row r="2653">
          <cell r="A2653" t="str">
            <v/>
          </cell>
          <cell r="B2653" t="str">
            <v/>
          </cell>
          <cell r="C2653">
            <v>0</v>
          </cell>
          <cell r="D2653" t="str">
            <v/>
          </cell>
          <cell r="E2653">
            <v>0</v>
          </cell>
          <cell r="F2653">
            <v>0</v>
          </cell>
          <cell r="G2653">
            <v>0</v>
          </cell>
        </row>
        <row r="2654">
          <cell r="A2654" t="str">
            <v>OBRA:</v>
          </cell>
          <cell r="B2654" t="str">
            <v>CONSTRUCCIÓN CONSULTORIOS EXTERNOS - HOSPITAL DR. GUILLERMO RAWSON</v>
          </cell>
          <cell r="C2654">
            <v>0</v>
          </cell>
          <cell r="D2654">
            <v>0</v>
          </cell>
          <cell r="E2654">
            <v>0</v>
          </cell>
          <cell r="F2654" t="str">
            <v>Total A</v>
          </cell>
          <cell r="G2654">
            <v>0</v>
          </cell>
        </row>
        <row r="2655">
          <cell r="A2655" t="str">
            <v>B - MANO DE OBRA</v>
          </cell>
          <cell r="B2655" t="str">
            <v>Departamento Capital - Provincia de SAN JUAN</v>
          </cell>
          <cell r="C2655">
            <v>0</v>
          </cell>
          <cell r="E2655">
            <v>0</v>
          </cell>
          <cell r="G2655">
            <v>0</v>
          </cell>
        </row>
        <row r="2656">
          <cell r="A2656" t="str">
            <v/>
          </cell>
          <cell r="B2656" t="str">
            <v/>
          </cell>
          <cell r="C2656" t="str">
            <v>TABIQUES</v>
          </cell>
          <cell r="D2656" t="str">
            <v/>
          </cell>
          <cell r="E2656">
            <v>0</v>
          </cell>
          <cell r="F2656">
            <v>0</v>
          </cell>
          <cell r="G2656">
            <v>0</v>
          </cell>
        </row>
        <row r="2657">
          <cell r="A2657" t="str">
            <v/>
          </cell>
          <cell r="B2657" t="str">
            <v/>
          </cell>
          <cell r="C2657" t="str">
            <v>OTROS</v>
          </cell>
          <cell r="D2657" t="str">
            <v/>
          </cell>
          <cell r="E2657">
            <v>0</v>
          </cell>
          <cell r="F2657">
            <v>0</v>
          </cell>
          <cell r="G2657">
            <v>0</v>
          </cell>
        </row>
        <row r="2658">
          <cell r="A2658" t="str">
            <v/>
          </cell>
          <cell r="B2658" t="str">
            <v/>
          </cell>
          <cell r="D2658" t="str">
            <v/>
          </cell>
          <cell r="E2658">
            <v>0</v>
          </cell>
          <cell r="F2658">
            <v>0</v>
          </cell>
          <cell r="G2658">
            <v>0</v>
          </cell>
        </row>
        <row r="2659">
          <cell r="A2659" t="str">
            <v/>
          </cell>
          <cell r="B2659" t="str">
            <v/>
          </cell>
          <cell r="C2659" t="str">
            <v>DESIGNACION</v>
          </cell>
          <cell r="D2659" t="str">
            <v/>
          </cell>
          <cell r="E2659" t="str">
            <v>Cantidad</v>
          </cell>
          <cell r="F2659">
            <v>0</v>
          </cell>
          <cell r="G2659">
            <v>0</v>
          </cell>
        </row>
        <row r="2660">
          <cell r="A2660" t="str">
            <v/>
          </cell>
          <cell r="B2660" t="str">
            <v/>
          </cell>
          <cell r="C2660">
            <v>0</v>
          </cell>
          <cell r="D2660" t="str">
            <v/>
          </cell>
          <cell r="E2660">
            <v>0</v>
          </cell>
          <cell r="F2660">
            <v>0</v>
          </cell>
          <cell r="G2660">
            <v>0</v>
          </cell>
        </row>
        <row r="2661">
          <cell r="A2661" t="str">
            <v/>
          </cell>
          <cell r="B2661" t="str">
            <v/>
          </cell>
          <cell r="C2661" t="str">
            <v>A - MATERIALES</v>
          </cell>
          <cell r="D2661" t="str">
            <v/>
          </cell>
          <cell r="E2661">
            <v>0</v>
          </cell>
          <cell r="F2661">
            <v>0</v>
          </cell>
          <cell r="G2661">
            <v>0</v>
          </cell>
        </row>
        <row r="2662">
          <cell r="A2662" t="str">
            <v/>
          </cell>
          <cell r="B2662" t="str">
            <v/>
          </cell>
          <cell r="C2662">
            <v>0</v>
          </cell>
          <cell r="D2662" t="str">
            <v/>
          </cell>
          <cell r="E2662">
            <v>0</v>
          </cell>
          <cell r="F2662">
            <v>0</v>
          </cell>
          <cell r="G2662">
            <v>0</v>
          </cell>
        </row>
        <row r="2663">
          <cell r="A2663" t="str">
            <v/>
          </cell>
          <cell r="B2663" t="str">
            <v/>
          </cell>
          <cell r="C2663">
            <v>0</v>
          </cell>
          <cell r="D2663" t="str">
            <v/>
          </cell>
          <cell r="E2663">
            <v>0</v>
          </cell>
          <cell r="F2663">
            <v>0</v>
          </cell>
          <cell r="G2663">
            <v>0</v>
          </cell>
        </row>
        <row r="2664">
          <cell r="A2664" t="str">
            <v/>
          </cell>
          <cell r="B2664" t="str">
            <v/>
          </cell>
          <cell r="C2664">
            <v>0</v>
          </cell>
          <cell r="D2664" t="str">
            <v/>
          </cell>
          <cell r="E2664">
            <v>0</v>
          </cell>
          <cell r="F2664" t="str">
            <v>Total B</v>
          </cell>
          <cell r="G2664">
            <v>0</v>
          </cell>
        </row>
        <row r="2665">
          <cell r="A2665" t="str">
            <v>C - EQUIPOS</v>
          </cell>
          <cell r="B2665" t="str">
            <v/>
          </cell>
          <cell r="C2665">
            <v>0</v>
          </cell>
          <cell r="D2665" t="str">
            <v/>
          </cell>
          <cell r="E2665">
            <v>0</v>
          </cell>
          <cell r="F2665">
            <v>0</v>
          </cell>
          <cell r="G2665">
            <v>0</v>
          </cell>
        </row>
        <row r="2666">
          <cell r="A2666" t="str">
            <v/>
          </cell>
          <cell r="B2666" t="str">
            <v/>
          </cell>
          <cell r="C2666">
            <v>0</v>
          </cell>
          <cell r="D2666" t="str">
            <v/>
          </cell>
          <cell r="E2666">
            <v>0</v>
          </cell>
          <cell r="F2666">
            <v>0</v>
          </cell>
          <cell r="G2666">
            <v>0</v>
          </cell>
        </row>
        <row r="2667">
          <cell r="A2667" t="str">
            <v/>
          </cell>
          <cell r="B2667" t="str">
            <v/>
          </cell>
          <cell r="C2667">
            <v>0</v>
          </cell>
          <cell r="D2667" t="str">
            <v/>
          </cell>
          <cell r="E2667">
            <v>0</v>
          </cell>
          <cell r="F2667">
            <v>0</v>
          </cell>
          <cell r="G2667">
            <v>0</v>
          </cell>
        </row>
        <row r="2668">
          <cell r="A2668" t="str">
            <v/>
          </cell>
          <cell r="B2668" t="str">
            <v/>
          </cell>
          <cell r="C2668">
            <v>0</v>
          </cell>
          <cell r="D2668" t="str">
            <v/>
          </cell>
          <cell r="E2668">
            <v>0</v>
          </cell>
          <cell r="F2668">
            <v>0</v>
          </cell>
          <cell r="G2668">
            <v>0</v>
          </cell>
        </row>
        <row r="2669">
          <cell r="A2669" t="str">
            <v/>
          </cell>
          <cell r="B2669" t="str">
            <v/>
          </cell>
          <cell r="C2669">
            <v>0</v>
          </cell>
          <cell r="D2669" t="str">
            <v/>
          </cell>
          <cell r="E2669">
            <v>0</v>
          </cell>
          <cell r="F2669">
            <v>0</v>
          </cell>
          <cell r="G2669">
            <v>0</v>
          </cell>
        </row>
        <row r="2670">
          <cell r="A2670" t="str">
            <v/>
          </cell>
          <cell r="B2670" t="str">
            <v/>
          </cell>
          <cell r="C2670">
            <v>0</v>
          </cell>
          <cell r="D2670" t="str">
            <v/>
          </cell>
          <cell r="E2670">
            <v>0</v>
          </cell>
          <cell r="F2670">
            <v>0</v>
          </cell>
          <cell r="G2670">
            <v>0</v>
          </cell>
        </row>
        <row r="2671">
          <cell r="A2671" t="str">
            <v/>
          </cell>
          <cell r="B2671" t="str">
            <v/>
          </cell>
          <cell r="C2671">
            <v>0</v>
          </cell>
          <cell r="D2671" t="str">
            <v/>
          </cell>
          <cell r="E2671">
            <v>0</v>
          </cell>
          <cell r="F2671">
            <v>0</v>
          </cell>
          <cell r="G2671">
            <v>0</v>
          </cell>
        </row>
        <row r="2672">
          <cell r="A2672" t="str">
            <v/>
          </cell>
          <cell r="B2672" t="str">
            <v/>
          </cell>
          <cell r="C2672">
            <v>0</v>
          </cell>
          <cell r="D2672" t="str">
            <v/>
          </cell>
          <cell r="E2672">
            <v>0</v>
          </cell>
          <cell r="F2672">
            <v>0</v>
          </cell>
          <cell r="G2672">
            <v>0</v>
          </cell>
        </row>
        <row r="2673">
          <cell r="A2673" t="str">
            <v/>
          </cell>
          <cell r="B2673" t="str">
            <v/>
          </cell>
          <cell r="C2673">
            <v>0</v>
          </cell>
          <cell r="D2673" t="str">
            <v/>
          </cell>
          <cell r="E2673">
            <v>0</v>
          </cell>
          <cell r="F2673">
            <v>0</v>
          </cell>
          <cell r="G2673">
            <v>0</v>
          </cell>
        </row>
        <row r="2674">
          <cell r="A2674" t="str">
            <v/>
          </cell>
          <cell r="B2674" t="str">
            <v/>
          </cell>
          <cell r="C2674">
            <v>0</v>
          </cell>
          <cell r="D2674" t="str">
            <v/>
          </cell>
          <cell r="E2674">
            <v>0</v>
          </cell>
          <cell r="F2674">
            <v>0</v>
          </cell>
          <cell r="G2674">
            <v>0</v>
          </cell>
        </row>
        <row r="2675">
          <cell r="A2675" t="str">
            <v/>
          </cell>
          <cell r="B2675" t="str">
            <v/>
          </cell>
          <cell r="C2675">
            <v>0</v>
          </cell>
          <cell r="D2675" t="str">
            <v/>
          </cell>
          <cell r="E2675">
            <v>0</v>
          </cell>
          <cell r="F2675">
            <v>0</v>
          </cell>
          <cell r="G2675">
            <v>0</v>
          </cell>
        </row>
        <row r="2676">
          <cell r="A2676">
            <v>0</v>
          </cell>
          <cell r="E2676">
            <v>0</v>
          </cell>
          <cell r="F2676" t="str">
            <v>Total C</v>
          </cell>
          <cell r="G2676">
            <v>0</v>
          </cell>
        </row>
        <row r="2677">
          <cell r="A2677">
            <v>0</v>
          </cell>
          <cell r="C2677" t="str">
            <v>B - MANO DE OBRA</v>
          </cell>
          <cell r="E2677">
            <v>0</v>
          </cell>
          <cell r="G2677">
            <v>0</v>
          </cell>
        </row>
        <row r="2678">
          <cell r="A2678" t="str">
            <v/>
          </cell>
          <cell r="B2678" t="str">
            <v/>
          </cell>
          <cell r="C2678">
            <v>0</v>
          </cell>
          <cell r="D2678" t="str">
            <v>COSTO NETO</v>
          </cell>
          <cell r="E2678">
            <v>0</v>
          </cell>
          <cell r="F2678" t="str">
            <v>Total D=A+B+C</v>
          </cell>
          <cell r="G2678">
            <v>0</v>
          </cell>
        </row>
        <row r="2679">
          <cell r="A2679" t="str">
            <v/>
          </cell>
          <cell r="B2679" t="str">
            <v/>
          </cell>
          <cell r="C2679">
            <v>0</v>
          </cell>
          <cell r="D2679" t="str">
            <v/>
          </cell>
          <cell r="E2679">
            <v>0</v>
          </cell>
          <cell r="F2679">
            <v>0</v>
          </cell>
          <cell r="G2679">
            <v>0</v>
          </cell>
        </row>
        <row r="2680">
          <cell r="A2680" t="str">
            <v>ANALISIS DE PRECIOS</v>
          </cell>
          <cell r="B2680" t="str">
            <v/>
          </cell>
          <cell r="C2680">
            <v>0</v>
          </cell>
          <cell r="D2680" t="str">
            <v/>
          </cell>
          <cell r="E2680">
            <v>0</v>
          </cell>
          <cell r="F2680">
            <v>0</v>
          </cell>
          <cell r="G2680">
            <v>0</v>
          </cell>
        </row>
        <row r="2681">
          <cell r="A2681" t="str">
            <v>COMITENTE:</v>
          </cell>
          <cell r="B2681" t="str">
            <v>INSTITUTO PROVINCIAL DE LA VIVIENDA</v>
          </cell>
          <cell r="C2681">
            <v>0</v>
          </cell>
          <cell r="D2681" t="str">
            <v/>
          </cell>
          <cell r="E2681">
            <v>0</v>
          </cell>
          <cell r="F2681">
            <v>0</v>
          </cell>
          <cell r="G2681">
            <v>0</v>
          </cell>
        </row>
        <row r="2682">
          <cell r="A2682" t="str">
            <v>CONTRATISTA:</v>
          </cell>
          <cell r="B2682">
            <v>0</v>
          </cell>
          <cell r="C2682">
            <v>0</v>
          </cell>
          <cell r="D2682" t="str">
            <v/>
          </cell>
          <cell r="E2682">
            <v>0</v>
          </cell>
          <cell r="F2682">
            <v>0</v>
          </cell>
          <cell r="G2682">
            <v>0</v>
          </cell>
        </row>
        <row r="2683">
          <cell r="A2683" t="str">
            <v>OBRA:</v>
          </cell>
          <cell r="B2683">
            <v>0</v>
          </cell>
          <cell r="C2683">
            <v>0</v>
          </cell>
          <cell r="D2683" t="str">
            <v/>
          </cell>
          <cell r="E2683">
            <v>0</v>
          </cell>
          <cell r="F2683" t="str">
            <v>PRECIOS A:</v>
          </cell>
          <cell r="G2683">
            <v>0</v>
          </cell>
        </row>
        <row r="2684">
          <cell r="A2684" t="str">
            <v>UBICACIÓN:</v>
          </cell>
          <cell r="B2684">
            <v>0</v>
          </cell>
          <cell r="C2684">
            <v>0</v>
          </cell>
          <cell r="D2684" t="str">
            <v/>
          </cell>
          <cell r="E2684">
            <v>0</v>
          </cell>
          <cell r="F2684">
            <v>0</v>
          </cell>
          <cell r="G2684">
            <v>0</v>
          </cell>
        </row>
        <row r="2685">
          <cell r="A2685" t="str">
            <v>RUBRO:</v>
          </cell>
          <cell r="B2685" t="str">
            <v/>
          </cell>
          <cell r="C2685">
            <v>0</v>
          </cell>
          <cell r="D2685" t="str">
            <v/>
          </cell>
          <cell r="E2685">
            <v>0</v>
          </cell>
          <cell r="F2685">
            <v>0</v>
          </cell>
          <cell r="G2685">
            <v>0</v>
          </cell>
        </row>
        <row r="2686">
          <cell r="A2686" t="str">
            <v>ITEM:</v>
          </cell>
          <cell r="B2686" t="str">
            <v/>
          </cell>
          <cell r="C2686" t="str">
            <v/>
          </cell>
          <cell r="E2686">
            <v>0</v>
          </cell>
          <cell r="F2686" t="str">
            <v>UNIDAD:</v>
          </cell>
          <cell r="G2686" t="str">
            <v/>
          </cell>
        </row>
        <row r="2687">
          <cell r="A2687">
            <v>0</v>
          </cell>
          <cell r="C2687" t="str">
            <v>C - EQUIPOS</v>
          </cell>
          <cell r="E2687">
            <v>0</v>
          </cell>
          <cell r="G2687">
            <v>0</v>
          </cell>
        </row>
        <row r="2688">
          <cell r="A2688" t="str">
            <v>DATOS REDETERMINACION</v>
          </cell>
          <cell r="B2688" t="str">
            <v/>
          </cell>
          <cell r="C2688" t="str">
            <v>DESIGNACION</v>
          </cell>
          <cell r="D2688" t="str">
            <v>U</v>
          </cell>
          <cell r="E2688" t="str">
            <v>Cantidad</v>
          </cell>
          <cell r="F2688" t="str">
            <v>$ Unitarios</v>
          </cell>
          <cell r="G2688" t="str">
            <v>$ Parcial</v>
          </cell>
        </row>
        <row r="2689">
          <cell r="A2689" t="str">
            <v>CÓDIGO</v>
          </cell>
          <cell r="B2689" t="str">
            <v>DESCRIPCIÓN</v>
          </cell>
          <cell r="C2689">
            <v>0</v>
          </cell>
          <cell r="D2689" t="str">
            <v/>
          </cell>
          <cell r="E2689">
            <v>0</v>
          </cell>
          <cell r="F2689">
            <v>0</v>
          </cell>
          <cell r="G2689">
            <v>0</v>
          </cell>
        </row>
        <row r="2690">
          <cell r="A2690" t="str">
            <v>A - MATERIALES</v>
          </cell>
          <cell r="B2690" t="str">
            <v/>
          </cell>
          <cell r="C2690">
            <v>0</v>
          </cell>
          <cell r="D2690" t="str">
            <v/>
          </cell>
          <cell r="E2690">
            <v>0</v>
          </cell>
          <cell r="F2690">
            <v>0</v>
          </cell>
          <cell r="G2690">
            <v>0</v>
          </cell>
        </row>
        <row r="2691">
          <cell r="A2691" t="str">
            <v/>
          </cell>
          <cell r="B2691" t="str">
            <v/>
          </cell>
          <cell r="C2691">
            <v>0</v>
          </cell>
          <cell r="D2691" t="str">
            <v/>
          </cell>
          <cell r="E2691">
            <v>0</v>
          </cell>
          <cell r="F2691">
            <v>0</v>
          </cell>
          <cell r="G2691">
            <v>0</v>
          </cell>
        </row>
        <row r="2692">
          <cell r="A2692" t="str">
            <v/>
          </cell>
          <cell r="B2692" t="str">
            <v/>
          </cell>
          <cell r="C2692">
            <v>0</v>
          </cell>
          <cell r="D2692" t="str">
            <v/>
          </cell>
          <cell r="E2692">
            <v>0</v>
          </cell>
          <cell r="F2692">
            <v>0</v>
          </cell>
          <cell r="G2692">
            <v>0</v>
          </cell>
        </row>
        <row r="2693">
          <cell r="A2693" t="str">
            <v/>
          </cell>
          <cell r="B2693" t="str">
            <v/>
          </cell>
          <cell r="C2693">
            <v>0</v>
          </cell>
          <cell r="D2693" t="str">
            <v/>
          </cell>
          <cell r="E2693">
            <v>0</v>
          </cell>
          <cell r="F2693">
            <v>0</v>
          </cell>
          <cell r="G2693">
            <v>0</v>
          </cell>
        </row>
        <row r="2694">
          <cell r="A2694" t="str">
            <v/>
          </cell>
          <cell r="B2694" t="str">
            <v/>
          </cell>
          <cell r="C2694">
            <v>0</v>
          </cell>
          <cell r="D2694" t="str">
            <v/>
          </cell>
          <cell r="E2694">
            <v>0</v>
          </cell>
          <cell r="F2694">
            <v>0</v>
          </cell>
          <cell r="G2694">
            <v>0</v>
          </cell>
        </row>
        <row r="2695">
          <cell r="A2695" t="str">
            <v/>
          </cell>
          <cell r="B2695" t="str">
            <v/>
          </cell>
          <cell r="C2695">
            <v>0</v>
          </cell>
          <cell r="D2695" t="str">
            <v/>
          </cell>
          <cell r="E2695">
            <v>0</v>
          </cell>
          <cell r="F2695">
            <v>0</v>
          </cell>
          <cell r="G2695">
            <v>0</v>
          </cell>
        </row>
        <row r="2696">
          <cell r="A2696" t="str">
            <v/>
          </cell>
          <cell r="B2696" t="str">
            <v/>
          </cell>
          <cell r="C2696">
            <v>0</v>
          </cell>
          <cell r="D2696" t="str">
            <v/>
          </cell>
          <cell r="E2696">
            <v>0</v>
          </cell>
          <cell r="F2696">
            <v>0</v>
          </cell>
          <cell r="G2696">
            <v>0</v>
          </cell>
        </row>
        <row r="2697">
          <cell r="A2697" t="str">
            <v/>
          </cell>
          <cell r="B2697" t="str">
            <v/>
          </cell>
          <cell r="D2697" t="str">
            <v/>
          </cell>
          <cell r="E2697">
            <v>0</v>
          </cell>
          <cell r="F2697">
            <v>0</v>
          </cell>
          <cell r="G2697">
            <v>0</v>
          </cell>
        </row>
        <row r="2698">
          <cell r="A2698" t="str">
            <v/>
          </cell>
          <cell r="B2698" t="str">
            <v/>
          </cell>
          <cell r="D2698" t="str">
            <v/>
          </cell>
          <cell r="E2698">
            <v>0</v>
          </cell>
          <cell r="F2698">
            <v>0</v>
          </cell>
          <cell r="G2698">
            <v>0</v>
          </cell>
        </row>
        <row r="2699">
          <cell r="A2699" t="str">
            <v/>
          </cell>
          <cell r="B2699" t="str">
            <v/>
          </cell>
          <cell r="C2699">
            <v>0</v>
          </cell>
          <cell r="D2699" t="str">
            <v/>
          </cell>
          <cell r="E2699">
            <v>0</v>
          </cell>
          <cell r="F2699">
            <v>0</v>
          </cell>
          <cell r="G2699">
            <v>0</v>
          </cell>
        </row>
        <row r="2700">
          <cell r="A2700" t="str">
            <v/>
          </cell>
          <cell r="B2700" t="str">
            <v/>
          </cell>
          <cell r="D2700" t="str">
            <v/>
          </cell>
          <cell r="F2700">
            <v>0</v>
          </cell>
          <cell r="G2700">
            <v>0</v>
          </cell>
        </row>
        <row r="2701">
          <cell r="A2701" t="str">
            <v/>
          </cell>
          <cell r="B2701" t="str">
            <v/>
          </cell>
          <cell r="C2701">
            <v>0</v>
          </cell>
          <cell r="D2701" t="str">
            <v/>
          </cell>
          <cell r="E2701">
            <v>0</v>
          </cell>
          <cell r="F2701">
            <v>0</v>
          </cell>
          <cell r="G2701">
            <v>0</v>
          </cell>
        </row>
        <row r="2702">
          <cell r="A2702" t="str">
            <v/>
          </cell>
          <cell r="B2702" t="str">
            <v/>
          </cell>
          <cell r="C2702">
            <v>0</v>
          </cell>
          <cell r="D2702" t="str">
            <v/>
          </cell>
          <cell r="E2702">
            <v>0</v>
          </cell>
          <cell r="F2702">
            <v>0</v>
          </cell>
          <cell r="G2702">
            <v>0</v>
          </cell>
        </row>
        <row r="2703">
          <cell r="A2703" t="str">
            <v/>
          </cell>
          <cell r="B2703" t="str">
            <v/>
          </cell>
          <cell r="C2703">
            <v>0</v>
          </cell>
          <cell r="D2703" t="str">
            <v/>
          </cell>
          <cell r="E2703">
            <v>0</v>
          </cell>
          <cell r="F2703">
            <v>0</v>
          </cell>
          <cell r="G2703">
            <v>0</v>
          </cell>
        </row>
        <row r="2704">
          <cell r="A2704" t="str">
            <v/>
          </cell>
          <cell r="B2704" t="str">
            <v/>
          </cell>
          <cell r="C2704">
            <v>0</v>
          </cell>
          <cell r="D2704" t="str">
            <v/>
          </cell>
          <cell r="E2704">
            <v>0</v>
          </cell>
          <cell r="F2704">
            <v>0</v>
          </cell>
          <cell r="G2704">
            <v>0</v>
          </cell>
        </row>
        <row r="2705">
          <cell r="A2705" t="str">
            <v/>
          </cell>
          <cell r="B2705" t="str">
            <v/>
          </cell>
          <cell r="C2705">
            <v>0</v>
          </cell>
          <cell r="D2705" t="str">
            <v/>
          </cell>
          <cell r="E2705">
            <v>0</v>
          </cell>
          <cell r="F2705">
            <v>0</v>
          </cell>
          <cell r="G2705">
            <v>0</v>
          </cell>
        </row>
        <row r="2706">
          <cell r="A2706" t="str">
            <v/>
          </cell>
          <cell r="B2706" t="str">
            <v/>
          </cell>
          <cell r="C2706" t="str">
            <v>TABIQUES</v>
          </cell>
          <cell r="D2706" t="str">
            <v/>
          </cell>
          <cell r="E2706">
            <v>0</v>
          </cell>
          <cell r="F2706">
            <v>0</v>
          </cell>
          <cell r="G2706">
            <v>0</v>
          </cell>
        </row>
        <row r="2707">
          <cell r="A2707" t="str">
            <v/>
          </cell>
          <cell r="B2707" t="str">
            <v/>
          </cell>
          <cell r="C2707" t="str">
            <v>Tabiques de MDF divisor de puestos de trabajo – TIPO AW</v>
          </cell>
          <cell r="D2707" t="str">
            <v/>
          </cell>
          <cell r="E2707">
            <v>0</v>
          </cell>
          <cell r="F2707">
            <v>0</v>
          </cell>
          <cell r="G2707">
            <v>0</v>
          </cell>
        </row>
        <row r="2708">
          <cell r="A2708" t="str">
            <v/>
          </cell>
          <cell r="B2708" t="str">
            <v/>
          </cell>
          <cell r="D2708" t="str">
            <v/>
          </cell>
          <cell r="E2708">
            <v>0</v>
          </cell>
          <cell r="F2708">
            <v>0</v>
          </cell>
          <cell r="G2708">
            <v>0</v>
          </cell>
        </row>
        <row r="2709">
          <cell r="A2709" t="str">
            <v/>
          </cell>
          <cell r="B2709" t="str">
            <v/>
          </cell>
          <cell r="C2709" t="str">
            <v>DESIGNACION</v>
          </cell>
          <cell r="D2709" t="str">
            <v/>
          </cell>
          <cell r="E2709" t="str">
            <v>Cantidad</v>
          </cell>
          <cell r="F2709">
            <v>0</v>
          </cell>
          <cell r="G2709">
            <v>0</v>
          </cell>
        </row>
        <row r="2710">
          <cell r="A2710" t="str">
            <v/>
          </cell>
          <cell r="B2710" t="str">
            <v/>
          </cell>
          <cell r="C2710">
            <v>0</v>
          </cell>
          <cell r="D2710" t="str">
            <v/>
          </cell>
          <cell r="E2710">
            <v>0</v>
          </cell>
          <cell r="F2710">
            <v>0</v>
          </cell>
          <cell r="G2710">
            <v>0</v>
          </cell>
        </row>
        <row r="2711">
          <cell r="A2711">
            <v>0</v>
          </cell>
          <cell r="B2711">
            <v>0</v>
          </cell>
          <cell r="C2711" t="str">
            <v>A - MATERIALES</v>
          </cell>
          <cell r="D2711">
            <v>0</v>
          </cell>
          <cell r="E2711">
            <v>0</v>
          </cell>
          <cell r="F2711" t="str">
            <v>Total A</v>
          </cell>
          <cell r="G2711">
            <v>0</v>
          </cell>
        </row>
        <row r="2712">
          <cell r="A2712" t="str">
            <v>B - MANO DE OBRA</v>
          </cell>
          <cell r="B2712" t="str">
            <v/>
          </cell>
          <cell r="C2712">
            <v>0</v>
          </cell>
          <cell r="D2712" t="str">
            <v/>
          </cell>
          <cell r="E2712">
            <v>0</v>
          </cell>
          <cell r="F2712">
            <v>0</v>
          </cell>
          <cell r="G2712">
            <v>0</v>
          </cell>
        </row>
        <row r="2713">
          <cell r="A2713" t="str">
            <v/>
          </cell>
          <cell r="B2713" t="str">
            <v/>
          </cell>
          <cell r="C2713">
            <v>0</v>
          </cell>
          <cell r="D2713" t="str">
            <v/>
          </cell>
          <cell r="E2713">
            <v>0</v>
          </cell>
          <cell r="F2713">
            <v>0</v>
          </cell>
          <cell r="G2713">
            <v>0</v>
          </cell>
        </row>
        <row r="2714">
          <cell r="A2714" t="str">
            <v/>
          </cell>
          <cell r="B2714" t="str">
            <v/>
          </cell>
          <cell r="C2714">
            <v>0</v>
          </cell>
          <cell r="D2714" t="str">
            <v/>
          </cell>
          <cell r="E2714">
            <v>0</v>
          </cell>
          <cell r="F2714">
            <v>0</v>
          </cell>
          <cell r="G2714">
            <v>0</v>
          </cell>
        </row>
        <row r="2715">
          <cell r="A2715" t="str">
            <v/>
          </cell>
          <cell r="B2715" t="str">
            <v/>
          </cell>
          <cell r="C2715">
            <v>0</v>
          </cell>
          <cell r="D2715" t="str">
            <v/>
          </cell>
          <cell r="E2715">
            <v>0</v>
          </cell>
          <cell r="F2715">
            <v>0</v>
          </cell>
          <cell r="G2715">
            <v>0</v>
          </cell>
        </row>
        <row r="2716">
          <cell r="A2716" t="str">
            <v/>
          </cell>
          <cell r="B2716" t="str">
            <v/>
          </cell>
          <cell r="C2716">
            <v>0</v>
          </cell>
          <cell r="D2716" t="str">
            <v/>
          </cell>
          <cell r="E2716">
            <v>0</v>
          </cell>
          <cell r="F2716">
            <v>0</v>
          </cell>
          <cell r="G2716">
            <v>0</v>
          </cell>
        </row>
        <row r="2717">
          <cell r="A2717" t="str">
            <v/>
          </cell>
          <cell r="B2717" t="str">
            <v/>
          </cell>
          <cell r="C2717">
            <v>0</v>
          </cell>
          <cell r="D2717" t="str">
            <v/>
          </cell>
          <cell r="E2717">
            <v>0</v>
          </cell>
          <cell r="F2717">
            <v>0</v>
          </cell>
          <cell r="G2717">
            <v>0</v>
          </cell>
        </row>
        <row r="2718">
          <cell r="A2718" t="str">
            <v/>
          </cell>
          <cell r="B2718" t="str">
            <v/>
          </cell>
          <cell r="C2718">
            <v>0</v>
          </cell>
          <cell r="D2718" t="str">
            <v/>
          </cell>
          <cell r="E2718">
            <v>0</v>
          </cell>
          <cell r="F2718">
            <v>0</v>
          </cell>
          <cell r="G2718">
            <v>0</v>
          </cell>
        </row>
        <row r="2719">
          <cell r="A2719" t="str">
            <v/>
          </cell>
          <cell r="B2719" t="str">
            <v/>
          </cell>
          <cell r="C2719">
            <v>0</v>
          </cell>
          <cell r="D2719" t="str">
            <v/>
          </cell>
          <cell r="E2719">
            <v>0</v>
          </cell>
          <cell r="F2719">
            <v>0</v>
          </cell>
          <cell r="G2719">
            <v>0</v>
          </cell>
        </row>
        <row r="2720">
          <cell r="A2720" t="str">
            <v/>
          </cell>
          <cell r="B2720" t="str">
            <v/>
          </cell>
          <cell r="C2720">
            <v>0</v>
          </cell>
          <cell r="D2720" t="str">
            <v/>
          </cell>
          <cell r="E2720">
            <v>0</v>
          </cell>
          <cell r="F2720">
            <v>0</v>
          </cell>
          <cell r="G2720">
            <v>0</v>
          </cell>
        </row>
        <row r="2721">
          <cell r="A2721" t="str">
            <v/>
          </cell>
          <cell r="B2721" t="str">
            <v/>
          </cell>
          <cell r="C2721">
            <v>0</v>
          </cell>
          <cell r="D2721" t="str">
            <v/>
          </cell>
          <cell r="E2721">
            <v>0</v>
          </cell>
          <cell r="F2721" t="str">
            <v>Total B</v>
          </cell>
          <cell r="G2721">
            <v>0</v>
          </cell>
        </row>
        <row r="2722">
          <cell r="A2722" t="str">
            <v>C - EQUIPOS</v>
          </cell>
          <cell r="B2722" t="str">
            <v/>
          </cell>
          <cell r="C2722">
            <v>0</v>
          </cell>
          <cell r="D2722" t="str">
            <v/>
          </cell>
          <cell r="E2722">
            <v>0</v>
          </cell>
          <cell r="F2722">
            <v>0</v>
          </cell>
          <cell r="G2722">
            <v>0</v>
          </cell>
        </row>
        <row r="2723">
          <cell r="A2723" t="str">
            <v/>
          </cell>
          <cell r="B2723" t="str">
            <v/>
          </cell>
          <cell r="C2723">
            <v>0</v>
          </cell>
          <cell r="D2723" t="str">
            <v/>
          </cell>
          <cell r="E2723">
            <v>0</v>
          </cell>
          <cell r="F2723">
            <v>0</v>
          </cell>
          <cell r="G2723">
            <v>0</v>
          </cell>
        </row>
        <row r="2724">
          <cell r="A2724" t="str">
            <v/>
          </cell>
          <cell r="B2724" t="str">
            <v/>
          </cell>
          <cell r="C2724">
            <v>0</v>
          </cell>
          <cell r="D2724" t="str">
            <v/>
          </cell>
          <cell r="E2724">
            <v>0</v>
          </cell>
          <cell r="F2724">
            <v>0</v>
          </cell>
          <cell r="G2724">
            <v>0</v>
          </cell>
        </row>
        <row r="2725">
          <cell r="A2725" t="str">
            <v/>
          </cell>
          <cell r="B2725" t="str">
            <v/>
          </cell>
          <cell r="C2725">
            <v>0</v>
          </cell>
          <cell r="D2725" t="str">
            <v/>
          </cell>
          <cell r="E2725">
            <v>0</v>
          </cell>
          <cell r="F2725">
            <v>0</v>
          </cell>
          <cell r="G2725">
            <v>0</v>
          </cell>
        </row>
        <row r="2726">
          <cell r="A2726" t="str">
            <v/>
          </cell>
          <cell r="B2726" t="str">
            <v/>
          </cell>
          <cell r="D2726" t="str">
            <v/>
          </cell>
          <cell r="E2726">
            <v>0</v>
          </cell>
          <cell r="F2726">
            <v>0</v>
          </cell>
          <cell r="G2726">
            <v>0</v>
          </cell>
        </row>
        <row r="2727">
          <cell r="A2727" t="str">
            <v/>
          </cell>
          <cell r="B2727" t="str">
            <v/>
          </cell>
          <cell r="C2727" t="str">
            <v>B - MANO DE OBRA</v>
          </cell>
          <cell r="D2727" t="str">
            <v/>
          </cell>
          <cell r="E2727">
            <v>0</v>
          </cell>
          <cell r="F2727">
            <v>0</v>
          </cell>
          <cell r="G2727">
            <v>0</v>
          </cell>
        </row>
        <row r="2728">
          <cell r="A2728" t="str">
            <v/>
          </cell>
          <cell r="B2728" t="str">
            <v/>
          </cell>
          <cell r="C2728">
            <v>0</v>
          </cell>
          <cell r="D2728" t="str">
            <v/>
          </cell>
          <cell r="E2728">
            <v>0</v>
          </cell>
          <cell r="F2728">
            <v>0</v>
          </cell>
          <cell r="G2728">
            <v>0</v>
          </cell>
        </row>
        <row r="2729">
          <cell r="A2729" t="str">
            <v/>
          </cell>
          <cell r="B2729" t="str">
            <v/>
          </cell>
          <cell r="C2729">
            <v>0</v>
          </cell>
          <cell r="D2729" t="str">
            <v/>
          </cell>
          <cell r="E2729">
            <v>0</v>
          </cell>
          <cell r="F2729">
            <v>0</v>
          </cell>
          <cell r="G2729">
            <v>0</v>
          </cell>
        </row>
        <row r="2730">
          <cell r="A2730" t="str">
            <v/>
          </cell>
          <cell r="B2730" t="str">
            <v/>
          </cell>
          <cell r="C2730">
            <v>0</v>
          </cell>
          <cell r="D2730" t="str">
            <v/>
          </cell>
          <cell r="E2730">
            <v>0</v>
          </cell>
          <cell r="F2730">
            <v>0</v>
          </cell>
          <cell r="G2730">
            <v>0</v>
          </cell>
        </row>
        <row r="2731">
          <cell r="A2731" t="str">
            <v/>
          </cell>
          <cell r="B2731" t="str">
            <v/>
          </cell>
          <cell r="C2731">
            <v>0</v>
          </cell>
          <cell r="D2731" t="str">
            <v/>
          </cell>
          <cell r="E2731">
            <v>0</v>
          </cell>
          <cell r="F2731">
            <v>0</v>
          </cell>
          <cell r="G2731">
            <v>0</v>
          </cell>
        </row>
        <row r="2732">
          <cell r="A2732" t="str">
            <v/>
          </cell>
          <cell r="B2732" t="str">
            <v/>
          </cell>
          <cell r="C2732">
            <v>0</v>
          </cell>
          <cell r="D2732" t="str">
            <v/>
          </cell>
          <cell r="E2732">
            <v>0</v>
          </cell>
          <cell r="F2732">
            <v>0</v>
          </cell>
          <cell r="G2732">
            <v>0</v>
          </cell>
        </row>
        <row r="2733">
          <cell r="A2733" t="str">
            <v/>
          </cell>
          <cell r="B2733" t="str">
            <v/>
          </cell>
          <cell r="C2733">
            <v>0</v>
          </cell>
          <cell r="D2733" t="str">
            <v/>
          </cell>
          <cell r="E2733">
            <v>0</v>
          </cell>
          <cell r="F2733" t="str">
            <v>Total C</v>
          </cell>
          <cell r="G2733">
            <v>0</v>
          </cell>
        </row>
        <row r="2734">
          <cell r="A2734" t="str">
            <v/>
          </cell>
          <cell r="B2734" t="str">
            <v/>
          </cell>
          <cell r="C2734">
            <v>0</v>
          </cell>
          <cell r="D2734" t="str">
            <v/>
          </cell>
          <cell r="E2734">
            <v>0</v>
          </cell>
          <cell r="F2734">
            <v>0</v>
          </cell>
          <cell r="G2734">
            <v>0</v>
          </cell>
        </row>
        <row r="2735">
          <cell r="A2735" t="str">
            <v/>
          </cell>
          <cell r="B2735" t="str">
            <v/>
          </cell>
          <cell r="C2735">
            <v>0</v>
          </cell>
          <cell r="D2735" t="str">
            <v>COSTO NETO</v>
          </cell>
          <cell r="E2735">
            <v>0</v>
          </cell>
          <cell r="F2735" t="str">
            <v>Total D=A+B+C</v>
          </cell>
          <cell r="G2735">
            <v>0</v>
          </cell>
        </row>
        <row r="2736">
          <cell r="A2736">
            <v>0</v>
          </cell>
          <cell r="E2736">
            <v>0</v>
          </cell>
          <cell r="F2736" t="str">
            <v>Total B</v>
          </cell>
          <cell r="G2736">
            <v>0</v>
          </cell>
        </row>
        <row r="2737">
          <cell r="A2737" t="str">
            <v>ANALISIS DE PRECIOS</v>
          </cell>
          <cell r="C2737" t="str">
            <v>C - EQUIPOS</v>
          </cell>
          <cell r="E2737">
            <v>0</v>
          </cell>
          <cell r="G2737">
            <v>0</v>
          </cell>
        </row>
        <row r="2738">
          <cell r="A2738" t="str">
            <v>COMITENTE:</v>
          </cell>
          <cell r="B2738" t="str">
            <v>INSTITUTO PROVINCIAL DE LA VIVIENDA</v>
          </cell>
          <cell r="C2738">
            <v>0</v>
          </cell>
          <cell r="D2738" t="str">
            <v/>
          </cell>
          <cell r="E2738">
            <v>0</v>
          </cell>
          <cell r="F2738">
            <v>0</v>
          </cell>
          <cell r="G2738">
            <v>0</v>
          </cell>
        </row>
        <row r="2739">
          <cell r="A2739" t="str">
            <v>CONTRATISTA:</v>
          </cell>
          <cell r="B2739">
            <v>0</v>
          </cell>
          <cell r="C2739">
            <v>0</v>
          </cell>
          <cell r="D2739" t="str">
            <v/>
          </cell>
          <cell r="E2739">
            <v>0</v>
          </cell>
          <cell r="F2739">
            <v>0</v>
          </cell>
          <cell r="G2739">
            <v>0</v>
          </cell>
        </row>
        <row r="2740">
          <cell r="A2740" t="str">
            <v>OBRA:</v>
          </cell>
          <cell r="B2740">
            <v>0</v>
          </cell>
          <cell r="C2740">
            <v>0</v>
          </cell>
          <cell r="D2740" t="str">
            <v/>
          </cell>
          <cell r="E2740">
            <v>0</v>
          </cell>
          <cell r="F2740" t="str">
            <v>PRECIOS A:</v>
          </cell>
          <cell r="G2740">
            <v>0</v>
          </cell>
        </row>
        <row r="2741">
          <cell r="A2741" t="str">
            <v>UBICACIÓN:</v>
          </cell>
          <cell r="B2741">
            <v>0</v>
          </cell>
          <cell r="C2741">
            <v>0</v>
          </cell>
          <cell r="D2741" t="str">
            <v/>
          </cell>
          <cell r="E2741">
            <v>0</v>
          </cell>
          <cell r="F2741">
            <v>0</v>
          </cell>
          <cell r="G2741">
            <v>0</v>
          </cell>
        </row>
        <row r="2742">
          <cell r="A2742" t="str">
            <v>RUBRO:</v>
          </cell>
          <cell r="B2742" t="str">
            <v/>
          </cell>
          <cell r="C2742">
            <v>0</v>
          </cell>
          <cell r="D2742" t="str">
            <v/>
          </cell>
          <cell r="E2742">
            <v>0</v>
          </cell>
          <cell r="F2742">
            <v>0</v>
          </cell>
          <cell r="G2742">
            <v>0</v>
          </cell>
        </row>
        <row r="2743">
          <cell r="A2743" t="str">
            <v>ITEM:</v>
          </cell>
          <cell r="B2743" t="str">
            <v/>
          </cell>
          <cell r="C2743" t="str">
            <v/>
          </cell>
          <cell r="D2743" t="str">
            <v/>
          </cell>
          <cell r="E2743">
            <v>0</v>
          </cell>
          <cell r="F2743" t="str">
            <v>UNIDAD:</v>
          </cell>
          <cell r="G2743" t="str">
            <v/>
          </cell>
        </row>
        <row r="2744">
          <cell r="A2744" t="str">
            <v/>
          </cell>
          <cell r="B2744" t="str">
            <v/>
          </cell>
          <cell r="C2744">
            <v>0</v>
          </cell>
          <cell r="D2744" t="str">
            <v/>
          </cell>
          <cell r="E2744">
            <v>0</v>
          </cell>
          <cell r="F2744">
            <v>0</v>
          </cell>
          <cell r="G2744">
            <v>0</v>
          </cell>
        </row>
        <row r="2745">
          <cell r="A2745" t="str">
            <v>DATOS REDETERMINACION</v>
          </cell>
          <cell r="B2745" t="str">
            <v/>
          </cell>
          <cell r="C2745" t="str">
            <v>DESIGNACION</v>
          </cell>
          <cell r="D2745" t="str">
            <v>U</v>
          </cell>
          <cell r="E2745" t="str">
            <v>Cantidad</v>
          </cell>
          <cell r="F2745" t="str">
            <v>$ Unitarios</v>
          </cell>
          <cell r="G2745" t="str">
            <v>$ Parcial</v>
          </cell>
        </row>
        <row r="2746">
          <cell r="A2746" t="str">
            <v>CÓDIGO</v>
          </cell>
          <cell r="B2746" t="str">
            <v>DESCRIPCIÓN</v>
          </cell>
          <cell r="C2746">
            <v>0</v>
          </cell>
          <cell r="D2746" t="str">
            <v/>
          </cell>
          <cell r="E2746">
            <v>0</v>
          </cell>
          <cell r="F2746">
            <v>0</v>
          </cell>
          <cell r="G2746">
            <v>0</v>
          </cell>
        </row>
        <row r="2747">
          <cell r="A2747" t="str">
            <v>A - MATERIALES</v>
          </cell>
          <cell r="E2747">
            <v>0</v>
          </cell>
          <cell r="F2747" t="str">
            <v>Total C</v>
          </cell>
          <cell r="G2747">
            <v>0</v>
          </cell>
        </row>
        <row r="2748">
          <cell r="A2748" t="str">
            <v/>
          </cell>
          <cell r="B2748" t="str">
            <v/>
          </cell>
          <cell r="D2748" t="str">
            <v/>
          </cell>
          <cell r="E2748">
            <v>0</v>
          </cell>
          <cell r="F2748">
            <v>0</v>
          </cell>
          <cell r="G2748">
            <v>0</v>
          </cell>
        </row>
        <row r="2749">
          <cell r="A2749" t="str">
            <v/>
          </cell>
          <cell r="B2749" t="str">
            <v/>
          </cell>
          <cell r="C2749">
            <v>0</v>
          </cell>
          <cell r="D2749" t="str">
            <v/>
          </cell>
          <cell r="E2749">
            <v>0</v>
          </cell>
          <cell r="F2749">
            <v>0</v>
          </cell>
          <cell r="G2749">
            <v>0</v>
          </cell>
        </row>
        <row r="2750">
          <cell r="A2750" t="str">
            <v/>
          </cell>
          <cell r="B2750" t="str">
            <v/>
          </cell>
          <cell r="D2750" t="str">
            <v/>
          </cell>
          <cell r="F2750">
            <v>0</v>
          </cell>
          <cell r="G2750">
            <v>0</v>
          </cell>
        </row>
        <row r="2751">
          <cell r="A2751" t="str">
            <v/>
          </cell>
          <cell r="B2751" t="str">
            <v/>
          </cell>
          <cell r="C2751">
            <v>0</v>
          </cell>
          <cell r="D2751" t="str">
            <v/>
          </cell>
          <cell r="E2751">
            <v>0</v>
          </cell>
          <cell r="F2751">
            <v>0</v>
          </cell>
          <cell r="G2751">
            <v>0</v>
          </cell>
        </row>
        <row r="2752">
          <cell r="A2752" t="str">
            <v/>
          </cell>
          <cell r="B2752" t="str">
            <v/>
          </cell>
          <cell r="C2752">
            <v>0</v>
          </cell>
          <cell r="D2752" t="str">
            <v/>
          </cell>
          <cell r="E2752">
            <v>0</v>
          </cell>
          <cell r="F2752">
            <v>0</v>
          </cell>
          <cell r="G2752">
            <v>0</v>
          </cell>
        </row>
        <row r="2753">
          <cell r="A2753" t="str">
            <v/>
          </cell>
          <cell r="B2753" t="str">
            <v/>
          </cell>
          <cell r="C2753">
            <v>0</v>
          </cell>
          <cell r="D2753" t="str">
            <v/>
          </cell>
          <cell r="E2753">
            <v>0</v>
          </cell>
          <cell r="F2753">
            <v>0</v>
          </cell>
          <cell r="G2753">
            <v>0</v>
          </cell>
        </row>
        <row r="2754">
          <cell r="A2754" t="str">
            <v/>
          </cell>
          <cell r="B2754" t="str">
            <v/>
          </cell>
          <cell r="C2754">
            <v>0</v>
          </cell>
          <cell r="D2754" t="str">
            <v/>
          </cell>
          <cell r="E2754">
            <v>0</v>
          </cell>
          <cell r="F2754">
            <v>0</v>
          </cell>
          <cell r="G2754">
            <v>0</v>
          </cell>
        </row>
        <row r="2755">
          <cell r="A2755" t="str">
            <v/>
          </cell>
          <cell r="B2755" t="str">
            <v/>
          </cell>
          <cell r="C2755">
            <v>0</v>
          </cell>
          <cell r="D2755" t="str">
            <v/>
          </cell>
          <cell r="E2755">
            <v>0</v>
          </cell>
          <cell r="F2755">
            <v>0</v>
          </cell>
          <cell r="G2755">
            <v>0</v>
          </cell>
        </row>
        <row r="2756">
          <cell r="A2756" t="str">
            <v/>
          </cell>
          <cell r="B2756" t="str">
            <v/>
          </cell>
          <cell r="C2756" t="str">
            <v>TABIQUES</v>
          </cell>
          <cell r="D2756" t="str">
            <v/>
          </cell>
          <cell r="E2756">
            <v>0</v>
          </cell>
          <cell r="F2756">
            <v>0</v>
          </cell>
          <cell r="G2756">
            <v>0</v>
          </cell>
        </row>
        <row r="2757">
          <cell r="A2757" t="str">
            <v/>
          </cell>
          <cell r="B2757" t="str">
            <v/>
          </cell>
          <cell r="C2757" t="str">
            <v>Tabique de revestimiento acústico</v>
          </cell>
          <cell r="D2757" t="str">
            <v/>
          </cell>
          <cell r="E2757">
            <v>0</v>
          </cell>
          <cell r="F2757">
            <v>0</v>
          </cell>
          <cell r="G2757">
            <v>0</v>
          </cell>
        </row>
        <row r="2758">
          <cell r="A2758" t="str">
            <v/>
          </cell>
          <cell r="B2758" t="str">
            <v/>
          </cell>
          <cell r="D2758" t="str">
            <v/>
          </cell>
          <cell r="E2758">
            <v>0</v>
          </cell>
          <cell r="F2758">
            <v>0</v>
          </cell>
          <cell r="G2758">
            <v>0</v>
          </cell>
        </row>
        <row r="2759">
          <cell r="A2759" t="str">
            <v/>
          </cell>
          <cell r="B2759" t="str">
            <v/>
          </cell>
          <cell r="C2759" t="str">
            <v>DESIGNACION</v>
          </cell>
          <cell r="D2759" t="str">
            <v/>
          </cell>
          <cell r="E2759" t="str">
            <v>Cantidad</v>
          </cell>
          <cell r="F2759">
            <v>0</v>
          </cell>
          <cell r="G2759">
            <v>0</v>
          </cell>
        </row>
        <row r="2760">
          <cell r="A2760" t="str">
            <v/>
          </cell>
          <cell r="B2760" t="str">
            <v/>
          </cell>
          <cell r="C2760">
            <v>0</v>
          </cell>
          <cell r="D2760" t="str">
            <v/>
          </cell>
          <cell r="E2760">
            <v>0</v>
          </cell>
          <cell r="F2760">
            <v>0</v>
          </cell>
          <cell r="G2760">
            <v>0</v>
          </cell>
        </row>
        <row r="2761">
          <cell r="A2761" t="str">
            <v/>
          </cell>
          <cell r="B2761" t="str">
            <v/>
          </cell>
          <cell r="C2761" t="str">
            <v>A - MATERIALES</v>
          </cell>
          <cell r="D2761" t="str">
            <v/>
          </cell>
          <cell r="E2761">
            <v>0</v>
          </cell>
          <cell r="F2761">
            <v>0</v>
          </cell>
          <cell r="G2761">
            <v>0</v>
          </cell>
        </row>
        <row r="2762">
          <cell r="A2762" t="str">
            <v/>
          </cell>
          <cell r="B2762" t="str">
            <v/>
          </cell>
          <cell r="C2762">
            <v>0</v>
          </cell>
          <cell r="D2762" t="str">
            <v/>
          </cell>
          <cell r="E2762">
            <v>0</v>
          </cell>
          <cell r="F2762">
            <v>0</v>
          </cell>
          <cell r="G2762">
            <v>0</v>
          </cell>
        </row>
        <row r="2763">
          <cell r="A2763" t="str">
            <v/>
          </cell>
          <cell r="B2763" t="str">
            <v/>
          </cell>
          <cell r="C2763">
            <v>0</v>
          </cell>
          <cell r="D2763" t="str">
            <v/>
          </cell>
          <cell r="E2763">
            <v>0</v>
          </cell>
          <cell r="F2763">
            <v>0</v>
          </cell>
          <cell r="G2763">
            <v>0</v>
          </cell>
        </row>
        <row r="2764">
          <cell r="A2764" t="str">
            <v/>
          </cell>
          <cell r="B2764" t="str">
            <v/>
          </cell>
          <cell r="C2764">
            <v>0</v>
          </cell>
          <cell r="D2764" t="str">
            <v/>
          </cell>
          <cell r="E2764">
            <v>0</v>
          </cell>
          <cell r="F2764">
            <v>0</v>
          </cell>
          <cell r="G2764">
            <v>0</v>
          </cell>
        </row>
        <row r="2765">
          <cell r="A2765" t="str">
            <v/>
          </cell>
          <cell r="B2765" t="str">
            <v/>
          </cell>
          <cell r="C2765">
            <v>0</v>
          </cell>
          <cell r="D2765" t="str">
            <v/>
          </cell>
          <cell r="E2765">
            <v>0</v>
          </cell>
          <cell r="F2765">
            <v>0</v>
          </cell>
          <cell r="G2765">
            <v>0</v>
          </cell>
        </row>
        <row r="2766">
          <cell r="A2766" t="str">
            <v/>
          </cell>
          <cell r="B2766" t="str">
            <v/>
          </cell>
          <cell r="C2766">
            <v>0</v>
          </cell>
          <cell r="D2766" t="str">
            <v/>
          </cell>
          <cell r="E2766">
            <v>0</v>
          </cell>
          <cell r="F2766">
            <v>0</v>
          </cell>
          <cell r="G2766">
            <v>0</v>
          </cell>
        </row>
        <row r="2767">
          <cell r="A2767" t="str">
            <v/>
          </cell>
          <cell r="B2767" t="str">
            <v/>
          </cell>
          <cell r="C2767">
            <v>0</v>
          </cell>
          <cell r="D2767" t="str">
            <v/>
          </cell>
          <cell r="E2767">
            <v>0</v>
          </cell>
          <cell r="F2767">
            <v>0</v>
          </cell>
          <cell r="G2767">
            <v>0</v>
          </cell>
        </row>
        <row r="2768">
          <cell r="A2768" t="str">
            <v/>
          </cell>
          <cell r="B2768" t="str">
            <v/>
          </cell>
          <cell r="C2768">
            <v>0</v>
          </cell>
          <cell r="D2768" t="str">
            <v/>
          </cell>
          <cell r="E2768">
            <v>0</v>
          </cell>
          <cell r="F2768" t="str">
            <v>Total A</v>
          </cell>
          <cell r="G2768">
            <v>0</v>
          </cell>
        </row>
        <row r="2769">
          <cell r="A2769" t="str">
            <v>B - MANO DE OBRA</v>
          </cell>
          <cell r="B2769" t="str">
            <v/>
          </cell>
          <cell r="C2769">
            <v>0</v>
          </cell>
          <cell r="D2769" t="str">
            <v/>
          </cell>
          <cell r="E2769">
            <v>0</v>
          </cell>
          <cell r="F2769">
            <v>0</v>
          </cell>
          <cell r="G2769">
            <v>0</v>
          </cell>
        </row>
        <row r="2770">
          <cell r="A2770" t="str">
            <v/>
          </cell>
          <cell r="B2770" t="str">
            <v/>
          </cell>
          <cell r="C2770">
            <v>0</v>
          </cell>
          <cell r="D2770" t="str">
            <v/>
          </cell>
          <cell r="E2770">
            <v>0</v>
          </cell>
          <cell r="F2770">
            <v>0</v>
          </cell>
          <cell r="G2770">
            <v>0</v>
          </cell>
        </row>
        <row r="2771">
          <cell r="A2771" t="str">
            <v/>
          </cell>
          <cell r="B2771" t="str">
            <v/>
          </cell>
          <cell r="C2771">
            <v>0</v>
          </cell>
          <cell r="D2771" t="str">
            <v/>
          </cell>
          <cell r="E2771">
            <v>0</v>
          </cell>
          <cell r="F2771">
            <v>0</v>
          </cell>
          <cell r="G2771">
            <v>0</v>
          </cell>
        </row>
        <row r="2772">
          <cell r="A2772" t="str">
            <v/>
          </cell>
          <cell r="B2772" t="str">
            <v/>
          </cell>
          <cell r="C2772">
            <v>0</v>
          </cell>
          <cell r="D2772" t="str">
            <v/>
          </cell>
          <cell r="E2772">
            <v>0</v>
          </cell>
          <cell r="F2772">
            <v>0</v>
          </cell>
          <cell r="G2772">
            <v>0</v>
          </cell>
        </row>
        <row r="2773">
          <cell r="A2773" t="str">
            <v/>
          </cell>
          <cell r="B2773" t="str">
            <v/>
          </cell>
          <cell r="C2773">
            <v>0</v>
          </cell>
          <cell r="D2773" t="str">
            <v/>
          </cell>
          <cell r="E2773">
            <v>0</v>
          </cell>
          <cell r="F2773">
            <v>0</v>
          </cell>
          <cell r="G2773">
            <v>0</v>
          </cell>
        </row>
        <row r="2774">
          <cell r="A2774" t="str">
            <v/>
          </cell>
          <cell r="B2774" t="str">
            <v/>
          </cell>
          <cell r="C2774">
            <v>0</v>
          </cell>
          <cell r="D2774" t="str">
            <v/>
          </cell>
          <cell r="E2774">
            <v>0</v>
          </cell>
          <cell r="F2774">
            <v>0</v>
          </cell>
          <cell r="G2774">
            <v>0</v>
          </cell>
        </row>
        <row r="2775">
          <cell r="A2775" t="str">
            <v/>
          </cell>
          <cell r="B2775" t="str">
            <v/>
          </cell>
          <cell r="C2775">
            <v>0</v>
          </cell>
          <cell r="D2775" t="str">
            <v/>
          </cell>
          <cell r="E2775">
            <v>0</v>
          </cell>
          <cell r="F2775">
            <v>0</v>
          </cell>
          <cell r="G2775">
            <v>0</v>
          </cell>
        </row>
        <row r="2776">
          <cell r="A2776" t="str">
            <v/>
          </cell>
          <cell r="B2776" t="str">
            <v/>
          </cell>
          <cell r="D2776" t="str">
            <v/>
          </cell>
          <cell r="E2776">
            <v>0</v>
          </cell>
          <cell r="F2776">
            <v>0</v>
          </cell>
          <cell r="G2776">
            <v>0</v>
          </cell>
        </row>
        <row r="2777">
          <cell r="A2777" t="str">
            <v/>
          </cell>
          <cell r="B2777" t="str">
            <v/>
          </cell>
          <cell r="C2777" t="str">
            <v>B - MANO DE OBRA</v>
          </cell>
          <cell r="D2777" t="str">
            <v/>
          </cell>
          <cell r="E2777">
            <v>0</v>
          </cell>
          <cell r="F2777">
            <v>0</v>
          </cell>
          <cell r="G2777">
            <v>0</v>
          </cell>
        </row>
        <row r="2778">
          <cell r="A2778" t="str">
            <v/>
          </cell>
          <cell r="B2778" t="str">
            <v/>
          </cell>
          <cell r="C2778">
            <v>0</v>
          </cell>
          <cell r="D2778" t="str">
            <v/>
          </cell>
          <cell r="E2778">
            <v>0</v>
          </cell>
          <cell r="F2778" t="str">
            <v>Total B</v>
          </cell>
          <cell r="G2778">
            <v>0</v>
          </cell>
        </row>
        <row r="2779">
          <cell r="A2779" t="str">
            <v>C - EQUIPOS</v>
          </cell>
          <cell r="B2779" t="str">
            <v/>
          </cell>
          <cell r="C2779">
            <v>0</v>
          </cell>
          <cell r="D2779" t="str">
            <v/>
          </cell>
          <cell r="E2779">
            <v>0</v>
          </cell>
          <cell r="F2779">
            <v>0</v>
          </cell>
          <cell r="G2779">
            <v>0</v>
          </cell>
        </row>
        <row r="2780">
          <cell r="A2780" t="str">
            <v/>
          </cell>
          <cell r="B2780" t="str">
            <v/>
          </cell>
          <cell r="C2780">
            <v>0</v>
          </cell>
          <cell r="D2780" t="str">
            <v/>
          </cell>
          <cell r="E2780">
            <v>0</v>
          </cell>
          <cell r="F2780">
            <v>0</v>
          </cell>
          <cell r="G2780">
            <v>0</v>
          </cell>
        </row>
        <row r="2781">
          <cell r="A2781" t="str">
            <v/>
          </cell>
          <cell r="B2781" t="str">
            <v/>
          </cell>
          <cell r="C2781">
            <v>0</v>
          </cell>
          <cell r="D2781" t="str">
            <v/>
          </cell>
          <cell r="E2781">
            <v>0</v>
          </cell>
          <cell r="F2781">
            <v>0</v>
          </cell>
          <cell r="G2781">
            <v>0</v>
          </cell>
        </row>
        <row r="2782">
          <cell r="A2782" t="str">
            <v/>
          </cell>
          <cell r="B2782" t="str">
            <v/>
          </cell>
          <cell r="C2782">
            <v>0</v>
          </cell>
          <cell r="D2782" t="str">
            <v/>
          </cell>
          <cell r="E2782">
            <v>0</v>
          </cell>
          <cell r="F2782">
            <v>0</v>
          </cell>
          <cell r="G2782">
            <v>0</v>
          </cell>
        </row>
        <row r="2783">
          <cell r="A2783" t="str">
            <v/>
          </cell>
          <cell r="B2783" t="str">
            <v/>
          </cell>
          <cell r="C2783">
            <v>0</v>
          </cell>
          <cell r="D2783" t="str">
            <v/>
          </cell>
          <cell r="E2783">
            <v>0</v>
          </cell>
          <cell r="F2783">
            <v>0</v>
          </cell>
          <cell r="G2783">
            <v>0</v>
          </cell>
        </row>
        <row r="2784">
          <cell r="A2784" t="str">
            <v/>
          </cell>
          <cell r="B2784" t="str">
            <v/>
          </cell>
          <cell r="C2784">
            <v>0</v>
          </cell>
          <cell r="D2784" t="str">
            <v/>
          </cell>
          <cell r="E2784">
            <v>0</v>
          </cell>
          <cell r="F2784">
            <v>0</v>
          </cell>
          <cell r="G2784">
            <v>0</v>
          </cell>
        </row>
        <row r="2785">
          <cell r="A2785" t="str">
            <v/>
          </cell>
          <cell r="B2785" t="str">
            <v/>
          </cell>
          <cell r="C2785">
            <v>0</v>
          </cell>
          <cell r="D2785" t="str">
            <v/>
          </cell>
          <cell r="E2785">
            <v>0</v>
          </cell>
          <cell r="F2785">
            <v>0</v>
          </cell>
          <cell r="G2785">
            <v>0</v>
          </cell>
        </row>
        <row r="2786">
          <cell r="A2786" t="str">
            <v/>
          </cell>
          <cell r="B2786" t="str">
            <v/>
          </cell>
          <cell r="D2786" t="str">
            <v/>
          </cell>
          <cell r="E2786">
            <v>0</v>
          </cell>
          <cell r="F2786">
            <v>0</v>
          </cell>
          <cell r="G2786">
            <v>0</v>
          </cell>
        </row>
        <row r="2787">
          <cell r="A2787" t="str">
            <v/>
          </cell>
          <cell r="B2787" t="str">
            <v/>
          </cell>
          <cell r="C2787" t="str">
            <v>C - EQUIPOS</v>
          </cell>
          <cell r="D2787" t="str">
            <v/>
          </cell>
          <cell r="E2787">
            <v>0</v>
          </cell>
          <cell r="F2787">
            <v>0</v>
          </cell>
          <cell r="G2787">
            <v>0</v>
          </cell>
        </row>
        <row r="2788">
          <cell r="A2788" t="str">
            <v/>
          </cell>
          <cell r="B2788" t="str">
            <v/>
          </cell>
          <cell r="C2788">
            <v>0</v>
          </cell>
          <cell r="D2788" t="str">
            <v/>
          </cell>
          <cell r="E2788">
            <v>0</v>
          </cell>
          <cell r="F2788">
            <v>0</v>
          </cell>
          <cell r="G2788">
            <v>0</v>
          </cell>
        </row>
        <row r="2789">
          <cell r="A2789" t="str">
            <v/>
          </cell>
          <cell r="B2789" t="str">
            <v/>
          </cell>
          <cell r="C2789">
            <v>0</v>
          </cell>
          <cell r="D2789" t="str">
            <v/>
          </cell>
          <cell r="E2789">
            <v>0</v>
          </cell>
          <cell r="F2789">
            <v>0</v>
          </cell>
          <cell r="G2789">
            <v>0</v>
          </cell>
        </row>
        <row r="2790">
          <cell r="A2790" t="str">
            <v/>
          </cell>
          <cell r="B2790" t="str">
            <v/>
          </cell>
          <cell r="C2790">
            <v>0</v>
          </cell>
          <cell r="D2790" t="str">
            <v/>
          </cell>
          <cell r="E2790">
            <v>0</v>
          </cell>
          <cell r="F2790" t="str">
            <v>Total C</v>
          </cell>
          <cell r="G2790">
            <v>0</v>
          </cell>
        </row>
        <row r="2791">
          <cell r="A2791" t="str">
            <v/>
          </cell>
          <cell r="B2791" t="str">
            <v/>
          </cell>
          <cell r="C2791">
            <v>0</v>
          </cell>
          <cell r="D2791" t="str">
            <v/>
          </cell>
          <cell r="E2791">
            <v>0</v>
          </cell>
          <cell r="F2791">
            <v>0</v>
          </cell>
          <cell r="G2791">
            <v>0</v>
          </cell>
        </row>
        <row r="2792">
          <cell r="A2792" t="str">
            <v/>
          </cell>
          <cell r="B2792" t="str">
            <v/>
          </cell>
          <cell r="C2792">
            <v>0</v>
          </cell>
          <cell r="D2792" t="str">
            <v>COSTO NETO</v>
          </cell>
          <cell r="E2792">
            <v>0</v>
          </cell>
          <cell r="F2792" t="str">
            <v>Total D=A+B+C</v>
          </cell>
          <cell r="G2792">
            <v>0</v>
          </cell>
        </row>
        <row r="2793">
          <cell r="A2793" t="str">
            <v/>
          </cell>
          <cell r="B2793" t="str">
            <v/>
          </cell>
          <cell r="C2793">
            <v>0</v>
          </cell>
          <cell r="D2793" t="str">
            <v/>
          </cell>
          <cell r="E2793">
            <v>0</v>
          </cell>
          <cell r="F2793">
            <v>0</v>
          </cell>
          <cell r="G2793">
            <v>0</v>
          </cell>
        </row>
        <row r="2794">
          <cell r="A2794" t="str">
            <v>ANALISIS DE PRECIOS</v>
          </cell>
          <cell r="B2794" t="str">
            <v/>
          </cell>
          <cell r="C2794">
            <v>0</v>
          </cell>
          <cell r="D2794" t="str">
            <v/>
          </cell>
          <cell r="E2794">
            <v>0</v>
          </cell>
          <cell r="F2794">
            <v>0</v>
          </cell>
          <cell r="G2794">
            <v>0</v>
          </cell>
        </row>
        <row r="2795">
          <cell r="A2795" t="str">
            <v>COMITENTE:</v>
          </cell>
          <cell r="B2795" t="str">
            <v>INSTITUTO PROVINCIAL DE LA VIVIENDA</v>
          </cell>
          <cell r="C2795">
            <v>0</v>
          </cell>
          <cell r="D2795" t="str">
            <v/>
          </cell>
          <cell r="E2795">
            <v>0</v>
          </cell>
          <cell r="F2795">
            <v>0</v>
          </cell>
          <cell r="G2795">
            <v>0</v>
          </cell>
        </row>
        <row r="2796">
          <cell r="A2796" t="str">
            <v>CONTRATISTA:</v>
          </cell>
          <cell r="B2796">
            <v>0</v>
          </cell>
          <cell r="C2796">
            <v>0</v>
          </cell>
          <cell r="D2796" t="str">
            <v/>
          </cell>
          <cell r="E2796">
            <v>0</v>
          </cell>
          <cell r="F2796">
            <v>0</v>
          </cell>
          <cell r="G2796">
            <v>0</v>
          </cell>
        </row>
        <row r="2797">
          <cell r="A2797" t="str">
            <v>OBRA:</v>
          </cell>
          <cell r="B2797">
            <v>0</v>
          </cell>
          <cell r="E2797">
            <v>0</v>
          </cell>
          <cell r="F2797" t="str">
            <v>PRECIOS A:</v>
          </cell>
          <cell r="G2797">
            <v>0</v>
          </cell>
        </row>
        <row r="2798">
          <cell r="A2798" t="str">
            <v>UBICACIÓN:</v>
          </cell>
          <cell r="B2798">
            <v>0</v>
          </cell>
          <cell r="E2798">
            <v>0</v>
          </cell>
          <cell r="G2798">
            <v>0</v>
          </cell>
        </row>
        <row r="2799">
          <cell r="A2799" t="str">
            <v>RUBRO:</v>
          </cell>
          <cell r="B2799" t="str">
            <v>Tabique de revestimiento acústico</v>
          </cell>
          <cell r="C2799">
            <v>0</v>
          </cell>
          <cell r="D2799" t="str">
            <v>Costo  Neto</v>
          </cell>
          <cell r="E2799">
            <v>0</v>
          </cell>
          <cell r="F2799" t="str">
            <v>Total D=A+B+C</v>
          </cell>
          <cell r="G2799">
            <v>0</v>
          </cell>
        </row>
        <row r="2800">
          <cell r="A2800" t="str">
            <v>ITEM:</v>
          </cell>
          <cell r="B2800" t="str">
            <v/>
          </cell>
          <cell r="C2800" t="str">
            <v/>
          </cell>
          <cell r="F2800" t="str">
            <v>UNIDAD:</v>
          </cell>
          <cell r="G2800" t="str">
            <v/>
          </cell>
        </row>
        <row r="2801">
          <cell r="A2801" t="str">
            <v>ANALISIS DE PRECIOS</v>
          </cell>
          <cell r="B2801">
            <v>0</v>
          </cell>
          <cell r="C2801">
            <v>0</v>
          </cell>
          <cell r="D2801">
            <v>0</v>
          </cell>
          <cell r="E2801">
            <v>0</v>
          </cell>
          <cell r="F2801">
            <v>0</v>
          </cell>
          <cell r="G2801">
            <v>0</v>
          </cell>
        </row>
        <row r="2802">
          <cell r="A2802" t="str">
            <v>DATOS REDETERMINACION</v>
          </cell>
          <cell r="B2802" t="str">
            <v>SUBSECRETARÍA DE OBRAS PÚBLICAS</v>
          </cell>
          <cell r="C2802" t="str">
            <v>DESIGNACION</v>
          </cell>
          <cell r="D2802" t="str">
            <v>U</v>
          </cell>
          <cell r="E2802" t="str">
            <v>Cantidad</v>
          </cell>
          <cell r="F2802" t="str">
            <v>$ Unitarios</v>
          </cell>
          <cell r="G2802" t="str">
            <v>$ Parcial</v>
          </cell>
        </row>
        <row r="2803">
          <cell r="A2803" t="str">
            <v>CÓDIGO</v>
          </cell>
          <cell r="B2803" t="str">
            <v>DESCRIPCIÓN</v>
          </cell>
          <cell r="C2803">
            <v>0</v>
          </cell>
          <cell r="D2803">
            <v>0</v>
          </cell>
          <cell r="E2803">
            <v>0</v>
          </cell>
          <cell r="F2803">
            <v>0</v>
          </cell>
          <cell r="G2803">
            <v>0</v>
          </cell>
        </row>
        <row r="2804">
          <cell r="A2804" t="str">
            <v>A - MATERIALES</v>
          </cell>
          <cell r="B2804" t="str">
            <v>CONSTRUCCIÓN CONSULTORIOS EXTERNOS - HOSPITAL DR. GUILLERMO RAWSON</v>
          </cell>
          <cell r="C2804">
            <v>0</v>
          </cell>
          <cell r="D2804">
            <v>0</v>
          </cell>
          <cell r="E2804">
            <v>0</v>
          </cell>
          <cell r="F2804" t="str">
            <v>PRECIOS A:</v>
          </cell>
          <cell r="G2804">
            <v>0</v>
          </cell>
        </row>
        <row r="2805">
          <cell r="A2805" t="str">
            <v/>
          </cell>
          <cell r="B2805" t="str">
            <v/>
          </cell>
          <cell r="C2805">
            <v>0</v>
          </cell>
          <cell r="D2805" t="str">
            <v/>
          </cell>
          <cell r="E2805">
            <v>0</v>
          </cell>
          <cell r="F2805">
            <v>0</v>
          </cell>
          <cell r="G2805">
            <v>0</v>
          </cell>
        </row>
        <row r="2806">
          <cell r="A2806" t="str">
            <v/>
          </cell>
          <cell r="B2806" t="str">
            <v/>
          </cell>
          <cell r="C2806" t="str">
            <v>TABIQUES</v>
          </cell>
          <cell r="D2806" t="str">
            <v/>
          </cell>
          <cell r="E2806">
            <v>0</v>
          </cell>
          <cell r="F2806">
            <v>0</v>
          </cell>
          <cell r="G2806">
            <v>0</v>
          </cell>
        </row>
        <row r="2807">
          <cell r="A2807" t="str">
            <v/>
          </cell>
          <cell r="B2807" t="str">
            <v/>
          </cell>
          <cell r="C2807" t="str">
            <v>Tabique exterior</v>
          </cell>
          <cell r="D2807" t="str">
            <v/>
          </cell>
          <cell r="E2807">
            <v>0</v>
          </cell>
          <cell r="F2807">
            <v>0</v>
          </cell>
          <cell r="G2807">
            <v>0</v>
          </cell>
        </row>
        <row r="2808">
          <cell r="A2808" t="str">
            <v/>
          </cell>
          <cell r="B2808" t="str">
            <v/>
          </cell>
          <cell r="D2808" t="str">
            <v/>
          </cell>
          <cell r="E2808">
            <v>0</v>
          </cell>
          <cell r="F2808">
            <v>0</v>
          </cell>
          <cell r="G2808">
            <v>0</v>
          </cell>
        </row>
        <row r="2809">
          <cell r="A2809" t="str">
            <v/>
          </cell>
          <cell r="B2809" t="str">
            <v/>
          </cell>
          <cell r="C2809" t="str">
            <v>DESIGNACION</v>
          </cell>
          <cell r="D2809" t="str">
            <v/>
          </cell>
          <cell r="E2809" t="str">
            <v>Cantidad</v>
          </cell>
          <cell r="F2809">
            <v>0</v>
          </cell>
          <cell r="G2809">
            <v>0</v>
          </cell>
        </row>
        <row r="2810">
          <cell r="A2810" t="str">
            <v/>
          </cell>
          <cell r="B2810" t="str">
            <v/>
          </cell>
          <cell r="C2810">
            <v>0</v>
          </cell>
          <cell r="D2810" t="str">
            <v/>
          </cell>
          <cell r="E2810">
            <v>0</v>
          </cell>
          <cell r="F2810">
            <v>0</v>
          </cell>
          <cell r="G2810">
            <v>0</v>
          </cell>
        </row>
        <row r="2811">
          <cell r="A2811" t="str">
            <v/>
          </cell>
          <cell r="B2811" t="str">
            <v/>
          </cell>
          <cell r="C2811" t="str">
            <v>A - MATERIALES</v>
          </cell>
          <cell r="D2811" t="str">
            <v/>
          </cell>
          <cell r="E2811">
            <v>0</v>
          </cell>
          <cell r="F2811">
            <v>0</v>
          </cell>
          <cell r="G2811">
            <v>0</v>
          </cell>
        </row>
        <row r="2812">
          <cell r="A2812" t="str">
            <v/>
          </cell>
          <cell r="B2812" t="str">
            <v/>
          </cell>
          <cell r="C2812">
            <v>0</v>
          </cell>
          <cell r="D2812" t="str">
            <v/>
          </cell>
          <cell r="E2812">
            <v>0</v>
          </cell>
          <cell r="F2812">
            <v>0</v>
          </cell>
          <cell r="G2812">
            <v>0</v>
          </cell>
        </row>
        <row r="2813">
          <cell r="A2813" t="str">
            <v/>
          </cell>
          <cell r="B2813" t="str">
            <v/>
          </cell>
          <cell r="C2813">
            <v>0</v>
          </cell>
          <cell r="D2813" t="str">
            <v/>
          </cell>
          <cell r="E2813">
            <v>0</v>
          </cell>
          <cell r="F2813">
            <v>0</v>
          </cell>
          <cell r="G2813">
            <v>0</v>
          </cell>
        </row>
        <row r="2814">
          <cell r="A2814" t="str">
            <v/>
          </cell>
          <cell r="B2814" t="str">
            <v/>
          </cell>
          <cell r="C2814">
            <v>0</v>
          </cell>
          <cell r="D2814" t="str">
            <v/>
          </cell>
          <cell r="E2814">
            <v>0</v>
          </cell>
          <cell r="F2814">
            <v>0</v>
          </cell>
          <cell r="G2814">
            <v>0</v>
          </cell>
        </row>
        <row r="2815">
          <cell r="A2815" t="str">
            <v/>
          </cell>
          <cell r="B2815" t="str">
            <v/>
          </cell>
          <cell r="C2815">
            <v>0</v>
          </cell>
          <cell r="D2815" t="str">
            <v/>
          </cell>
          <cell r="E2815">
            <v>0</v>
          </cell>
          <cell r="F2815">
            <v>0</v>
          </cell>
          <cell r="G2815">
            <v>0</v>
          </cell>
        </row>
        <row r="2816">
          <cell r="A2816" t="str">
            <v/>
          </cell>
          <cell r="B2816" t="str">
            <v/>
          </cell>
          <cell r="C2816">
            <v>0</v>
          </cell>
          <cell r="D2816" t="str">
            <v/>
          </cell>
          <cell r="E2816">
            <v>0</v>
          </cell>
          <cell r="F2816">
            <v>0</v>
          </cell>
          <cell r="G2816">
            <v>0</v>
          </cell>
        </row>
        <row r="2817">
          <cell r="A2817" t="str">
            <v/>
          </cell>
          <cell r="B2817" t="str">
            <v/>
          </cell>
          <cell r="C2817">
            <v>0</v>
          </cell>
          <cell r="D2817" t="str">
            <v/>
          </cell>
          <cell r="E2817">
            <v>0</v>
          </cell>
          <cell r="F2817">
            <v>0</v>
          </cell>
          <cell r="G2817">
            <v>0</v>
          </cell>
        </row>
        <row r="2818">
          <cell r="A2818" t="str">
            <v/>
          </cell>
          <cell r="B2818" t="str">
            <v/>
          </cell>
          <cell r="C2818">
            <v>0</v>
          </cell>
          <cell r="D2818" t="str">
            <v/>
          </cell>
          <cell r="E2818">
            <v>0</v>
          </cell>
          <cell r="F2818">
            <v>0</v>
          </cell>
          <cell r="G2818">
            <v>0</v>
          </cell>
        </row>
        <row r="2819">
          <cell r="A2819" t="str">
            <v/>
          </cell>
          <cell r="B2819" t="str">
            <v/>
          </cell>
          <cell r="C2819">
            <v>0</v>
          </cell>
          <cell r="D2819" t="str">
            <v/>
          </cell>
          <cell r="E2819">
            <v>0</v>
          </cell>
          <cell r="F2819">
            <v>0</v>
          </cell>
          <cell r="G2819">
            <v>0</v>
          </cell>
        </row>
        <row r="2820">
          <cell r="A2820" t="str">
            <v/>
          </cell>
          <cell r="B2820" t="str">
            <v/>
          </cell>
          <cell r="C2820">
            <v>0</v>
          </cell>
          <cell r="D2820" t="str">
            <v/>
          </cell>
          <cell r="E2820">
            <v>0</v>
          </cell>
          <cell r="F2820">
            <v>0</v>
          </cell>
          <cell r="G2820">
            <v>0</v>
          </cell>
        </row>
        <row r="2821">
          <cell r="A2821" t="str">
            <v/>
          </cell>
          <cell r="B2821" t="str">
            <v/>
          </cell>
          <cell r="C2821">
            <v>0</v>
          </cell>
          <cell r="D2821" t="str">
            <v/>
          </cell>
          <cell r="E2821">
            <v>0</v>
          </cell>
          <cell r="F2821">
            <v>0</v>
          </cell>
          <cell r="G2821">
            <v>0</v>
          </cell>
        </row>
        <row r="2822">
          <cell r="A2822" t="str">
            <v/>
          </cell>
          <cell r="B2822" t="str">
            <v/>
          </cell>
          <cell r="C2822">
            <v>0</v>
          </cell>
          <cell r="D2822" t="str">
            <v/>
          </cell>
          <cell r="E2822">
            <v>0</v>
          </cell>
          <cell r="F2822">
            <v>0</v>
          </cell>
          <cell r="G2822">
            <v>0</v>
          </cell>
        </row>
        <row r="2823">
          <cell r="A2823" t="str">
            <v/>
          </cell>
          <cell r="B2823" t="str">
            <v/>
          </cell>
          <cell r="C2823">
            <v>0</v>
          </cell>
          <cell r="D2823" t="str">
            <v/>
          </cell>
          <cell r="E2823">
            <v>0</v>
          </cell>
          <cell r="F2823">
            <v>0</v>
          </cell>
          <cell r="G2823">
            <v>0</v>
          </cell>
        </row>
        <row r="2824">
          <cell r="A2824" t="str">
            <v/>
          </cell>
          <cell r="B2824" t="str">
            <v/>
          </cell>
          <cell r="C2824">
            <v>0</v>
          </cell>
          <cell r="D2824" t="str">
            <v/>
          </cell>
          <cell r="E2824">
            <v>0</v>
          </cell>
          <cell r="F2824">
            <v>0</v>
          </cell>
          <cell r="G2824">
            <v>0</v>
          </cell>
        </row>
        <row r="2825">
          <cell r="A2825" t="str">
            <v/>
          </cell>
          <cell r="B2825" t="str">
            <v/>
          </cell>
          <cell r="C2825">
            <v>0</v>
          </cell>
          <cell r="D2825" t="str">
            <v/>
          </cell>
          <cell r="E2825">
            <v>0</v>
          </cell>
          <cell r="F2825" t="str">
            <v>Total A</v>
          </cell>
          <cell r="G2825">
            <v>0</v>
          </cell>
        </row>
        <row r="2826">
          <cell r="A2826" t="str">
            <v>B - MANO DE OBRA</v>
          </cell>
          <cell r="E2826">
            <v>0</v>
          </cell>
          <cell r="F2826" t="str">
            <v>Total A</v>
          </cell>
          <cell r="G2826">
            <v>0</v>
          </cell>
        </row>
        <row r="2827">
          <cell r="A2827" t="str">
            <v/>
          </cell>
          <cell r="B2827" t="str">
            <v/>
          </cell>
          <cell r="C2827" t="str">
            <v>B - MANO DE OBRA</v>
          </cell>
          <cell r="D2827" t="str">
            <v/>
          </cell>
          <cell r="E2827">
            <v>0</v>
          </cell>
          <cell r="F2827">
            <v>0</v>
          </cell>
          <cell r="G2827">
            <v>0</v>
          </cell>
        </row>
        <row r="2828">
          <cell r="A2828" t="str">
            <v/>
          </cell>
          <cell r="B2828" t="str">
            <v/>
          </cell>
          <cell r="C2828">
            <v>0</v>
          </cell>
          <cell r="D2828" t="str">
            <v/>
          </cell>
          <cell r="E2828">
            <v>0</v>
          </cell>
          <cell r="F2828">
            <v>0</v>
          </cell>
          <cell r="G2828">
            <v>0</v>
          </cell>
        </row>
        <row r="2829">
          <cell r="A2829" t="str">
            <v/>
          </cell>
          <cell r="B2829" t="str">
            <v/>
          </cell>
          <cell r="C2829">
            <v>0</v>
          </cell>
          <cell r="D2829" t="str">
            <v/>
          </cell>
          <cell r="E2829">
            <v>0</v>
          </cell>
          <cell r="F2829">
            <v>0</v>
          </cell>
          <cell r="G2829">
            <v>0</v>
          </cell>
        </row>
        <row r="2830">
          <cell r="A2830" t="str">
            <v/>
          </cell>
          <cell r="B2830" t="str">
            <v/>
          </cell>
          <cell r="C2830">
            <v>0</v>
          </cell>
          <cell r="D2830" t="str">
            <v/>
          </cell>
          <cell r="E2830">
            <v>0</v>
          </cell>
          <cell r="F2830">
            <v>0</v>
          </cell>
          <cell r="G2830">
            <v>0</v>
          </cell>
        </row>
        <row r="2831">
          <cell r="A2831" t="str">
            <v/>
          </cell>
          <cell r="B2831" t="str">
            <v/>
          </cell>
          <cell r="C2831">
            <v>0</v>
          </cell>
          <cell r="D2831" t="str">
            <v/>
          </cell>
          <cell r="E2831">
            <v>0</v>
          </cell>
          <cell r="F2831">
            <v>0</v>
          </cell>
          <cell r="G2831">
            <v>0</v>
          </cell>
        </row>
        <row r="2832">
          <cell r="A2832" t="str">
            <v/>
          </cell>
          <cell r="B2832" t="str">
            <v/>
          </cell>
          <cell r="C2832">
            <v>0</v>
          </cell>
          <cell r="D2832" t="str">
            <v/>
          </cell>
          <cell r="E2832">
            <v>0</v>
          </cell>
          <cell r="F2832">
            <v>0</v>
          </cell>
          <cell r="G2832">
            <v>0</v>
          </cell>
        </row>
        <row r="2833">
          <cell r="A2833" t="str">
            <v/>
          </cell>
          <cell r="B2833" t="str">
            <v/>
          </cell>
          <cell r="C2833">
            <v>0</v>
          </cell>
          <cell r="D2833" t="str">
            <v/>
          </cell>
          <cell r="E2833">
            <v>0</v>
          </cell>
          <cell r="F2833">
            <v>0</v>
          </cell>
          <cell r="G2833">
            <v>0</v>
          </cell>
        </row>
        <row r="2834">
          <cell r="A2834" t="str">
            <v/>
          </cell>
          <cell r="B2834" t="str">
            <v/>
          </cell>
          <cell r="C2834">
            <v>0</v>
          </cell>
          <cell r="D2834" t="str">
            <v/>
          </cell>
          <cell r="E2834">
            <v>0</v>
          </cell>
          <cell r="F2834">
            <v>0</v>
          </cell>
          <cell r="G2834">
            <v>0</v>
          </cell>
        </row>
        <row r="2835">
          <cell r="A2835" t="str">
            <v/>
          </cell>
          <cell r="B2835" t="str">
            <v/>
          </cell>
          <cell r="C2835">
            <v>0</v>
          </cell>
          <cell r="D2835" t="str">
            <v/>
          </cell>
          <cell r="E2835">
            <v>0</v>
          </cell>
          <cell r="F2835" t="str">
            <v>Total B</v>
          </cell>
          <cell r="G2835">
            <v>0</v>
          </cell>
        </row>
        <row r="2836">
          <cell r="A2836" t="str">
            <v>C - EQUIPOS</v>
          </cell>
          <cell r="E2836">
            <v>0</v>
          </cell>
          <cell r="F2836" t="str">
            <v>Total B</v>
          </cell>
          <cell r="G2836">
            <v>0</v>
          </cell>
        </row>
        <row r="2837">
          <cell r="A2837" t="str">
            <v/>
          </cell>
          <cell r="B2837" t="str">
            <v/>
          </cell>
          <cell r="C2837" t="str">
            <v>C - EQUIPOS</v>
          </cell>
          <cell r="D2837" t="str">
            <v/>
          </cell>
          <cell r="E2837">
            <v>0</v>
          </cell>
          <cell r="F2837">
            <v>0</v>
          </cell>
          <cell r="G2837">
            <v>0</v>
          </cell>
        </row>
        <row r="2838">
          <cell r="A2838" t="str">
            <v/>
          </cell>
          <cell r="B2838" t="str">
            <v/>
          </cell>
          <cell r="C2838">
            <v>0</v>
          </cell>
          <cell r="D2838" t="str">
            <v/>
          </cell>
          <cell r="E2838">
            <v>0</v>
          </cell>
          <cell r="F2838">
            <v>0</v>
          </cell>
          <cell r="G2838">
            <v>0</v>
          </cell>
        </row>
        <row r="2839">
          <cell r="A2839" t="str">
            <v/>
          </cell>
          <cell r="B2839" t="str">
            <v/>
          </cell>
          <cell r="C2839">
            <v>0</v>
          </cell>
          <cell r="D2839" t="str">
            <v/>
          </cell>
          <cell r="E2839">
            <v>0</v>
          </cell>
          <cell r="F2839">
            <v>0</v>
          </cell>
          <cell r="G2839">
            <v>0</v>
          </cell>
        </row>
        <row r="2840">
          <cell r="A2840" t="str">
            <v/>
          </cell>
          <cell r="B2840" t="str">
            <v/>
          </cell>
          <cell r="C2840">
            <v>0</v>
          </cell>
          <cell r="D2840" t="str">
            <v/>
          </cell>
          <cell r="E2840">
            <v>0</v>
          </cell>
          <cell r="F2840">
            <v>0</v>
          </cell>
          <cell r="G2840">
            <v>0</v>
          </cell>
        </row>
        <row r="2841">
          <cell r="A2841" t="str">
            <v/>
          </cell>
          <cell r="B2841" t="str">
            <v/>
          </cell>
          <cell r="C2841">
            <v>0</v>
          </cell>
          <cell r="D2841" t="str">
            <v/>
          </cell>
          <cell r="E2841">
            <v>0</v>
          </cell>
          <cell r="F2841">
            <v>0</v>
          </cell>
          <cell r="G2841">
            <v>0</v>
          </cell>
        </row>
        <row r="2842">
          <cell r="A2842" t="str">
            <v/>
          </cell>
          <cell r="B2842" t="str">
            <v/>
          </cell>
          <cell r="C2842">
            <v>0</v>
          </cell>
          <cell r="D2842" t="str">
            <v/>
          </cell>
          <cell r="E2842">
            <v>0</v>
          </cell>
          <cell r="F2842">
            <v>0</v>
          </cell>
          <cell r="G2842">
            <v>0</v>
          </cell>
        </row>
        <row r="2843">
          <cell r="A2843" t="str">
            <v/>
          </cell>
          <cell r="B2843" t="str">
            <v/>
          </cell>
          <cell r="C2843">
            <v>0</v>
          </cell>
          <cell r="D2843" t="str">
            <v/>
          </cell>
          <cell r="E2843">
            <v>0</v>
          </cell>
          <cell r="F2843">
            <v>0</v>
          </cell>
          <cell r="G2843">
            <v>0</v>
          </cell>
        </row>
        <row r="2844">
          <cell r="A2844" t="str">
            <v/>
          </cell>
          <cell r="B2844" t="str">
            <v/>
          </cell>
          <cell r="C2844">
            <v>0</v>
          </cell>
          <cell r="D2844" t="str">
            <v/>
          </cell>
          <cell r="E2844">
            <v>0</v>
          </cell>
          <cell r="F2844">
            <v>0</v>
          </cell>
          <cell r="G2844">
            <v>0</v>
          </cell>
        </row>
        <row r="2845">
          <cell r="A2845" t="str">
            <v/>
          </cell>
          <cell r="B2845" t="str">
            <v/>
          </cell>
          <cell r="C2845">
            <v>0</v>
          </cell>
          <cell r="D2845" t="str">
            <v/>
          </cell>
          <cell r="E2845">
            <v>0</v>
          </cell>
          <cell r="F2845">
            <v>0</v>
          </cell>
          <cell r="G2845">
            <v>0</v>
          </cell>
        </row>
        <row r="2846">
          <cell r="A2846" t="str">
            <v/>
          </cell>
          <cell r="B2846" t="str">
            <v/>
          </cell>
          <cell r="C2846">
            <v>0</v>
          </cell>
          <cell r="D2846" t="str">
            <v/>
          </cell>
          <cell r="E2846">
            <v>0</v>
          </cell>
          <cell r="F2846">
            <v>0</v>
          </cell>
          <cell r="G2846">
            <v>0</v>
          </cell>
        </row>
        <row r="2847">
          <cell r="A2847">
            <v>0</v>
          </cell>
          <cell r="E2847">
            <v>0</v>
          </cell>
          <cell r="F2847" t="str">
            <v>Total C</v>
          </cell>
          <cell r="G2847">
            <v>0</v>
          </cell>
        </row>
        <row r="2848">
          <cell r="A2848">
            <v>0</v>
          </cell>
          <cell r="E2848">
            <v>0</v>
          </cell>
          <cell r="G2848">
            <v>0</v>
          </cell>
        </row>
        <row r="2849">
          <cell r="A2849" t="str">
            <v/>
          </cell>
          <cell r="B2849" t="str">
            <v/>
          </cell>
          <cell r="C2849">
            <v>0</v>
          </cell>
          <cell r="D2849" t="str">
            <v>COSTO NETO</v>
          </cell>
          <cell r="E2849">
            <v>0</v>
          </cell>
          <cell r="F2849" t="str">
            <v>Total D=A+B+C</v>
          </cell>
          <cell r="G2849">
            <v>0</v>
          </cell>
        </row>
        <row r="2851">
          <cell r="A2851" t="str">
            <v>ANALISIS DE PRECIOS</v>
          </cell>
          <cell r="B2851">
            <v>0</v>
          </cell>
          <cell r="C2851">
            <v>0</v>
          </cell>
          <cell r="D2851">
            <v>0</v>
          </cell>
          <cell r="E2851">
            <v>0</v>
          </cell>
          <cell r="F2851">
            <v>0</v>
          </cell>
          <cell r="G2851">
            <v>0</v>
          </cell>
        </row>
        <row r="2852">
          <cell r="A2852" t="str">
            <v>COMITENTE:</v>
          </cell>
          <cell r="B2852" t="str">
            <v>INSTITUTO PROVINCIAL DE LA VIVIENDA</v>
          </cell>
          <cell r="C2852">
            <v>0</v>
          </cell>
          <cell r="D2852">
            <v>0</v>
          </cell>
          <cell r="E2852">
            <v>0</v>
          </cell>
          <cell r="F2852">
            <v>0</v>
          </cell>
          <cell r="G2852">
            <v>0</v>
          </cell>
        </row>
        <row r="2853">
          <cell r="A2853" t="str">
            <v>CONTRATISTA:</v>
          </cell>
          <cell r="B2853">
            <v>0</v>
          </cell>
          <cell r="C2853">
            <v>0</v>
          </cell>
          <cell r="D2853">
            <v>0</v>
          </cell>
          <cell r="E2853">
            <v>0</v>
          </cell>
          <cell r="F2853">
            <v>0</v>
          </cell>
          <cell r="G2853">
            <v>0</v>
          </cell>
        </row>
        <row r="2854">
          <cell r="A2854" t="str">
            <v>OBRA:</v>
          </cell>
          <cell r="B2854">
            <v>0</v>
          </cell>
          <cell r="C2854">
            <v>0</v>
          </cell>
          <cell r="D2854">
            <v>0</v>
          </cell>
          <cell r="E2854">
            <v>0</v>
          </cell>
          <cell r="F2854" t="str">
            <v>PRECIOS A:</v>
          </cell>
          <cell r="G2854">
            <v>0</v>
          </cell>
        </row>
        <row r="2855">
          <cell r="A2855" t="str">
            <v>UBICACIÓN:</v>
          </cell>
          <cell r="B2855">
            <v>0</v>
          </cell>
          <cell r="C2855">
            <v>0</v>
          </cell>
          <cell r="E2855">
            <v>0</v>
          </cell>
          <cell r="G2855">
            <v>0</v>
          </cell>
        </row>
        <row r="2856">
          <cell r="A2856" t="str">
            <v>RUBRO:</v>
          </cell>
          <cell r="B2856">
            <v>6</v>
          </cell>
          <cell r="C2856">
            <v>0</v>
          </cell>
          <cell r="E2856">
            <v>0</v>
          </cell>
          <cell r="G2856">
            <v>0</v>
          </cell>
        </row>
        <row r="2857">
          <cell r="A2857" t="str">
            <v>ITEM:</v>
          </cell>
          <cell r="B2857" t="str">
            <v/>
          </cell>
          <cell r="C2857" t="str">
            <v/>
          </cell>
          <cell r="E2857">
            <v>0</v>
          </cell>
          <cell r="F2857" t="str">
            <v>UNIDAD:</v>
          </cell>
          <cell r="G2857" t="str">
            <v/>
          </cell>
        </row>
        <row r="2858">
          <cell r="A2858">
            <v>0</v>
          </cell>
          <cell r="B2858">
            <v>0</v>
          </cell>
          <cell r="E2858">
            <v>0</v>
          </cell>
          <cell r="G2858">
            <v>0</v>
          </cell>
        </row>
        <row r="2859">
          <cell r="A2859" t="str">
            <v>DATOS REDETERMINACION</v>
          </cell>
          <cell r="B2859">
            <v>0</v>
          </cell>
          <cell r="C2859" t="str">
            <v>DESIGNACION</v>
          </cell>
          <cell r="D2859" t="str">
            <v>U</v>
          </cell>
          <cell r="E2859" t="str">
            <v>Cantidad</v>
          </cell>
          <cell r="F2859" t="str">
            <v>$ Unitarios</v>
          </cell>
          <cell r="G2859" t="str">
            <v>$ Parcial</v>
          </cell>
        </row>
        <row r="2860">
          <cell r="A2860" t="str">
            <v>CÓDIGO</v>
          </cell>
          <cell r="B2860" t="str">
            <v>DESCRIPCIÓN</v>
          </cell>
          <cell r="C2860">
            <v>0</v>
          </cell>
          <cell r="D2860">
            <v>0</v>
          </cell>
          <cell r="E2860">
            <v>0</v>
          </cell>
          <cell r="F2860">
            <v>0</v>
          </cell>
          <cell r="G2860">
            <v>0</v>
          </cell>
        </row>
        <row r="2861">
          <cell r="A2861" t="str">
            <v>A - MATERIALES</v>
          </cell>
          <cell r="B2861">
            <v>0</v>
          </cell>
          <cell r="C2861" t="str">
            <v>A - MATERIALES</v>
          </cell>
          <cell r="D2861">
            <v>0</v>
          </cell>
          <cell r="E2861">
            <v>0</v>
          </cell>
          <cell r="F2861">
            <v>0</v>
          </cell>
          <cell r="G2861">
            <v>0</v>
          </cell>
        </row>
        <row r="2862">
          <cell r="A2862" t="str">
            <v/>
          </cell>
          <cell r="B2862" t="str">
            <v/>
          </cell>
          <cell r="C2862">
            <v>0</v>
          </cell>
          <cell r="D2862" t="str">
            <v/>
          </cell>
          <cell r="E2862">
            <v>0</v>
          </cell>
          <cell r="F2862">
            <v>0</v>
          </cell>
          <cell r="G2862">
            <v>0</v>
          </cell>
        </row>
        <row r="2863">
          <cell r="A2863" t="str">
            <v/>
          </cell>
          <cell r="B2863" t="str">
            <v/>
          </cell>
          <cell r="C2863">
            <v>0</v>
          </cell>
          <cell r="D2863" t="str">
            <v/>
          </cell>
          <cell r="E2863">
            <v>0</v>
          </cell>
          <cell r="F2863">
            <v>0</v>
          </cell>
          <cell r="G2863">
            <v>0</v>
          </cell>
        </row>
        <row r="2864">
          <cell r="A2864" t="str">
            <v/>
          </cell>
          <cell r="B2864" t="str">
            <v/>
          </cell>
          <cell r="C2864">
            <v>0</v>
          </cell>
          <cell r="D2864" t="str">
            <v/>
          </cell>
          <cell r="E2864">
            <v>0</v>
          </cell>
          <cell r="F2864">
            <v>0</v>
          </cell>
          <cell r="G2864">
            <v>0</v>
          </cell>
        </row>
        <row r="2865">
          <cell r="A2865" t="str">
            <v/>
          </cell>
          <cell r="B2865" t="str">
            <v/>
          </cell>
          <cell r="C2865">
            <v>0</v>
          </cell>
          <cell r="D2865" t="str">
            <v/>
          </cell>
          <cell r="E2865">
            <v>0</v>
          </cell>
          <cell r="F2865">
            <v>0</v>
          </cell>
          <cell r="G2865">
            <v>0</v>
          </cell>
        </row>
        <row r="2866">
          <cell r="A2866" t="str">
            <v/>
          </cell>
          <cell r="B2866" t="str">
            <v/>
          </cell>
          <cell r="C2866">
            <v>0</v>
          </cell>
          <cell r="D2866" t="str">
            <v/>
          </cell>
          <cell r="E2866">
            <v>0</v>
          </cell>
          <cell r="F2866">
            <v>0</v>
          </cell>
          <cell r="G2866">
            <v>0</v>
          </cell>
        </row>
        <row r="2867">
          <cell r="A2867" t="str">
            <v/>
          </cell>
          <cell r="B2867" t="str">
            <v/>
          </cell>
          <cell r="C2867">
            <v>0</v>
          </cell>
          <cell r="D2867" t="str">
            <v/>
          </cell>
          <cell r="E2867">
            <v>0</v>
          </cell>
          <cell r="F2867">
            <v>0</v>
          </cell>
          <cell r="G2867">
            <v>0</v>
          </cell>
        </row>
        <row r="2868">
          <cell r="A2868" t="str">
            <v/>
          </cell>
          <cell r="B2868" t="str">
            <v/>
          </cell>
          <cell r="C2868">
            <v>0</v>
          </cell>
          <cell r="D2868" t="str">
            <v/>
          </cell>
          <cell r="E2868">
            <v>0</v>
          </cell>
          <cell r="F2868">
            <v>0</v>
          </cell>
          <cell r="G2868">
            <v>0</v>
          </cell>
        </row>
        <row r="2869">
          <cell r="A2869" t="str">
            <v/>
          </cell>
          <cell r="B2869" t="str">
            <v/>
          </cell>
          <cell r="C2869">
            <v>0</v>
          </cell>
          <cell r="D2869" t="str">
            <v/>
          </cell>
          <cell r="E2869">
            <v>0</v>
          </cell>
          <cell r="F2869">
            <v>0</v>
          </cell>
          <cell r="G2869">
            <v>0</v>
          </cell>
        </row>
        <row r="2870">
          <cell r="A2870" t="str">
            <v/>
          </cell>
          <cell r="B2870" t="str">
            <v/>
          </cell>
          <cell r="C2870">
            <v>0</v>
          </cell>
          <cell r="D2870" t="str">
            <v/>
          </cell>
          <cell r="E2870">
            <v>0</v>
          </cell>
          <cell r="F2870">
            <v>0</v>
          </cell>
          <cell r="G2870">
            <v>0</v>
          </cell>
        </row>
        <row r="2871">
          <cell r="A2871" t="str">
            <v/>
          </cell>
          <cell r="B2871" t="str">
            <v/>
          </cell>
          <cell r="C2871">
            <v>0</v>
          </cell>
          <cell r="D2871" t="str">
            <v/>
          </cell>
          <cell r="E2871">
            <v>0</v>
          </cell>
          <cell r="F2871">
            <v>0</v>
          </cell>
          <cell r="G2871">
            <v>0</v>
          </cell>
        </row>
        <row r="2872">
          <cell r="A2872" t="str">
            <v/>
          </cell>
          <cell r="B2872" t="str">
            <v/>
          </cell>
          <cell r="C2872">
            <v>0</v>
          </cell>
          <cell r="D2872" t="str">
            <v/>
          </cell>
          <cell r="E2872">
            <v>0</v>
          </cell>
          <cell r="F2872">
            <v>0</v>
          </cell>
          <cell r="G2872">
            <v>0</v>
          </cell>
        </row>
        <row r="2873">
          <cell r="A2873" t="str">
            <v/>
          </cell>
          <cell r="B2873" t="str">
            <v/>
          </cell>
          <cell r="C2873">
            <v>0</v>
          </cell>
          <cell r="D2873" t="str">
            <v/>
          </cell>
          <cell r="E2873">
            <v>0</v>
          </cell>
          <cell r="F2873">
            <v>0</v>
          </cell>
          <cell r="G2873">
            <v>0</v>
          </cell>
        </row>
        <row r="2874">
          <cell r="A2874" t="str">
            <v/>
          </cell>
          <cell r="B2874" t="str">
            <v/>
          </cell>
          <cell r="C2874">
            <v>0</v>
          </cell>
          <cell r="D2874" t="str">
            <v/>
          </cell>
          <cell r="E2874">
            <v>0</v>
          </cell>
          <cell r="F2874">
            <v>0</v>
          </cell>
          <cell r="G2874">
            <v>0</v>
          </cell>
        </row>
        <row r="2875">
          <cell r="A2875" t="str">
            <v/>
          </cell>
          <cell r="B2875" t="str">
            <v/>
          </cell>
          <cell r="C2875">
            <v>0</v>
          </cell>
          <cell r="D2875" t="str">
            <v/>
          </cell>
          <cell r="E2875">
            <v>0</v>
          </cell>
          <cell r="F2875">
            <v>0</v>
          </cell>
          <cell r="G2875">
            <v>0</v>
          </cell>
        </row>
        <row r="2876">
          <cell r="A2876" t="str">
            <v/>
          </cell>
          <cell r="B2876" t="str">
            <v/>
          </cell>
          <cell r="D2876" t="str">
            <v/>
          </cell>
          <cell r="E2876">
            <v>0</v>
          </cell>
          <cell r="F2876">
            <v>0</v>
          </cell>
          <cell r="G2876">
            <v>0</v>
          </cell>
        </row>
        <row r="2877">
          <cell r="A2877" t="str">
            <v/>
          </cell>
          <cell r="B2877" t="str">
            <v/>
          </cell>
          <cell r="C2877" t="str">
            <v>B - MANO DE OBRA</v>
          </cell>
          <cell r="D2877" t="str">
            <v/>
          </cell>
          <cell r="E2877">
            <v>0</v>
          </cell>
          <cell r="F2877">
            <v>0</v>
          </cell>
          <cell r="G2877">
            <v>0</v>
          </cell>
        </row>
        <row r="2878">
          <cell r="A2878" t="str">
            <v/>
          </cell>
          <cell r="B2878" t="str">
            <v/>
          </cell>
          <cell r="C2878">
            <v>0</v>
          </cell>
          <cell r="D2878" t="str">
            <v/>
          </cell>
          <cell r="E2878">
            <v>0</v>
          </cell>
          <cell r="F2878">
            <v>0</v>
          </cell>
          <cell r="G2878">
            <v>0</v>
          </cell>
        </row>
        <row r="2879">
          <cell r="A2879" t="str">
            <v/>
          </cell>
          <cell r="B2879" t="str">
            <v/>
          </cell>
          <cell r="C2879">
            <v>0</v>
          </cell>
          <cell r="D2879" t="str">
            <v/>
          </cell>
          <cell r="E2879">
            <v>0</v>
          </cell>
          <cell r="F2879">
            <v>0</v>
          </cell>
          <cell r="G2879">
            <v>0</v>
          </cell>
        </row>
        <row r="2880">
          <cell r="A2880" t="str">
            <v/>
          </cell>
          <cell r="B2880" t="str">
            <v/>
          </cell>
          <cell r="C2880">
            <v>0</v>
          </cell>
          <cell r="D2880" t="str">
            <v/>
          </cell>
          <cell r="E2880">
            <v>0</v>
          </cell>
          <cell r="F2880">
            <v>0</v>
          </cell>
          <cell r="G2880">
            <v>0</v>
          </cell>
        </row>
        <row r="2881">
          <cell r="A2881" t="str">
            <v/>
          </cell>
          <cell r="B2881" t="str">
            <v/>
          </cell>
          <cell r="C2881">
            <v>0</v>
          </cell>
          <cell r="D2881" t="str">
            <v/>
          </cell>
          <cell r="E2881">
            <v>0</v>
          </cell>
          <cell r="F2881">
            <v>0</v>
          </cell>
          <cell r="G2881">
            <v>0</v>
          </cell>
        </row>
        <row r="2882">
          <cell r="A2882" t="str">
            <v/>
          </cell>
          <cell r="B2882" t="str">
            <v/>
          </cell>
          <cell r="C2882">
            <v>0</v>
          </cell>
          <cell r="D2882" t="str">
            <v/>
          </cell>
          <cell r="E2882">
            <v>0</v>
          </cell>
          <cell r="F2882" t="str">
            <v>Total A</v>
          </cell>
          <cell r="G2882">
            <v>0</v>
          </cell>
        </row>
        <row r="2883">
          <cell r="A2883" t="str">
            <v>B - MANO DE OBRA</v>
          </cell>
          <cell r="B2883" t="str">
            <v/>
          </cell>
          <cell r="C2883">
            <v>0</v>
          </cell>
          <cell r="D2883" t="str">
            <v/>
          </cell>
          <cell r="E2883">
            <v>0</v>
          </cell>
          <cell r="F2883">
            <v>0</v>
          </cell>
          <cell r="G2883">
            <v>0</v>
          </cell>
        </row>
        <row r="2884">
          <cell r="A2884" t="str">
            <v/>
          </cell>
          <cell r="B2884" t="str">
            <v/>
          </cell>
          <cell r="C2884">
            <v>0</v>
          </cell>
          <cell r="D2884" t="str">
            <v/>
          </cell>
          <cell r="E2884">
            <v>0</v>
          </cell>
          <cell r="F2884">
            <v>0</v>
          </cell>
          <cell r="G2884">
            <v>0</v>
          </cell>
        </row>
        <row r="2885">
          <cell r="A2885" t="str">
            <v/>
          </cell>
          <cell r="B2885" t="str">
            <v/>
          </cell>
          <cell r="C2885">
            <v>0</v>
          </cell>
          <cell r="D2885" t="str">
            <v/>
          </cell>
          <cell r="E2885">
            <v>0</v>
          </cell>
          <cell r="F2885">
            <v>0</v>
          </cell>
          <cell r="G2885">
            <v>0</v>
          </cell>
        </row>
        <row r="2886">
          <cell r="A2886" t="str">
            <v/>
          </cell>
          <cell r="B2886" t="str">
            <v/>
          </cell>
          <cell r="D2886" t="str">
            <v/>
          </cell>
          <cell r="E2886">
            <v>0</v>
          </cell>
          <cell r="F2886">
            <v>0</v>
          </cell>
          <cell r="G2886">
            <v>0</v>
          </cell>
        </row>
        <row r="2887">
          <cell r="A2887" t="str">
            <v/>
          </cell>
          <cell r="B2887" t="str">
            <v/>
          </cell>
          <cell r="C2887" t="str">
            <v>C - EQUIPOS</v>
          </cell>
          <cell r="D2887" t="str">
            <v/>
          </cell>
          <cell r="E2887">
            <v>0</v>
          </cell>
          <cell r="F2887">
            <v>0</v>
          </cell>
          <cell r="G2887">
            <v>0</v>
          </cell>
        </row>
        <row r="2888">
          <cell r="A2888" t="str">
            <v/>
          </cell>
          <cell r="B2888" t="str">
            <v/>
          </cell>
          <cell r="C2888">
            <v>0</v>
          </cell>
          <cell r="D2888" t="str">
            <v/>
          </cell>
          <cell r="E2888">
            <v>0</v>
          </cell>
          <cell r="F2888">
            <v>0</v>
          </cell>
          <cell r="G2888">
            <v>0</v>
          </cell>
        </row>
        <row r="2889">
          <cell r="A2889" t="str">
            <v/>
          </cell>
          <cell r="B2889" t="str">
            <v/>
          </cell>
          <cell r="C2889">
            <v>0</v>
          </cell>
          <cell r="D2889" t="str">
            <v/>
          </cell>
          <cell r="E2889">
            <v>0</v>
          </cell>
          <cell r="F2889">
            <v>0</v>
          </cell>
          <cell r="G2889">
            <v>0</v>
          </cell>
        </row>
        <row r="2890">
          <cell r="A2890" t="str">
            <v/>
          </cell>
          <cell r="B2890" t="str">
            <v/>
          </cell>
          <cell r="C2890">
            <v>0</v>
          </cell>
          <cell r="D2890" t="str">
            <v/>
          </cell>
          <cell r="E2890">
            <v>0</v>
          </cell>
          <cell r="F2890">
            <v>0</v>
          </cell>
          <cell r="G2890">
            <v>0</v>
          </cell>
        </row>
        <row r="2891">
          <cell r="A2891" t="str">
            <v/>
          </cell>
          <cell r="B2891" t="str">
            <v/>
          </cell>
          <cell r="C2891">
            <v>0</v>
          </cell>
          <cell r="D2891" t="str">
            <v/>
          </cell>
          <cell r="E2891">
            <v>0</v>
          </cell>
          <cell r="F2891">
            <v>0</v>
          </cell>
          <cell r="G2891">
            <v>0</v>
          </cell>
        </row>
        <row r="2892">
          <cell r="A2892" t="str">
            <v/>
          </cell>
          <cell r="B2892" t="str">
            <v/>
          </cell>
          <cell r="C2892">
            <v>0</v>
          </cell>
          <cell r="D2892" t="str">
            <v/>
          </cell>
          <cell r="E2892">
            <v>0</v>
          </cell>
          <cell r="F2892" t="str">
            <v>Total B</v>
          </cell>
          <cell r="G2892">
            <v>0</v>
          </cell>
        </row>
        <row r="2893">
          <cell r="A2893" t="str">
            <v>C - EQUIPOS</v>
          </cell>
          <cell r="B2893" t="str">
            <v/>
          </cell>
          <cell r="C2893">
            <v>0</v>
          </cell>
          <cell r="D2893" t="str">
            <v/>
          </cell>
          <cell r="E2893">
            <v>0</v>
          </cell>
          <cell r="F2893">
            <v>0</v>
          </cell>
          <cell r="G2893">
            <v>0</v>
          </cell>
        </row>
        <row r="2894">
          <cell r="A2894" t="str">
            <v/>
          </cell>
          <cell r="B2894" t="str">
            <v/>
          </cell>
          <cell r="C2894">
            <v>0</v>
          </cell>
          <cell r="D2894" t="str">
            <v/>
          </cell>
          <cell r="E2894">
            <v>0</v>
          </cell>
          <cell r="F2894">
            <v>0</v>
          </cell>
          <cell r="G2894">
            <v>0</v>
          </cell>
        </row>
        <row r="2895">
          <cell r="A2895" t="str">
            <v/>
          </cell>
          <cell r="B2895" t="str">
            <v/>
          </cell>
          <cell r="C2895">
            <v>0</v>
          </cell>
          <cell r="D2895" t="str">
            <v/>
          </cell>
          <cell r="E2895">
            <v>0</v>
          </cell>
          <cell r="F2895">
            <v>0</v>
          </cell>
          <cell r="G2895">
            <v>0</v>
          </cell>
        </row>
        <row r="2896">
          <cell r="A2896" t="str">
            <v/>
          </cell>
          <cell r="B2896" t="str">
            <v/>
          </cell>
          <cell r="C2896">
            <v>0</v>
          </cell>
          <cell r="D2896" t="str">
            <v/>
          </cell>
          <cell r="E2896">
            <v>0</v>
          </cell>
          <cell r="F2896">
            <v>0</v>
          </cell>
          <cell r="G2896">
            <v>0</v>
          </cell>
        </row>
        <row r="2897">
          <cell r="A2897" t="str">
            <v/>
          </cell>
          <cell r="B2897" t="str">
            <v/>
          </cell>
          <cell r="D2897" t="str">
            <v/>
          </cell>
          <cell r="E2897">
            <v>0</v>
          </cell>
          <cell r="F2897">
            <v>0</v>
          </cell>
          <cell r="G2897">
            <v>0</v>
          </cell>
        </row>
        <row r="2898">
          <cell r="A2898" t="str">
            <v/>
          </cell>
          <cell r="B2898" t="str">
            <v/>
          </cell>
          <cell r="D2898" t="str">
            <v/>
          </cell>
          <cell r="E2898">
            <v>0</v>
          </cell>
          <cell r="F2898">
            <v>0</v>
          </cell>
          <cell r="G2898">
            <v>0</v>
          </cell>
        </row>
        <row r="2899">
          <cell r="A2899" t="str">
            <v/>
          </cell>
          <cell r="B2899" t="str">
            <v/>
          </cell>
          <cell r="C2899">
            <v>0</v>
          </cell>
          <cell r="D2899" t="str">
            <v/>
          </cell>
          <cell r="E2899">
            <v>0</v>
          </cell>
          <cell r="F2899">
            <v>0</v>
          </cell>
          <cell r="G2899">
            <v>0</v>
          </cell>
        </row>
        <row r="2900">
          <cell r="A2900" t="str">
            <v/>
          </cell>
          <cell r="B2900" t="str">
            <v/>
          </cell>
          <cell r="D2900" t="str">
            <v/>
          </cell>
          <cell r="F2900">
            <v>0</v>
          </cell>
          <cell r="G2900">
            <v>0</v>
          </cell>
        </row>
        <row r="2901">
          <cell r="A2901" t="str">
            <v/>
          </cell>
          <cell r="B2901" t="str">
            <v/>
          </cell>
          <cell r="C2901">
            <v>0</v>
          </cell>
          <cell r="D2901" t="str">
            <v/>
          </cell>
          <cell r="E2901">
            <v>0</v>
          </cell>
          <cell r="F2901">
            <v>0</v>
          </cell>
          <cell r="G2901">
            <v>0</v>
          </cell>
        </row>
        <row r="2902">
          <cell r="A2902" t="str">
            <v/>
          </cell>
          <cell r="B2902" t="str">
            <v/>
          </cell>
          <cell r="C2902">
            <v>0</v>
          </cell>
          <cell r="D2902" t="str">
            <v/>
          </cell>
          <cell r="E2902">
            <v>0</v>
          </cell>
          <cell r="F2902">
            <v>0</v>
          </cell>
          <cell r="G2902">
            <v>0</v>
          </cell>
        </row>
        <row r="2903">
          <cell r="A2903" t="str">
            <v/>
          </cell>
          <cell r="B2903" t="str">
            <v/>
          </cell>
          <cell r="C2903">
            <v>0</v>
          </cell>
          <cell r="D2903" t="str">
            <v/>
          </cell>
          <cell r="E2903">
            <v>0</v>
          </cell>
          <cell r="F2903">
            <v>0</v>
          </cell>
          <cell r="G2903">
            <v>0</v>
          </cell>
        </row>
        <row r="2904">
          <cell r="A2904" t="str">
            <v>OBRA:</v>
          </cell>
          <cell r="B2904" t="str">
            <v>CONSTRUCCIÓN CONSULTORIOS EXTERNOS - HOSPITAL DR. GUILLERMO RAWSON</v>
          </cell>
          <cell r="C2904">
            <v>0</v>
          </cell>
          <cell r="D2904">
            <v>0</v>
          </cell>
          <cell r="E2904">
            <v>0</v>
          </cell>
          <cell r="F2904" t="str">
            <v>Total C</v>
          </cell>
          <cell r="G2904">
            <v>0</v>
          </cell>
        </row>
        <row r="2905">
          <cell r="A2905" t="str">
            <v>UBICACIÓN:</v>
          </cell>
          <cell r="B2905" t="str">
            <v>Departamento Capital - Provincia de SAN JUAN</v>
          </cell>
          <cell r="C2905">
            <v>0</v>
          </cell>
          <cell r="E2905">
            <v>0</v>
          </cell>
          <cell r="G2905">
            <v>0</v>
          </cell>
        </row>
        <row r="2906">
          <cell r="A2906" t="str">
            <v/>
          </cell>
          <cell r="B2906" t="str">
            <v/>
          </cell>
          <cell r="C2906" t="str">
            <v>CIELORRASOS</v>
          </cell>
          <cell r="D2906" t="str">
            <v>COSTO NETO</v>
          </cell>
          <cell r="E2906">
            <v>0</v>
          </cell>
          <cell r="F2906" t="str">
            <v>Total D=A+B+C</v>
          </cell>
          <cell r="G2906">
            <v>0</v>
          </cell>
        </row>
        <row r="2907">
          <cell r="A2907" t="str">
            <v>ITEM:</v>
          </cell>
          <cell r="B2907" t="str">
            <v>7.2.1</v>
          </cell>
          <cell r="C2907" t="str">
            <v>Junta tomada con placa de roca de yeso</v>
          </cell>
          <cell r="E2907">
            <v>0</v>
          </cell>
          <cell r="F2907" t="str">
            <v>UNIDAD:</v>
          </cell>
          <cell r="G2907" t="str">
            <v>m2</v>
          </cell>
        </row>
        <row r="2908">
          <cell r="A2908" t="str">
            <v>ANALISIS DE PRECIOS</v>
          </cell>
          <cell r="B2908">
            <v>0</v>
          </cell>
          <cell r="E2908">
            <v>0</v>
          </cell>
          <cell r="G2908">
            <v>0</v>
          </cell>
        </row>
        <row r="2909">
          <cell r="A2909" t="str">
            <v>COMITENTE:</v>
          </cell>
          <cell r="B2909" t="str">
            <v>INSTITUTO PROVINCIAL DE LA VIVIENDA</v>
          </cell>
          <cell r="C2909" t="str">
            <v>DESIGNACION</v>
          </cell>
          <cell r="D2909" t="str">
            <v>U</v>
          </cell>
          <cell r="E2909" t="str">
            <v>Cantidad</v>
          </cell>
          <cell r="F2909" t="str">
            <v>$ Unitarios</v>
          </cell>
          <cell r="G2909" t="str">
            <v>$ Parcial</v>
          </cell>
        </row>
        <row r="2910">
          <cell r="A2910" t="str">
            <v>CONTRATISTA:</v>
          </cell>
          <cell r="B2910">
            <v>0</v>
          </cell>
          <cell r="C2910">
            <v>0</v>
          </cell>
          <cell r="D2910">
            <v>0</v>
          </cell>
          <cell r="E2910">
            <v>0</v>
          </cell>
          <cell r="F2910">
            <v>0</v>
          </cell>
          <cell r="G2910">
            <v>0</v>
          </cell>
        </row>
        <row r="2911">
          <cell r="A2911" t="str">
            <v>OBRA:</v>
          </cell>
          <cell r="B2911">
            <v>0</v>
          </cell>
          <cell r="C2911" t="str">
            <v>A - MATERIALES</v>
          </cell>
          <cell r="D2911">
            <v>0</v>
          </cell>
          <cell r="E2911">
            <v>0</v>
          </cell>
          <cell r="F2911" t="str">
            <v>PRECIOS A:</v>
          </cell>
          <cell r="G2911">
            <v>0</v>
          </cell>
        </row>
        <row r="2912">
          <cell r="A2912" t="str">
            <v>UBICACIÓN:</v>
          </cell>
          <cell r="B2912">
            <v>0</v>
          </cell>
          <cell r="C2912">
            <v>0</v>
          </cell>
          <cell r="D2912" t="str">
            <v/>
          </cell>
          <cell r="E2912">
            <v>0</v>
          </cell>
          <cell r="F2912">
            <v>0</v>
          </cell>
          <cell r="G2912">
            <v>0</v>
          </cell>
        </row>
        <row r="2913">
          <cell r="A2913" t="str">
            <v>RUBRO:</v>
          </cell>
          <cell r="B2913" t="str">
            <v/>
          </cell>
          <cell r="C2913">
            <v>0</v>
          </cell>
          <cell r="D2913" t="str">
            <v/>
          </cell>
          <cell r="E2913">
            <v>0</v>
          </cell>
          <cell r="F2913">
            <v>0</v>
          </cell>
          <cell r="G2913">
            <v>0</v>
          </cell>
        </row>
        <row r="2914">
          <cell r="A2914" t="str">
            <v>ITEM:</v>
          </cell>
          <cell r="B2914" t="str">
            <v/>
          </cell>
          <cell r="C2914" t="str">
            <v/>
          </cell>
          <cell r="D2914" t="str">
            <v/>
          </cell>
          <cell r="E2914">
            <v>0</v>
          </cell>
          <cell r="F2914" t="str">
            <v>UNIDAD:</v>
          </cell>
          <cell r="G2914" t="str">
            <v/>
          </cell>
        </row>
        <row r="2915">
          <cell r="A2915" t="str">
            <v/>
          </cell>
          <cell r="B2915" t="str">
            <v/>
          </cell>
          <cell r="C2915">
            <v>0</v>
          </cell>
          <cell r="D2915" t="str">
            <v/>
          </cell>
          <cell r="E2915">
            <v>0</v>
          </cell>
          <cell r="F2915">
            <v>0</v>
          </cell>
          <cell r="G2915">
            <v>0</v>
          </cell>
        </row>
        <row r="2916">
          <cell r="A2916" t="str">
            <v>DATOS REDETERMINACION</v>
          </cell>
          <cell r="B2916" t="str">
            <v/>
          </cell>
          <cell r="C2916" t="str">
            <v>DESIGNACION</v>
          </cell>
          <cell r="D2916" t="str">
            <v>U</v>
          </cell>
          <cell r="E2916" t="str">
            <v>Cantidad</v>
          </cell>
          <cell r="F2916" t="str">
            <v>$ Unitarios</v>
          </cell>
          <cell r="G2916" t="str">
            <v>$ Parcial</v>
          </cell>
        </row>
        <row r="2917">
          <cell r="A2917" t="str">
            <v>CÓDIGO</v>
          </cell>
          <cell r="B2917" t="str">
            <v>DESCRIPCIÓN</v>
          </cell>
          <cell r="C2917">
            <v>0</v>
          </cell>
          <cell r="D2917" t="str">
            <v/>
          </cell>
          <cell r="E2917">
            <v>0</v>
          </cell>
          <cell r="F2917">
            <v>0</v>
          </cell>
          <cell r="G2917">
            <v>0</v>
          </cell>
        </row>
        <row r="2918">
          <cell r="A2918" t="str">
            <v>A - MATERIALES</v>
          </cell>
          <cell r="B2918" t="str">
            <v/>
          </cell>
          <cell r="C2918">
            <v>0</v>
          </cell>
          <cell r="D2918" t="str">
            <v/>
          </cell>
          <cell r="E2918">
            <v>0</v>
          </cell>
          <cell r="F2918">
            <v>0</v>
          </cell>
          <cell r="G2918">
            <v>0</v>
          </cell>
        </row>
        <row r="2919">
          <cell r="A2919" t="str">
            <v/>
          </cell>
          <cell r="B2919" t="str">
            <v/>
          </cell>
          <cell r="C2919">
            <v>0</v>
          </cell>
          <cell r="D2919" t="str">
            <v/>
          </cell>
          <cell r="E2919">
            <v>0</v>
          </cell>
          <cell r="F2919">
            <v>0</v>
          </cell>
          <cell r="G2919">
            <v>0</v>
          </cell>
        </row>
        <row r="2920">
          <cell r="A2920" t="str">
            <v/>
          </cell>
          <cell r="B2920" t="str">
            <v/>
          </cell>
          <cell r="C2920">
            <v>0</v>
          </cell>
          <cell r="D2920" t="str">
            <v/>
          </cell>
          <cell r="E2920">
            <v>0</v>
          </cell>
          <cell r="F2920">
            <v>0</v>
          </cell>
          <cell r="G2920">
            <v>0</v>
          </cell>
        </row>
        <row r="2921">
          <cell r="A2921" t="str">
            <v/>
          </cell>
          <cell r="B2921" t="str">
            <v/>
          </cell>
          <cell r="C2921">
            <v>0</v>
          </cell>
          <cell r="D2921" t="str">
            <v/>
          </cell>
          <cell r="E2921">
            <v>0</v>
          </cell>
          <cell r="F2921">
            <v>0</v>
          </cell>
          <cell r="G2921">
            <v>0</v>
          </cell>
        </row>
        <row r="2922">
          <cell r="A2922" t="str">
            <v/>
          </cell>
          <cell r="B2922" t="str">
            <v/>
          </cell>
          <cell r="C2922">
            <v>0</v>
          </cell>
          <cell r="D2922" t="str">
            <v/>
          </cell>
          <cell r="E2922">
            <v>0</v>
          </cell>
          <cell r="F2922">
            <v>0</v>
          </cell>
          <cell r="G2922">
            <v>0</v>
          </cell>
        </row>
        <row r="2923">
          <cell r="A2923" t="str">
            <v/>
          </cell>
          <cell r="B2923" t="str">
            <v/>
          </cell>
          <cell r="C2923">
            <v>0</v>
          </cell>
          <cell r="D2923" t="str">
            <v/>
          </cell>
          <cell r="E2923">
            <v>0</v>
          </cell>
          <cell r="F2923">
            <v>0</v>
          </cell>
          <cell r="G2923">
            <v>0</v>
          </cell>
        </row>
        <row r="2924">
          <cell r="A2924" t="str">
            <v/>
          </cell>
          <cell r="B2924" t="str">
            <v/>
          </cell>
          <cell r="C2924">
            <v>0</v>
          </cell>
          <cell r="D2924" t="str">
            <v/>
          </cell>
          <cell r="E2924">
            <v>0</v>
          </cell>
          <cell r="F2924">
            <v>0</v>
          </cell>
          <cell r="G2924">
            <v>0</v>
          </cell>
        </row>
        <row r="2925">
          <cell r="A2925" t="str">
            <v/>
          </cell>
          <cell r="B2925" t="str">
            <v/>
          </cell>
          <cell r="C2925">
            <v>0</v>
          </cell>
          <cell r="D2925" t="str">
            <v/>
          </cell>
          <cell r="E2925">
            <v>0</v>
          </cell>
          <cell r="F2925">
            <v>0</v>
          </cell>
          <cell r="G2925">
            <v>0</v>
          </cell>
        </row>
        <row r="2926">
          <cell r="A2926" t="str">
            <v/>
          </cell>
          <cell r="B2926" t="str">
            <v/>
          </cell>
          <cell r="D2926" t="str">
            <v/>
          </cell>
          <cell r="E2926">
            <v>0</v>
          </cell>
          <cell r="F2926">
            <v>0</v>
          </cell>
          <cell r="G2926">
            <v>0</v>
          </cell>
        </row>
        <row r="2927">
          <cell r="A2927" t="str">
            <v/>
          </cell>
          <cell r="B2927" t="str">
            <v/>
          </cell>
          <cell r="C2927" t="str">
            <v>B - MANO DE OBRA</v>
          </cell>
          <cell r="D2927" t="str">
            <v/>
          </cell>
          <cell r="E2927">
            <v>0</v>
          </cell>
          <cell r="F2927">
            <v>0</v>
          </cell>
          <cell r="G2927">
            <v>0</v>
          </cell>
        </row>
        <row r="2928">
          <cell r="A2928" t="str">
            <v/>
          </cell>
          <cell r="B2928" t="str">
            <v/>
          </cell>
          <cell r="C2928">
            <v>0</v>
          </cell>
          <cell r="D2928" t="str">
            <v/>
          </cell>
          <cell r="E2928">
            <v>0</v>
          </cell>
          <cell r="F2928">
            <v>0</v>
          </cell>
          <cell r="G2928">
            <v>0</v>
          </cell>
        </row>
        <row r="2929">
          <cell r="A2929" t="str">
            <v/>
          </cell>
          <cell r="B2929" t="str">
            <v/>
          </cell>
          <cell r="C2929">
            <v>0</v>
          </cell>
          <cell r="D2929" t="str">
            <v/>
          </cell>
          <cell r="E2929">
            <v>0</v>
          </cell>
          <cell r="F2929">
            <v>0</v>
          </cell>
          <cell r="G2929">
            <v>0</v>
          </cell>
        </row>
        <row r="2930">
          <cell r="A2930" t="str">
            <v/>
          </cell>
          <cell r="B2930" t="str">
            <v/>
          </cell>
          <cell r="C2930">
            <v>0</v>
          </cell>
          <cell r="D2930" t="str">
            <v/>
          </cell>
          <cell r="E2930">
            <v>0</v>
          </cell>
          <cell r="F2930">
            <v>0</v>
          </cell>
          <cell r="G2930">
            <v>0</v>
          </cell>
        </row>
        <row r="2931">
          <cell r="A2931" t="str">
            <v/>
          </cell>
          <cell r="B2931" t="str">
            <v/>
          </cell>
          <cell r="C2931">
            <v>0</v>
          </cell>
          <cell r="D2931" t="str">
            <v/>
          </cell>
          <cell r="E2931">
            <v>0</v>
          </cell>
          <cell r="F2931">
            <v>0</v>
          </cell>
          <cell r="G2931">
            <v>0</v>
          </cell>
        </row>
        <row r="2932">
          <cell r="A2932" t="str">
            <v/>
          </cell>
          <cell r="B2932" t="str">
            <v/>
          </cell>
          <cell r="C2932">
            <v>0</v>
          </cell>
          <cell r="D2932" t="str">
            <v/>
          </cell>
          <cell r="E2932">
            <v>0</v>
          </cell>
          <cell r="F2932">
            <v>0</v>
          </cell>
          <cell r="G2932">
            <v>0</v>
          </cell>
        </row>
        <row r="2933">
          <cell r="A2933" t="str">
            <v/>
          </cell>
          <cell r="B2933" t="str">
            <v/>
          </cell>
          <cell r="C2933">
            <v>0</v>
          </cell>
          <cell r="D2933" t="str">
            <v/>
          </cell>
          <cell r="E2933">
            <v>0</v>
          </cell>
          <cell r="F2933">
            <v>0</v>
          </cell>
          <cell r="G2933">
            <v>0</v>
          </cell>
        </row>
        <row r="2934">
          <cell r="A2934" t="str">
            <v/>
          </cell>
          <cell r="B2934" t="str">
            <v/>
          </cell>
          <cell r="C2934">
            <v>0</v>
          </cell>
          <cell r="D2934" t="str">
            <v/>
          </cell>
          <cell r="E2934">
            <v>0</v>
          </cell>
          <cell r="F2934">
            <v>0</v>
          </cell>
          <cell r="G2934">
            <v>0</v>
          </cell>
        </row>
        <row r="2935">
          <cell r="A2935" t="str">
            <v/>
          </cell>
          <cell r="B2935" t="str">
            <v/>
          </cell>
          <cell r="C2935">
            <v>0</v>
          </cell>
          <cell r="D2935" t="str">
            <v/>
          </cell>
          <cell r="E2935">
            <v>0</v>
          </cell>
          <cell r="F2935">
            <v>0</v>
          </cell>
          <cell r="G2935">
            <v>0</v>
          </cell>
        </row>
        <row r="2936">
          <cell r="A2936" t="str">
            <v/>
          </cell>
          <cell r="B2936" t="str">
            <v/>
          </cell>
          <cell r="D2936" t="str">
            <v/>
          </cell>
          <cell r="E2936">
            <v>0</v>
          </cell>
          <cell r="F2936">
            <v>0</v>
          </cell>
          <cell r="G2936">
            <v>0</v>
          </cell>
        </row>
        <row r="2937">
          <cell r="A2937" t="str">
            <v/>
          </cell>
          <cell r="B2937" t="str">
            <v/>
          </cell>
          <cell r="C2937" t="str">
            <v>C - EQUIPOS</v>
          </cell>
          <cell r="D2937" t="str">
            <v/>
          </cell>
          <cell r="E2937">
            <v>0</v>
          </cell>
          <cell r="F2937">
            <v>0</v>
          </cell>
          <cell r="G2937">
            <v>0</v>
          </cell>
        </row>
        <row r="2938">
          <cell r="A2938" t="str">
            <v/>
          </cell>
          <cell r="B2938" t="str">
            <v/>
          </cell>
          <cell r="C2938">
            <v>0</v>
          </cell>
          <cell r="D2938" t="str">
            <v/>
          </cell>
          <cell r="E2938">
            <v>0</v>
          </cell>
          <cell r="F2938">
            <v>0</v>
          </cell>
          <cell r="G2938">
            <v>0</v>
          </cell>
        </row>
        <row r="2939">
          <cell r="A2939" t="str">
            <v/>
          </cell>
          <cell r="B2939" t="str">
            <v/>
          </cell>
          <cell r="C2939">
            <v>0</v>
          </cell>
          <cell r="D2939" t="str">
            <v/>
          </cell>
          <cell r="E2939">
            <v>0</v>
          </cell>
          <cell r="F2939" t="str">
            <v>Total A</v>
          </cell>
          <cell r="G2939">
            <v>0</v>
          </cell>
        </row>
        <row r="2940">
          <cell r="A2940" t="str">
            <v>B - MANO DE OBRA</v>
          </cell>
          <cell r="B2940" t="str">
            <v/>
          </cell>
          <cell r="C2940">
            <v>0</v>
          </cell>
          <cell r="D2940" t="str">
            <v/>
          </cell>
          <cell r="E2940">
            <v>0</v>
          </cell>
          <cell r="F2940">
            <v>0</v>
          </cell>
          <cell r="G2940">
            <v>0</v>
          </cell>
        </row>
        <row r="2941">
          <cell r="A2941" t="str">
            <v/>
          </cell>
          <cell r="B2941" t="str">
            <v/>
          </cell>
          <cell r="C2941">
            <v>0</v>
          </cell>
          <cell r="D2941" t="str">
            <v/>
          </cell>
          <cell r="E2941">
            <v>0</v>
          </cell>
          <cell r="F2941">
            <v>0</v>
          </cell>
          <cell r="G2941">
            <v>0</v>
          </cell>
        </row>
        <row r="2942">
          <cell r="A2942" t="str">
            <v/>
          </cell>
          <cell r="B2942" t="str">
            <v/>
          </cell>
          <cell r="C2942">
            <v>0</v>
          </cell>
          <cell r="D2942" t="str">
            <v/>
          </cell>
          <cell r="E2942">
            <v>0</v>
          </cell>
          <cell r="F2942">
            <v>0</v>
          </cell>
          <cell r="G2942">
            <v>0</v>
          </cell>
        </row>
        <row r="2943">
          <cell r="A2943" t="str">
            <v/>
          </cell>
          <cell r="B2943" t="str">
            <v/>
          </cell>
          <cell r="C2943">
            <v>0</v>
          </cell>
          <cell r="D2943" t="str">
            <v/>
          </cell>
          <cell r="E2943">
            <v>0</v>
          </cell>
          <cell r="F2943">
            <v>0</v>
          </cell>
          <cell r="G2943">
            <v>0</v>
          </cell>
        </row>
        <row r="2944">
          <cell r="A2944" t="str">
            <v/>
          </cell>
          <cell r="B2944" t="str">
            <v/>
          </cell>
          <cell r="C2944">
            <v>0</v>
          </cell>
          <cell r="D2944" t="str">
            <v/>
          </cell>
          <cell r="E2944">
            <v>0</v>
          </cell>
          <cell r="F2944">
            <v>0</v>
          </cell>
          <cell r="G2944">
            <v>0</v>
          </cell>
        </row>
        <row r="2945">
          <cell r="A2945" t="str">
            <v/>
          </cell>
          <cell r="B2945" t="str">
            <v/>
          </cell>
          <cell r="C2945">
            <v>0</v>
          </cell>
          <cell r="D2945" t="str">
            <v/>
          </cell>
          <cell r="E2945">
            <v>0</v>
          </cell>
          <cell r="F2945">
            <v>0</v>
          </cell>
          <cell r="G2945">
            <v>0</v>
          </cell>
        </row>
        <row r="2946">
          <cell r="A2946" t="str">
            <v/>
          </cell>
          <cell r="B2946" t="str">
            <v/>
          </cell>
          <cell r="C2946">
            <v>0</v>
          </cell>
          <cell r="D2946" t="str">
            <v/>
          </cell>
          <cell r="E2946">
            <v>0</v>
          </cell>
          <cell r="F2946">
            <v>0</v>
          </cell>
          <cell r="G2946">
            <v>0</v>
          </cell>
        </row>
        <row r="2947">
          <cell r="A2947" t="str">
            <v/>
          </cell>
          <cell r="B2947" t="str">
            <v/>
          </cell>
          <cell r="D2947" t="str">
            <v/>
          </cell>
          <cell r="E2947">
            <v>0</v>
          </cell>
          <cell r="F2947">
            <v>0</v>
          </cell>
          <cell r="G2947">
            <v>0</v>
          </cell>
        </row>
        <row r="2948">
          <cell r="A2948" t="str">
            <v/>
          </cell>
          <cell r="B2948" t="str">
            <v/>
          </cell>
          <cell r="D2948" t="str">
            <v/>
          </cell>
          <cell r="E2948">
            <v>0</v>
          </cell>
          <cell r="F2948">
            <v>0</v>
          </cell>
          <cell r="G2948">
            <v>0</v>
          </cell>
        </row>
        <row r="2949">
          <cell r="A2949" t="str">
            <v>7.2.1</v>
          </cell>
          <cell r="B2949" t="str">
            <v>Junta tomada con placa de roca de yeso</v>
          </cell>
          <cell r="C2949">
            <v>0</v>
          </cell>
          <cell r="D2949" t="str">
            <v>Costo  Neto</v>
          </cell>
          <cell r="E2949">
            <v>0</v>
          </cell>
          <cell r="F2949" t="str">
            <v>Total B</v>
          </cell>
          <cell r="G2949">
            <v>0</v>
          </cell>
        </row>
        <row r="2950">
          <cell r="A2950" t="str">
            <v>C - EQUIPOS</v>
          </cell>
        </row>
        <row r="2951">
          <cell r="A2951" t="str">
            <v/>
          </cell>
          <cell r="B2951" t="str">
            <v/>
          </cell>
          <cell r="C2951">
            <v>0</v>
          </cell>
          <cell r="D2951" t="str">
            <v/>
          </cell>
          <cell r="E2951">
            <v>0</v>
          </cell>
          <cell r="F2951">
            <v>0</v>
          </cell>
          <cell r="G2951">
            <v>0</v>
          </cell>
        </row>
        <row r="2952">
          <cell r="A2952" t="str">
            <v/>
          </cell>
          <cell r="B2952" t="str">
            <v/>
          </cell>
          <cell r="C2952">
            <v>0</v>
          </cell>
          <cell r="D2952" t="str">
            <v/>
          </cell>
          <cell r="E2952">
            <v>0</v>
          </cell>
          <cell r="F2952">
            <v>0</v>
          </cell>
          <cell r="G2952">
            <v>0</v>
          </cell>
        </row>
        <row r="2953">
          <cell r="A2953" t="str">
            <v/>
          </cell>
          <cell r="B2953" t="str">
            <v/>
          </cell>
          <cell r="C2953">
            <v>0</v>
          </cell>
          <cell r="D2953" t="str">
            <v/>
          </cell>
          <cell r="E2953">
            <v>0</v>
          </cell>
          <cell r="F2953">
            <v>0</v>
          </cell>
          <cell r="G2953">
            <v>0</v>
          </cell>
        </row>
        <row r="2954">
          <cell r="A2954" t="str">
            <v/>
          </cell>
          <cell r="B2954" t="str">
            <v/>
          </cell>
          <cell r="C2954">
            <v>0</v>
          </cell>
          <cell r="D2954" t="str">
            <v/>
          </cell>
          <cell r="E2954">
            <v>0</v>
          </cell>
          <cell r="F2954">
            <v>0</v>
          </cell>
          <cell r="G2954">
            <v>0</v>
          </cell>
        </row>
        <row r="2955">
          <cell r="A2955" t="str">
            <v/>
          </cell>
          <cell r="B2955" t="str">
            <v/>
          </cell>
          <cell r="C2955">
            <v>0</v>
          </cell>
          <cell r="D2955" t="str">
            <v/>
          </cell>
          <cell r="E2955">
            <v>0</v>
          </cell>
          <cell r="F2955">
            <v>0</v>
          </cell>
          <cell r="G2955">
            <v>0</v>
          </cell>
        </row>
        <row r="2956">
          <cell r="A2956" t="str">
            <v/>
          </cell>
          <cell r="B2956" t="str">
            <v/>
          </cell>
          <cell r="C2956" t="str">
            <v>CIELORRASOS</v>
          </cell>
          <cell r="D2956" t="str">
            <v/>
          </cell>
          <cell r="E2956">
            <v>0</v>
          </cell>
          <cell r="F2956">
            <v>0</v>
          </cell>
          <cell r="G2956">
            <v>0</v>
          </cell>
        </row>
        <row r="2957">
          <cell r="A2957" t="str">
            <v/>
          </cell>
          <cell r="B2957" t="str">
            <v/>
          </cell>
          <cell r="C2957" t="str">
            <v>Junta tomada con placa cementicia</v>
          </cell>
          <cell r="D2957" t="str">
            <v/>
          </cell>
          <cell r="E2957">
            <v>0</v>
          </cell>
          <cell r="F2957">
            <v>0</v>
          </cell>
          <cell r="G2957">
            <v>0</v>
          </cell>
        </row>
        <row r="2958">
          <cell r="A2958" t="str">
            <v/>
          </cell>
          <cell r="B2958" t="str">
            <v/>
          </cell>
          <cell r="D2958" t="str">
            <v/>
          </cell>
          <cell r="E2958">
            <v>0</v>
          </cell>
          <cell r="F2958">
            <v>0</v>
          </cell>
          <cell r="G2958">
            <v>0</v>
          </cell>
        </row>
        <row r="2959">
          <cell r="A2959" t="str">
            <v/>
          </cell>
          <cell r="B2959" t="str">
            <v/>
          </cell>
          <cell r="C2959" t="str">
            <v>DESIGNACION</v>
          </cell>
          <cell r="D2959" t="str">
            <v/>
          </cell>
          <cell r="E2959" t="str">
            <v>Cantidad</v>
          </cell>
          <cell r="F2959">
            <v>0</v>
          </cell>
          <cell r="G2959">
            <v>0</v>
          </cell>
        </row>
        <row r="2960">
          <cell r="A2960" t="str">
            <v/>
          </cell>
          <cell r="B2960" t="str">
            <v/>
          </cell>
          <cell r="C2960">
            <v>0</v>
          </cell>
          <cell r="D2960" t="str">
            <v/>
          </cell>
          <cell r="E2960">
            <v>0</v>
          </cell>
          <cell r="F2960">
            <v>0</v>
          </cell>
          <cell r="G2960">
            <v>0</v>
          </cell>
        </row>
        <row r="2961">
          <cell r="A2961">
            <v>0</v>
          </cell>
          <cell r="B2961">
            <v>0</v>
          </cell>
          <cell r="C2961" t="str">
            <v>A - MATERIALES</v>
          </cell>
          <cell r="D2961">
            <v>0</v>
          </cell>
          <cell r="E2961">
            <v>0</v>
          </cell>
          <cell r="F2961" t="str">
            <v>Total C</v>
          </cell>
          <cell r="G2961">
            <v>0</v>
          </cell>
        </row>
        <row r="2962">
          <cell r="A2962" t="str">
            <v/>
          </cell>
          <cell r="B2962" t="str">
            <v/>
          </cell>
          <cell r="C2962">
            <v>0</v>
          </cell>
          <cell r="D2962" t="str">
            <v/>
          </cell>
          <cell r="E2962">
            <v>0</v>
          </cell>
          <cell r="F2962">
            <v>0</v>
          </cell>
          <cell r="G2962">
            <v>0</v>
          </cell>
        </row>
        <row r="2963">
          <cell r="A2963" t="str">
            <v/>
          </cell>
          <cell r="B2963" t="str">
            <v/>
          </cell>
          <cell r="C2963">
            <v>0</v>
          </cell>
          <cell r="D2963" t="str">
            <v>COSTO NETO</v>
          </cell>
          <cell r="E2963">
            <v>0</v>
          </cell>
          <cell r="F2963" t="str">
            <v>Total D=A+B+C</v>
          </cell>
          <cell r="G2963">
            <v>0</v>
          </cell>
        </row>
        <row r="2964">
          <cell r="A2964" t="str">
            <v/>
          </cell>
          <cell r="B2964" t="str">
            <v/>
          </cell>
          <cell r="C2964">
            <v>0</v>
          </cell>
          <cell r="D2964" t="str">
            <v/>
          </cell>
          <cell r="E2964">
            <v>0</v>
          </cell>
          <cell r="F2964">
            <v>0</v>
          </cell>
          <cell r="G2964">
            <v>0</v>
          </cell>
        </row>
        <row r="2965">
          <cell r="A2965" t="str">
            <v>ANALISIS DE PRECIOS</v>
          </cell>
          <cell r="B2965" t="str">
            <v/>
          </cell>
          <cell r="C2965">
            <v>0</v>
          </cell>
          <cell r="D2965" t="str">
            <v/>
          </cell>
          <cell r="E2965">
            <v>0</v>
          </cell>
          <cell r="F2965">
            <v>0</v>
          </cell>
          <cell r="G2965">
            <v>0</v>
          </cell>
        </row>
        <row r="2966">
          <cell r="A2966" t="str">
            <v>COMITENTE:</v>
          </cell>
          <cell r="B2966" t="str">
            <v>INSTITUTO PROVINCIAL DE LA VIVIENDA</v>
          </cell>
          <cell r="C2966">
            <v>0</v>
          </cell>
          <cell r="D2966" t="str">
            <v/>
          </cell>
          <cell r="E2966">
            <v>0</v>
          </cell>
          <cell r="F2966">
            <v>0</v>
          </cell>
          <cell r="G2966">
            <v>0</v>
          </cell>
        </row>
        <row r="2967">
          <cell r="A2967" t="str">
            <v>CONTRATISTA:</v>
          </cell>
          <cell r="B2967">
            <v>0</v>
          </cell>
          <cell r="C2967">
            <v>0</v>
          </cell>
          <cell r="D2967" t="str">
            <v/>
          </cell>
          <cell r="E2967">
            <v>0</v>
          </cell>
          <cell r="F2967">
            <v>0</v>
          </cell>
          <cell r="G2967">
            <v>0</v>
          </cell>
        </row>
        <row r="2968">
          <cell r="A2968" t="str">
            <v>OBRA:</v>
          </cell>
          <cell r="B2968">
            <v>0</v>
          </cell>
          <cell r="C2968">
            <v>0</v>
          </cell>
          <cell r="D2968" t="str">
            <v/>
          </cell>
          <cell r="E2968">
            <v>0</v>
          </cell>
          <cell r="F2968" t="str">
            <v>PRECIOS A:</v>
          </cell>
          <cell r="G2968">
            <v>0</v>
          </cell>
        </row>
        <row r="2969">
          <cell r="A2969" t="str">
            <v>UBICACIÓN:</v>
          </cell>
          <cell r="B2969">
            <v>0</v>
          </cell>
          <cell r="C2969">
            <v>0</v>
          </cell>
          <cell r="D2969" t="str">
            <v/>
          </cell>
          <cell r="E2969">
            <v>0</v>
          </cell>
          <cell r="F2969">
            <v>0</v>
          </cell>
          <cell r="G2969">
            <v>0</v>
          </cell>
        </row>
        <row r="2970">
          <cell r="A2970" t="str">
            <v>RUBRO:</v>
          </cell>
          <cell r="B2970" t="str">
            <v/>
          </cell>
          <cell r="C2970">
            <v>0</v>
          </cell>
          <cell r="D2970" t="str">
            <v/>
          </cell>
          <cell r="E2970">
            <v>0</v>
          </cell>
          <cell r="F2970">
            <v>0</v>
          </cell>
          <cell r="G2970">
            <v>0</v>
          </cell>
        </row>
        <row r="2971">
          <cell r="A2971" t="str">
            <v>ITEM:</v>
          </cell>
          <cell r="B2971" t="str">
            <v/>
          </cell>
          <cell r="C2971" t="str">
            <v/>
          </cell>
          <cell r="D2971" t="str">
            <v/>
          </cell>
          <cell r="E2971">
            <v>0</v>
          </cell>
          <cell r="F2971" t="str">
            <v>UNIDAD:</v>
          </cell>
          <cell r="G2971" t="str">
            <v/>
          </cell>
        </row>
        <row r="2972">
          <cell r="A2972" t="str">
            <v/>
          </cell>
          <cell r="B2972" t="str">
            <v/>
          </cell>
          <cell r="C2972">
            <v>0</v>
          </cell>
          <cell r="D2972" t="str">
            <v/>
          </cell>
          <cell r="E2972">
            <v>0</v>
          </cell>
          <cell r="F2972">
            <v>0</v>
          </cell>
          <cell r="G2972">
            <v>0</v>
          </cell>
        </row>
        <row r="2973">
          <cell r="A2973" t="str">
            <v>DATOS REDETERMINACION</v>
          </cell>
          <cell r="B2973" t="str">
            <v/>
          </cell>
          <cell r="C2973" t="str">
            <v>DESIGNACION</v>
          </cell>
          <cell r="D2973" t="str">
            <v>U</v>
          </cell>
          <cell r="E2973" t="str">
            <v>Cantidad</v>
          </cell>
          <cell r="F2973" t="str">
            <v>$ Unitarios</v>
          </cell>
          <cell r="G2973" t="str">
            <v>$ Parcial</v>
          </cell>
        </row>
        <row r="2974">
          <cell r="A2974" t="str">
            <v>CÓDIGO</v>
          </cell>
          <cell r="B2974" t="str">
            <v>DESCRIPCIÓN</v>
          </cell>
          <cell r="C2974">
            <v>0</v>
          </cell>
          <cell r="D2974" t="str">
            <v/>
          </cell>
          <cell r="E2974">
            <v>0</v>
          </cell>
          <cell r="F2974">
            <v>0</v>
          </cell>
          <cell r="G2974">
            <v>0</v>
          </cell>
        </row>
        <row r="2975">
          <cell r="A2975" t="str">
            <v>A - MATERIALES</v>
          </cell>
          <cell r="B2975" t="str">
            <v/>
          </cell>
          <cell r="C2975">
            <v>0</v>
          </cell>
          <cell r="D2975" t="str">
            <v/>
          </cell>
          <cell r="E2975">
            <v>0</v>
          </cell>
          <cell r="F2975">
            <v>0</v>
          </cell>
          <cell r="G2975">
            <v>0</v>
          </cell>
        </row>
        <row r="2976">
          <cell r="A2976" t="str">
            <v/>
          </cell>
          <cell r="B2976" t="str">
            <v/>
          </cell>
          <cell r="D2976" t="str">
            <v/>
          </cell>
          <cell r="E2976">
            <v>0</v>
          </cell>
          <cell r="F2976">
            <v>0</v>
          </cell>
          <cell r="G2976">
            <v>0</v>
          </cell>
        </row>
        <row r="2977">
          <cell r="A2977" t="str">
            <v/>
          </cell>
          <cell r="B2977" t="str">
            <v/>
          </cell>
          <cell r="C2977" t="str">
            <v>B - MANO DE OBRA</v>
          </cell>
          <cell r="D2977" t="str">
            <v/>
          </cell>
          <cell r="E2977">
            <v>0</v>
          </cell>
          <cell r="F2977">
            <v>0</v>
          </cell>
          <cell r="G2977">
            <v>0</v>
          </cell>
        </row>
        <row r="2978">
          <cell r="A2978" t="str">
            <v/>
          </cell>
          <cell r="B2978" t="str">
            <v/>
          </cell>
          <cell r="C2978">
            <v>0</v>
          </cell>
          <cell r="D2978" t="str">
            <v/>
          </cell>
          <cell r="E2978">
            <v>0</v>
          </cell>
          <cell r="F2978">
            <v>0</v>
          </cell>
          <cell r="G2978">
            <v>0</v>
          </cell>
        </row>
        <row r="2979">
          <cell r="A2979" t="str">
            <v/>
          </cell>
          <cell r="B2979" t="str">
            <v/>
          </cell>
          <cell r="C2979">
            <v>0</v>
          </cell>
          <cell r="D2979" t="str">
            <v/>
          </cell>
          <cell r="E2979">
            <v>0</v>
          </cell>
          <cell r="F2979">
            <v>0</v>
          </cell>
          <cell r="G2979">
            <v>0</v>
          </cell>
        </row>
        <row r="2980">
          <cell r="A2980" t="str">
            <v/>
          </cell>
          <cell r="B2980" t="str">
            <v/>
          </cell>
          <cell r="C2980">
            <v>0</v>
          </cell>
          <cell r="D2980" t="str">
            <v/>
          </cell>
          <cell r="E2980">
            <v>0</v>
          </cell>
          <cell r="F2980">
            <v>0</v>
          </cell>
          <cell r="G2980">
            <v>0</v>
          </cell>
        </row>
        <row r="2981">
          <cell r="A2981" t="str">
            <v/>
          </cell>
          <cell r="B2981" t="str">
            <v/>
          </cell>
          <cell r="C2981">
            <v>0</v>
          </cell>
          <cell r="D2981" t="str">
            <v/>
          </cell>
          <cell r="E2981">
            <v>0</v>
          </cell>
          <cell r="F2981">
            <v>0</v>
          </cell>
          <cell r="G2981">
            <v>0</v>
          </cell>
        </row>
        <row r="2982">
          <cell r="A2982" t="str">
            <v/>
          </cell>
          <cell r="B2982" t="str">
            <v/>
          </cell>
          <cell r="C2982">
            <v>0</v>
          </cell>
          <cell r="D2982" t="str">
            <v/>
          </cell>
          <cell r="E2982">
            <v>0</v>
          </cell>
          <cell r="F2982">
            <v>0</v>
          </cell>
          <cell r="G2982">
            <v>0</v>
          </cell>
        </row>
        <row r="2983">
          <cell r="A2983" t="str">
            <v/>
          </cell>
          <cell r="B2983" t="str">
            <v/>
          </cell>
          <cell r="C2983">
            <v>0</v>
          </cell>
          <cell r="D2983" t="str">
            <v/>
          </cell>
          <cell r="E2983">
            <v>0</v>
          </cell>
          <cell r="F2983">
            <v>0</v>
          </cell>
          <cell r="G2983">
            <v>0</v>
          </cell>
        </row>
        <row r="2984">
          <cell r="A2984" t="str">
            <v/>
          </cell>
          <cell r="B2984" t="str">
            <v/>
          </cell>
          <cell r="C2984">
            <v>0</v>
          </cell>
          <cell r="D2984" t="str">
            <v/>
          </cell>
          <cell r="E2984">
            <v>0</v>
          </cell>
          <cell r="F2984">
            <v>0</v>
          </cell>
          <cell r="G2984">
            <v>0</v>
          </cell>
        </row>
        <row r="2985">
          <cell r="A2985" t="str">
            <v/>
          </cell>
          <cell r="B2985" t="str">
            <v/>
          </cell>
          <cell r="C2985">
            <v>0</v>
          </cell>
          <cell r="D2985" t="str">
            <v/>
          </cell>
          <cell r="E2985">
            <v>0</v>
          </cell>
          <cell r="F2985">
            <v>0</v>
          </cell>
          <cell r="G2985">
            <v>0</v>
          </cell>
        </row>
        <row r="2986">
          <cell r="A2986" t="str">
            <v/>
          </cell>
          <cell r="B2986" t="str">
            <v/>
          </cell>
          <cell r="D2986" t="str">
            <v/>
          </cell>
          <cell r="E2986">
            <v>0</v>
          </cell>
          <cell r="F2986">
            <v>0</v>
          </cell>
          <cell r="G2986">
            <v>0</v>
          </cell>
        </row>
        <row r="2987">
          <cell r="A2987" t="str">
            <v/>
          </cell>
          <cell r="B2987" t="str">
            <v/>
          </cell>
          <cell r="C2987" t="str">
            <v>C - EQUIPOS</v>
          </cell>
          <cell r="D2987" t="str">
            <v/>
          </cell>
          <cell r="E2987">
            <v>0</v>
          </cell>
          <cell r="F2987">
            <v>0</v>
          </cell>
          <cell r="G2987">
            <v>0</v>
          </cell>
        </row>
        <row r="2988">
          <cell r="A2988" t="str">
            <v/>
          </cell>
          <cell r="B2988" t="str">
            <v/>
          </cell>
          <cell r="C2988">
            <v>0</v>
          </cell>
          <cell r="D2988" t="str">
            <v/>
          </cell>
          <cell r="E2988">
            <v>0</v>
          </cell>
          <cell r="F2988">
            <v>0</v>
          </cell>
          <cell r="G2988">
            <v>0</v>
          </cell>
        </row>
        <row r="2989">
          <cell r="A2989" t="str">
            <v/>
          </cell>
          <cell r="B2989" t="str">
            <v/>
          </cell>
          <cell r="C2989">
            <v>0</v>
          </cell>
          <cell r="D2989" t="str">
            <v/>
          </cell>
          <cell r="E2989">
            <v>0</v>
          </cell>
          <cell r="F2989">
            <v>0</v>
          </cell>
          <cell r="G2989">
            <v>0</v>
          </cell>
        </row>
        <row r="2990">
          <cell r="A2990" t="str">
            <v/>
          </cell>
          <cell r="B2990" t="str">
            <v/>
          </cell>
          <cell r="C2990">
            <v>0</v>
          </cell>
          <cell r="D2990" t="str">
            <v/>
          </cell>
          <cell r="E2990">
            <v>0</v>
          </cell>
          <cell r="F2990">
            <v>0</v>
          </cell>
          <cell r="G2990">
            <v>0</v>
          </cell>
        </row>
        <row r="2991">
          <cell r="A2991" t="str">
            <v/>
          </cell>
          <cell r="B2991" t="str">
            <v/>
          </cell>
          <cell r="C2991">
            <v>0</v>
          </cell>
          <cell r="D2991" t="str">
            <v/>
          </cell>
          <cell r="E2991">
            <v>0</v>
          </cell>
          <cell r="F2991">
            <v>0</v>
          </cell>
          <cell r="G2991">
            <v>0</v>
          </cell>
        </row>
        <row r="2992">
          <cell r="A2992" t="str">
            <v/>
          </cell>
          <cell r="B2992" t="str">
            <v/>
          </cell>
          <cell r="C2992">
            <v>0</v>
          </cell>
          <cell r="D2992" t="str">
            <v/>
          </cell>
          <cell r="E2992">
            <v>0</v>
          </cell>
          <cell r="F2992">
            <v>0</v>
          </cell>
          <cell r="G2992">
            <v>0</v>
          </cell>
        </row>
        <row r="2993">
          <cell r="A2993" t="str">
            <v/>
          </cell>
          <cell r="B2993" t="str">
            <v/>
          </cell>
          <cell r="C2993">
            <v>0</v>
          </cell>
          <cell r="D2993" t="str">
            <v/>
          </cell>
          <cell r="E2993">
            <v>0</v>
          </cell>
          <cell r="F2993">
            <v>0</v>
          </cell>
          <cell r="G2993">
            <v>0</v>
          </cell>
        </row>
        <row r="2994">
          <cell r="A2994" t="str">
            <v/>
          </cell>
          <cell r="B2994" t="str">
            <v/>
          </cell>
          <cell r="C2994">
            <v>0</v>
          </cell>
          <cell r="D2994" t="str">
            <v/>
          </cell>
          <cell r="E2994">
            <v>0</v>
          </cell>
          <cell r="F2994">
            <v>0</v>
          </cell>
          <cell r="G2994">
            <v>0</v>
          </cell>
        </row>
        <row r="2995">
          <cell r="A2995" t="str">
            <v/>
          </cell>
          <cell r="B2995" t="str">
            <v/>
          </cell>
          <cell r="C2995">
            <v>0</v>
          </cell>
          <cell r="D2995" t="str">
            <v/>
          </cell>
          <cell r="E2995">
            <v>0</v>
          </cell>
          <cell r="F2995">
            <v>0</v>
          </cell>
          <cell r="G2995">
            <v>0</v>
          </cell>
        </row>
        <row r="2996">
          <cell r="A2996" t="str">
            <v/>
          </cell>
          <cell r="B2996" t="str">
            <v/>
          </cell>
          <cell r="C2996">
            <v>0</v>
          </cell>
          <cell r="D2996" t="str">
            <v/>
          </cell>
          <cell r="E2996">
            <v>0</v>
          </cell>
          <cell r="F2996" t="str">
            <v>Total A</v>
          </cell>
          <cell r="G2996">
            <v>0</v>
          </cell>
        </row>
        <row r="2997">
          <cell r="A2997" t="str">
            <v>B - MANO DE OBRA</v>
          </cell>
          <cell r="E2997">
            <v>0</v>
          </cell>
          <cell r="F2997" t="str">
            <v>Total C</v>
          </cell>
          <cell r="G2997">
            <v>0</v>
          </cell>
        </row>
        <row r="2998">
          <cell r="A2998" t="str">
            <v/>
          </cell>
          <cell r="B2998" t="str">
            <v/>
          </cell>
          <cell r="D2998" t="str">
            <v/>
          </cell>
          <cell r="E2998">
            <v>0</v>
          </cell>
          <cell r="F2998">
            <v>0</v>
          </cell>
          <cell r="G2998">
            <v>0</v>
          </cell>
        </row>
        <row r="2999">
          <cell r="A2999" t="str">
            <v/>
          </cell>
          <cell r="B2999" t="str">
            <v/>
          </cell>
          <cell r="C2999">
            <v>0</v>
          </cell>
          <cell r="D2999" t="str">
            <v/>
          </cell>
          <cell r="E2999">
            <v>0</v>
          </cell>
          <cell r="F2999">
            <v>0</v>
          </cell>
          <cell r="G2999">
            <v>0</v>
          </cell>
        </row>
        <row r="3000">
          <cell r="A3000" t="str">
            <v/>
          </cell>
          <cell r="B3000" t="str">
            <v/>
          </cell>
          <cell r="D3000" t="str">
            <v/>
          </cell>
          <cell r="F3000">
            <v>0</v>
          </cell>
          <cell r="G3000">
            <v>0</v>
          </cell>
        </row>
        <row r="3001">
          <cell r="A3001" t="str">
            <v/>
          </cell>
          <cell r="B3001" t="str">
            <v/>
          </cell>
          <cell r="C3001">
            <v>0</v>
          </cell>
          <cell r="D3001" t="str">
            <v/>
          </cell>
          <cell r="E3001">
            <v>0</v>
          </cell>
          <cell r="F3001">
            <v>0</v>
          </cell>
          <cell r="G3001">
            <v>0</v>
          </cell>
        </row>
        <row r="3002">
          <cell r="A3002" t="str">
            <v/>
          </cell>
          <cell r="B3002" t="str">
            <v/>
          </cell>
          <cell r="C3002">
            <v>0</v>
          </cell>
          <cell r="D3002" t="str">
            <v/>
          </cell>
          <cell r="E3002">
            <v>0</v>
          </cell>
          <cell r="F3002">
            <v>0</v>
          </cell>
          <cell r="G3002">
            <v>0</v>
          </cell>
        </row>
        <row r="3003">
          <cell r="A3003" t="str">
            <v/>
          </cell>
          <cell r="B3003" t="str">
            <v/>
          </cell>
          <cell r="C3003">
            <v>0</v>
          </cell>
          <cell r="D3003" t="str">
            <v/>
          </cell>
          <cell r="E3003">
            <v>0</v>
          </cell>
          <cell r="F3003">
            <v>0</v>
          </cell>
          <cell r="G3003">
            <v>0</v>
          </cell>
        </row>
        <row r="3004">
          <cell r="A3004" t="str">
            <v/>
          </cell>
          <cell r="B3004" t="str">
            <v/>
          </cell>
          <cell r="C3004">
            <v>0</v>
          </cell>
          <cell r="D3004" t="str">
            <v/>
          </cell>
          <cell r="E3004">
            <v>0</v>
          </cell>
          <cell r="F3004">
            <v>0</v>
          </cell>
          <cell r="G3004">
            <v>0</v>
          </cell>
        </row>
        <row r="3005">
          <cell r="A3005" t="str">
            <v/>
          </cell>
          <cell r="B3005" t="str">
            <v/>
          </cell>
          <cell r="C3005">
            <v>0</v>
          </cell>
          <cell r="D3005" t="str">
            <v/>
          </cell>
          <cell r="E3005">
            <v>0</v>
          </cell>
          <cell r="F3005">
            <v>0</v>
          </cell>
          <cell r="G3005">
            <v>0</v>
          </cell>
        </row>
        <row r="3006">
          <cell r="A3006" t="str">
            <v>RUBRO:</v>
          </cell>
          <cell r="B3006">
            <v>7</v>
          </cell>
          <cell r="C3006" t="str">
            <v>CIELORRASOS</v>
          </cell>
          <cell r="E3006">
            <v>0</v>
          </cell>
          <cell r="F3006" t="str">
            <v>Total B</v>
          </cell>
          <cell r="G3006">
            <v>0</v>
          </cell>
        </row>
        <row r="3007">
          <cell r="A3007" t="str">
            <v>C - EQUIPOS</v>
          </cell>
          <cell r="B3007" t="str">
            <v>7.2.6</v>
          </cell>
          <cell r="C3007" t="str">
            <v>Cielorrasos suspendidos de placas rígidas modulado, desmontable, Tipo Hunter Douglas</v>
          </cell>
          <cell r="E3007">
            <v>0</v>
          </cell>
          <cell r="F3007" t="str">
            <v>UNIDAD:</v>
          </cell>
          <cell r="G3007" t="str">
            <v>m2</v>
          </cell>
        </row>
        <row r="3008">
          <cell r="A3008" t="str">
            <v/>
          </cell>
          <cell r="B3008" t="str">
            <v/>
          </cell>
          <cell r="D3008" t="str">
            <v/>
          </cell>
          <cell r="E3008">
            <v>0</v>
          </cell>
          <cell r="F3008">
            <v>0</v>
          </cell>
          <cell r="G3008">
            <v>0</v>
          </cell>
        </row>
        <row r="3009">
          <cell r="A3009" t="str">
            <v/>
          </cell>
          <cell r="B3009" t="str">
            <v/>
          </cell>
          <cell r="C3009" t="str">
            <v>DESIGNACION</v>
          </cell>
          <cell r="D3009" t="str">
            <v/>
          </cell>
          <cell r="E3009" t="str">
            <v>Cantidad</v>
          </cell>
          <cell r="F3009">
            <v>0</v>
          </cell>
          <cell r="G3009">
            <v>0</v>
          </cell>
        </row>
        <row r="3010">
          <cell r="A3010" t="str">
            <v/>
          </cell>
          <cell r="B3010" t="str">
            <v/>
          </cell>
          <cell r="C3010">
            <v>0</v>
          </cell>
          <cell r="D3010" t="str">
            <v/>
          </cell>
          <cell r="E3010">
            <v>0</v>
          </cell>
          <cell r="F3010">
            <v>0</v>
          </cell>
          <cell r="G3010">
            <v>0</v>
          </cell>
        </row>
        <row r="3011">
          <cell r="A3011" t="str">
            <v/>
          </cell>
          <cell r="B3011" t="str">
            <v/>
          </cell>
          <cell r="C3011" t="str">
            <v>A - MATERIALES</v>
          </cell>
          <cell r="D3011" t="str">
            <v/>
          </cell>
          <cell r="E3011">
            <v>0</v>
          </cell>
          <cell r="F3011">
            <v>0</v>
          </cell>
          <cell r="G3011">
            <v>0</v>
          </cell>
        </row>
        <row r="3012">
          <cell r="A3012" t="str">
            <v/>
          </cell>
          <cell r="B3012" t="str">
            <v/>
          </cell>
          <cell r="C3012">
            <v>0</v>
          </cell>
          <cell r="D3012" t="str">
            <v/>
          </cell>
          <cell r="E3012">
            <v>0</v>
          </cell>
          <cell r="F3012">
            <v>0</v>
          </cell>
          <cell r="G3012">
            <v>0</v>
          </cell>
        </row>
        <row r="3013">
          <cell r="A3013" t="str">
            <v/>
          </cell>
          <cell r="B3013" t="str">
            <v/>
          </cell>
          <cell r="C3013">
            <v>0</v>
          </cell>
          <cell r="D3013" t="str">
            <v/>
          </cell>
          <cell r="E3013">
            <v>0</v>
          </cell>
          <cell r="F3013">
            <v>0</v>
          </cell>
          <cell r="G3013">
            <v>0</v>
          </cell>
        </row>
        <row r="3014">
          <cell r="A3014" t="str">
            <v/>
          </cell>
          <cell r="B3014" t="str">
            <v/>
          </cell>
          <cell r="C3014">
            <v>0</v>
          </cell>
          <cell r="D3014" t="str">
            <v/>
          </cell>
          <cell r="E3014">
            <v>0</v>
          </cell>
          <cell r="F3014">
            <v>0</v>
          </cell>
          <cell r="G3014">
            <v>0</v>
          </cell>
        </row>
        <row r="3015">
          <cell r="A3015" t="str">
            <v/>
          </cell>
          <cell r="B3015" t="str">
            <v/>
          </cell>
          <cell r="C3015">
            <v>0</v>
          </cell>
          <cell r="D3015" t="str">
            <v/>
          </cell>
          <cell r="E3015">
            <v>0</v>
          </cell>
          <cell r="F3015">
            <v>0</v>
          </cell>
          <cell r="G3015">
            <v>0</v>
          </cell>
        </row>
        <row r="3016">
          <cell r="A3016" t="str">
            <v/>
          </cell>
          <cell r="B3016" t="str">
            <v/>
          </cell>
          <cell r="C3016">
            <v>0</v>
          </cell>
          <cell r="D3016" t="str">
            <v/>
          </cell>
          <cell r="E3016">
            <v>0</v>
          </cell>
          <cell r="F3016">
            <v>0</v>
          </cell>
          <cell r="G3016">
            <v>0</v>
          </cell>
        </row>
        <row r="3017">
          <cell r="A3017" t="str">
            <v/>
          </cell>
          <cell r="B3017" t="str">
            <v/>
          </cell>
          <cell r="C3017">
            <v>0</v>
          </cell>
          <cell r="D3017" t="str">
            <v/>
          </cell>
          <cell r="E3017">
            <v>0</v>
          </cell>
          <cell r="F3017">
            <v>0</v>
          </cell>
          <cell r="G3017">
            <v>0</v>
          </cell>
        </row>
        <row r="3018">
          <cell r="A3018" t="str">
            <v/>
          </cell>
          <cell r="B3018" t="str">
            <v/>
          </cell>
          <cell r="C3018">
            <v>0</v>
          </cell>
          <cell r="D3018" t="str">
            <v/>
          </cell>
          <cell r="E3018">
            <v>0</v>
          </cell>
          <cell r="F3018" t="str">
            <v>Total C</v>
          </cell>
          <cell r="G3018">
            <v>0</v>
          </cell>
        </row>
        <row r="3019">
          <cell r="A3019" t="str">
            <v/>
          </cell>
          <cell r="B3019" t="str">
            <v/>
          </cell>
          <cell r="C3019">
            <v>0</v>
          </cell>
          <cell r="D3019" t="str">
            <v/>
          </cell>
          <cell r="E3019">
            <v>0</v>
          </cell>
          <cell r="F3019">
            <v>0</v>
          </cell>
          <cell r="G3019">
            <v>0</v>
          </cell>
        </row>
        <row r="3020">
          <cell r="A3020" t="str">
            <v/>
          </cell>
          <cell r="B3020" t="str">
            <v/>
          </cell>
          <cell r="C3020">
            <v>0</v>
          </cell>
          <cell r="D3020" t="str">
            <v>COSTO NETO</v>
          </cell>
          <cell r="E3020">
            <v>0</v>
          </cell>
          <cell r="F3020" t="str">
            <v>Total D=A+B+C</v>
          </cell>
          <cell r="G3020">
            <v>0</v>
          </cell>
        </row>
        <row r="3021">
          <cell r="A3021" t="str">
            <v/>
          </cell>
          <cell r="B3021" t="str">
            <v/>
          </cell>
          <cell r="C3021">
            <v>0</v>
          </cell>
          <cell r="D3021" t="str">
            <v/>
          </cell>
          <cell r="E3021">
            <v>0</v>
          </cell>
          <cell r="F3021">
            <v>0</v>
          </cell>
          <cell r="G3021">
            <v>0</v>
          </cell>
        </row>
        <row r="3022">
          <cell r="A3022" t="str">
            <v>ANALISIS DE PRECIOS</v>
          </cell>
          <cell r="B3022" t="str">
            <v/>
          </cell>
          <cell r="C3022">
            <v>0</v>
          </cell>
          <cell r="D3022" t="str">
            <v/>
          </cell>
          <cell r="E3022">
            <v>0</v>
          </cell>
          <cell r="F3022">
            <v>0</v>
          </cell>
          <cell r="G3022">
            <v>0</v>
          </cell>
        </row>
        <row r="3023">
          <cell r="A3023" t="str">
            <v>COMITENTE:</v>
          </cell>
          <cell r="B3023" t="str">
            <v>INSTITUTO PROVINCIAL DE LA VIVIENDA</v>
          </cell>
          <cell r="C3023">
            <v>0</v>
          </cell>
          <cell r="D3023" t="str">
            <v/>
          </cell>
          <cell r="E3023">
            <v>0</v>
          </cell>
          <cell r="F3023">
            <v>0</v>
          </cell>
          <cell r="G3023">
            <v>0</v>
          </cell>
        </row>
        <row r="3024">
          <cell r="A3024" t="str">
            <v>CONTRATISTA:</v>
          </cell>
          <cell r="B3024">
            <v>0</v>
          </cell>
          <cell r="C3024">
            <v>0</v>
          </cell>
          <cell r="D3024" t="str">
            <v/>
          </cell>
          <cell r="E3024">
            <v>0</v>
          </cell>
          <cell r="F3024">
            <v>0</v>
          </cell>
          <cell r="G3024">
            <v>0</v>
          </cell>
        </row>
        <row r="3025">
          <cell r="A3025" t="str">
            <v>OBRA:</v>
          </cell>
          <cell r="B3025">
            <v>0</v>
          </cell>
          <cell r="C3025">
            <v>0</v>
          </cell>
          <cell r="D3025" t="str">
            <v/>
          </cell>
          <cell r="E3025">
            <v>0</v>
          </cell>
          <cell r="F3025" t="str">
            <v>PRECIOS A:</v>
          </cell>
          <cell r="G3025">
            <v>0</v>
          </cell>
        </row>
        <row r="3026">
          <cell r="A3026" t="str">
            <v>UBICACIÓN:</v>
          </cell>
          <cell r="B3026">
            <v>0</v>
          </cell>
          <cell r="E3026">
            <v>0</v>
          </cell>
          <cell r="F3026" t="str">
            <v>Total A</v>
          </cell>
          <cell r="G3026">
            <v>0</v>
          </cell>
        </row>
        <row r="3027">
          <cell r="A3027" t="str">
            <v>RUBRO:</v>
          </cell>
          <cell r="C3027">
            <v>0</v>
          </cell>
          <cell r="E3027">
            <v>0</v>
          </cell>
          <cell r="G3027">
            <v>0</v>
          </cell>
        </row>
        <row r="3028">
          <cell r="A3028" t="str">
            <v>ITEM:</v>
          </cell>
          <cell r="B3028" t="str">
            <v/>
          </cell>
          <cell r="C3028" t="str">
            <v/>
          </cell>
          <cell r="D3028" t="str">
            <v/>
          </cell>
          <cell r="E3028">
            <v>0</v>
          </cell>
          <cell r="F3028" t="str">
            <v>UNIDAD:</v>
          </cell>
          <cell r="G3028" t="str">
            <v/>
          </cell>
        </row>
        <row r="3029">
          <cell r="A3029" t="str">
            <v/>
          </cell>
          <cell r="B3029" t="str">
            <v/>
          </cell>
          <cell r="C3029">
            <v>0</v>
          </cell>
          <cell r="D3029" t="str">
            <v/>
          </cell>
          <cell r="E3029">
            <v>0</v>
          </cell>
          <cell r="F3029">
            <v>0</v>
          </cell>
          <cell r="G3029">
            <v>0</v>
          </cell>
        </row>
        <row r="3030">
          <cell r="A3030" t="str">
            <v>DATOS REDETERMINACION</v>
          </cell>
          <cell r="B3030" t="str">
            <v/>
          </cell>
          <cell r="C3030" t="str">
            <v>DESIGNACION</v>
          </cell>
          <cell r="D3030" t="str">
            <v>U</v>
          </cell>
          <cell r="E3030" t="str">
            <v>Cantidad</v>
          </cell>
          <cell r="F3030" t="str">
            <v>$ Unitarios</v>
          </cell>
          <cell r="G3030" t="str">
            <v>$ Parcial</v>
          </cell>
        </row>
        <row r="3031">
          <cell r="A3031" t="str">
            <v>CÓDIGO</v>
          </cell>
          <cell r="B3031" t="str">
            <v>DESCRIPCIÓN</v>
          </cell>
          <cell r="C3031">
            <v>0</v>
          </cell>
          <cell r="D3031" t="str">
            <v/>
          </cell>
          <cell r="E3031">
            <v>0</v>
          </cell>
          <cell r="F3031">
            <v>0</v>
          </cell>
          <cell r="G3031">
            <v>0</v>
          </cell>
        </row>
        <row r="3032">
          <cell r="A3032" t="str">
            <v>A - MATERIALES</v>
          </cell>
          <cell r="B3032" t="str">
            <v/>
          </cell>
          <cell r="C3032">
            <v>0</v>
          </cell>
          <cell r="D3032" t="str">
            <v/>
          </cell>
          <cell r="E3032">
            <v>0</v>
          </cell>
          <cell r="F3032">
            <v>0</v>
          </cell>
          <cell r="G3032">
            <v>0</v>
          </cell>
        </row>
        <row r="3033">
          <cell r="A3033" t="str">
            <v/>
          </cell>
          <cell r="B3033" t="str">
            <v/>
          </cell>
          <cell r="C3033">
            <v>0</v>
          </cell>
          <cell r="D3033" t="str">
            <v/>
          </cell>
          <cell r="E3033">
            <v>0</v>
          </cell>
          <cell r="F3033">
            <v>0</v>
          </cell>
          <cell r="G3033">
            <v>0</v>
          </cell>
        </row>
        <row r="3034">
          <cell r="A3034" t="str">
            <v/>
          </cell>
          <cell r="B3034" t="str">
            <v/>
          </cell>
          <cell r="C3034">
            <v>0</v>
          </cell>
          <cell r="D3034" t="str">
            <v/>
          </cell>
          <cell r="E3034">
            <v>0</v>
          </cell>
          <cell r="F3034">
            <v>0</v>
          </cell>
          <cell r="G3034">
            <v>0</v>
          </cell>
        </row>
        <row r="3035">
          <cell r="A3035" t="str">
            <v/>
          </cell>
          <cell r="B3035" t="str">
            <v/>
          </cell>
          <cell r="C3035">
            <v>0</v>
          </cell>
          <cell r="D3035" t="str">
            <v/>
          </cell>
          <cell r="E3035">
            <v>0</v>
          </cell>
          <cell r="F3035">
            <v>0</v>
          </cell>
          <cell r="G3035">
            <v>0</v>
          </cell>
        </row>
        <row r="3036">
          <cell r="A3036" t="str">
            <v/>
          </cell>
          <cell r="B3036" t="str">
            <v/>
          </cell>
          <cell r="D3036" t="str">
            <v/>
          </cell>
          <cell r="E3036">
            <v>0</v>
          </cell>
          <cell r="F3036">
            <v>0</v>
          </cell>
          <cell r="G3036">
            <v>0</v>
          </cell>
        </row>
        <row r="3037">
          <cell r="A3037" t="str">
            <v/>
          </cell>
          <cell r="B3037" t="str">
            <v/>
          </cell>
          <cell r="C3037" t="str">
            <v>C - EQUIPOS</v>
          </cell>
          <cell r="D3037" t="str">
            <v/>
          </cell>
          <cell r="E3037">
            <v>0</v>
          </cell>
          <cell r="F3037">
            <v>0</v>
          </cell>
          <cell r="G3037">
            <v>0</v>
          </cell>
        </row>
        <row r="3038">
          <cell r="A3038" t="str">
            <v/>
          </cell>
          <cell r="B3038" t="str">
            <v/>
          </cell>
          <cell r="C3038">
            <v>0</v>
          </cell>
          <cell r="D3038" t="str">
            <v/>
          </cell>
          <cell r="E3038">
            <v>0</v>
          </cell>
          <cell r="F3038">
            <v>0</v>
          </cell>
          <cell r="G3038">
            <v>0</v>
          </cell>
        </row>
        <row r="3039">
          <cell r="A3039" t="str">
            <v/>
          </cell>
          <cell r="B3039" t="str">
            <v/>
          </cell>
          <cell r="C3039">
            <v>0</v>
          </cell>
          <cell r="D3039" t="str">
            <v/>
          </cell>
          <cell r="E3039">
            <v>0</v>
          </cell>
          <cell r="F3039">
            <v>0</v>
          </cell>
          <cell r="G3039">
            <v>0</v>
          </cell>
        </row>
        <row r="3040">
          <cell r="A3040" t="str">
            <v/>
          </cell>
          <cell r="B3040" t="str">
            <v/>
          </cell>
          <cell r="C3040">
            <v>0</v>
          </cell>
          <cell r="D3040" t="str">
            <v/>
          </cell>
          <cell r="E3040">
            <v>0</v>
          </cell>
          <cell r="F3040">
            <v>0</v>
          </cell>
          <cell r="G3040">
            <v>0</v>
          </cell>
        </row>
        <row r="3041">
          <cell r="A3041" t="str">
            <v/>
          </cell>
          <cell r="B3041" t="str">
            <v/>
          </cell>
          <cell r="C3041">
            <v>0</v>
          </cell>
          <cell r="D3041" t="str">
            <v/>
          </cell>
          <cell r="E3041">
            <v>0</v>
          </cell>
          <cell r="F3041">
            <v>0</v>
          </cell>
          <cell r="G3041">
            <v>0</v>
          </cell>
        </row>
        <row r="3042">
          <cell r="A3042" t="str">
            <v/>
          </cell>
          <cell r="B3042" t="str">
            <v/>
          </cell>
          <cell r="C3042">
            <v>0</v>
          </cell>
          <cell r="D3042" t="str">
            <v/>
          </cell>
          <cell r="E3042">
            <v>0</v>
          </cell>
          <cell r="F3042">
            <v>0</v>
          </cell>
          <cell r="G3042">
            <v>0</v>
          </cell>
        </row>
        <row r="3043">
          <cell r="A3043" t="str">
            <v/>
          </cell>
          <cell r="B3043" t="str">
            <v/>
          </cell>
          <cell r="C3043">
            <v>0</v>
          </cell>
          <cell r="D3043" t="str">
            <v/>
          </cell>
          <cell r="E3043">
            <v>0</v>
          </cell>
          <cell r="F3043">
            <v>0</v>
          </cell>
          <cell r="G3043">
            <v>0</v>
          </cell>
        </row>
        <row r="3044">
          <cell r="A3044" t="str">
            <v/>
          </cell>
          <cell r="B3044" t="str">
            <v/>
          </cell>
          <cell r="C3044">
            <v>0</v>
          </cell>
          <cell r="D3044" t="str">
            <v/>
          </cell>
          <cell r="E3044">
            <v>0</v>
          </cell>
          <cell r="F3044">
            <v>0</v>
          </cell>
          <cell r="G3044">
            <v>0</v>
          </cell>
        </row>
        <row r="3045">
          <cell r="A3045" t="str">
            <v/>
          </cell>
          <cell r="B3045" t="str">
            <v/>
          </cell>
          <cell r="C3045">
            <v>0</v>
          </cell>
          <cell r="D3045" t="str">
            <v/>
          </cell>
          <cell r="E3045">
            <v>0</v>
          </cell>
          <cell r="F3045">
            <v>0</v>
          </cell>
          <cell r="G3045">
            <v>0</v>
          </cell>
        </row>
        <row r="3046">
          <cell r="A3046" t="str">
            <v/>
          </cell>
          <cell r="B3046" t="str">
            <v/>
          </cell>
          <cell r="C3046">
            <v>0</v>
          </cell>
          <cell r="D3046" t="str">
            <v/>
          </cell>
          <cell r="E3046">
            <v>0</v>
          </cell>
          <cell r="F3046">
            <v>0</v>
          </cell>
          <cell r="G3046">
            <v>0</v>
          </cell>
        </row>
        <row r="3047">
          <cell r="A3047" t="str">
            <v/>
          </cell>
          <cell r="B3047" t="str">
            <v/>
          </cell>
          <cell r="D3047" t="str">
            <v/>
          </cell>
          <cell r="E3047">
            <v>0</v>
          </cell>
          <cell r="F3047">
            <v>0</v>
          </cell>
          <cell r="G3047">
            <v>0</v>
          </cell>
        </row>
        <row r="3048">
          <cell r="A3048" t="str">
            <v/>
          </cell>
          <cell r="B3048" t="str">
            <v/>
          </cell>
          <cell r="D3048" t="str">
            <v/>
          </cell>
          <cell r="E3048">
            <v>0</v>
          </cell>
          <cell r="F3048">
            <v>0</v>
          </cell>
          <cell r="G3048">
            <v>0</v>
          </cell>
        </row>
        <row r="3049">
          <cell r="A3049" t="str">
            <v/>
          </cell>
          <cell r="B3049" t="str">
            <v/>
          </cell>
          <cell r="C3049">
            <v>0</v>
          </cell>
          <cell r="D3049" t="str">
            <v/>
          </cell>
          <cell r="E3049">
            <v>0</v>
          </cell>
          <cell r="F3049">
            <v>0</v>
          </cell>
          <cell r="G3049">
            <v>0</v>
          </cell>
        </row>
        <row r="3050">
          <cell r="A3050" t="str">
            <v/>
          </cell>
          <cell r="B3050" t="str">
            <v/>
          </cell>
          <cell r="D3050" t="str">
            <v/>
          </cell>
          <cell r="F3050">
            <v>0</v>
          </cell>
          <cell r="G3050">
            <v>0</v>
          </cell>
        </row>
        <row r="3051">
          <cell r="A3051" t="str">
            <v/>
          </cell>
          <cell r="B3051" t="str">
            <v/>
          </cell>
          <cell r="C3051">
            <v>0</v>
          </cell>
          <cell r="D3051" t="str">
            <v/>
          </cell>
          <cell r="E3051">
            <v>0</v>
          </cell>
          <cell r="F3051">
            <v>0</v>
          </cell>
          <cell r="G3051">
            <v>0</v>
          </cell>
        </row>
        <row r="3052">
          <cell r="A3052" t="str">
            <v/>
          </cell>
          <cell r="B3052" t="str">
            <v/>
          </cell>
          <cell r="C3052">
            <v>0</v>
          </cell>
          <cell r="D3052" t="str">
            <v/>
          </cell>
          <cell r="E3052">
            <v>0</v>
          </cell>
          <cell r="F3052">
            <v>0</v>
          </cell>
          <cell r="G3052">
            <v>0</v>
          </cell>
        </row>
        <row r="3053">
          <cell r="A3053" t="str">
            <v>CONTRATISTA:</v>
          </cell>
          <cell r="B3053">
            <v>0</v>
          </cell>
          <cell r="C3053">
            <v>0</v>
          </cell>
          <cell r="D3053">
            <v>0</v>
          </cell>
          <cell r="E3053">
            <v>0</v>
          </cell>
          <cell r="F3053" t="str">
            <v>Total A</v>
          </cell>
          <cell r="G3053">
            <v>0</v>
          </cell>
        </row>
        <row r="3054">
          <cell r="A3054" t="str">
            <v>B - MANO DE OBRA</v>
          </cell>
          <cell r="B3054" t="str">
            <v>CONSTRUCCIÓN CONSULTORIOS EXTERNOS - HOSPITAL DR. GUILLERMO RAWSON</v>
          </cell>
          <cell r="C3054">
            <v>0</v>
          </cell>
          <cell r="D3054">
            <v>0</v>
          </cell>
          <cell r="E3054">
            <v>0</v>
          </cell>
          <cell r="F3054" t="str">
            <v>PRECIOS A:</v>
          </cell>
          <cell r="G3054">
            <v>0</v>
          </cell>
        </row>
        <row r="3055">
          <cell r="A3055" t="str">
            <v/>
          </cell>
          <cell r="B3055" t="str">
            <v/>
          </cell>
          <cell r="C3055">
            <v>0</v>
          </cell>
          <cell r="D3055" t="str">
            <v/>
          </cell>
          <cell r="E3055">
            <v>0</v>
          </cell>
          <cell r="F3055">
            <v>0</v>
          </cell>
          <cell r="G3055">
            <v>0</v>
          </cell>
        </row>
        <row r="3056">
          <cell r="A3056" t="str">
            <v/>
          </cell>
          <cell r="B3056" t="str">
            <v/>
          </cell>
          <cell r="C3056" t="str">
            <v>REVESTIMIENTOS</v>
          </cell>
          <cell r="D3056" t="str">
            <v/>
          </cell>
          <cell r="E3056">
            <v>0</v>
          </cell>
          <cell r="F3056">
            <v>0</v>
          </cell>
          <cell r="G3056">
            <v>0</v>
          </cell>
        </row>
        <row r="3057">
          <cell r="A3057" t="str">
            <v/>
          </cell>
          <cell r="B3057" t="str">
            <v/>
          </cell>
          <cell r="C3057" t="str">
            <v>Revestimiento cerámico</v>
          </cell>
          <cell r="D3057" t="str">
            <v/>
          </cell>
          <cell r="E3057">
            <v>0</v>
          </cell>
          <cell r="F3057">
            <v>0</v>
          </cell>
          <cell r="G3057">
            <v>0</v>
          </cell>
        </row>
        <row r="3058">
          <cell r="A3058" t="str">
            <v/>
          </cell>
          <cell r="B3058" t="str">
            <v/>
          </cell>
          <cell r="D3058" t="str">
            <v/>
          </cell>
          <cell r="E3058">
            <v>0</v>
          </cell>
          <cell r="F3058">
            <v>0</v>
          </cell>
          <cell r="G3058">
            <v>0</v>
          </cell>
        </row>
        <row r="3059">
          <cell r="A3059" t="str">
            <v/>
          </cell>
          <cell r="B3059" t="str">
            <v/>
          </cell>
          <cell r="C3059" t="str">
            <v>DESIGNACION</v>
          </cell>
          <cell r="D3059" t="str">
            <v/>
          </cell>
          <cell r="E3059" t="str">
            <v>Cantidad</v>
          </cell>
          <cell r="F3059">
            <v>0</v>
          </cell>
          <cell r="G3059">
            <v>0</v>
          </cell>
        </row>
        <row r="3060">
          <cell r="A3060" t="str">
            <v/>
          </cell>
          <cell r="B3060" t="str">
            <v/>
          </cell>
          <cell r="C3060">
            <v>0</v>
          </cell>
          <cell r="D3060" t="str">
            <v/>
          </cell>
          <cell r="E3060">
            <v>0</v>
          </cell>
          <cell r="F3060">
            <v>0</v>
          </cell>
          <cell r="G3060">
            <v>0</v>
          </cell>
        </row>
        <row r="3061">
          <cell r="A3061" t="str">
            <v/>
          </cell>
          <cell r="B3061" t="str">
            <v/>
          </cell>
          <cell r="C3061" t="str">
            <v>A - MATERIALES</v>
          </cell>
          <cell r="D3061" t="str">
            <v/>
          </cell>
          <cell r="E3061">
            <v>0</v>
          </cell>
          <cell r="F3061">
            <v>0</v>
          </cell>
          <cell r="G3061">
            <v>0</v>
          </cell>
        </row>
        <row r="3062">
          <cell r="A3062" t="str">
            <v/>
          </cell>
          <cell r="B3062" t="str">
            <v/>
          </cell>
          <cell r="C3062">
            <v>0</v>
          </cell>
          <cell r="D3062" t="str">
            <v/>
          </cell>
          <cell r="E3062">
            <v>0</v>
          </cell>
          <cell r="F3062">
            <v>0</v>
          </cell>
          <cell r="G3062">
            <v>0</v>
          </cell>
        </row>
        <row r="3063">
          <cell r="A3063" t="str">
            <v/>
          </cell>
          <cell r="B3063" t="str">
            <v/>
          </cell>
          <cell r="C3063">
            <v>0</v>
          </cell>
          <cell r="D3063" t="str">
            <v/>
          </cell>
          <cell r="E3063">
            <v>0</v>
          </cell>
          <cell r="F3063" t="str">
            <v>Total B</v>
          </cell>
          <cell r="G3063">
            <v>0</v>
          </cell>
        </row>
        <row r="3064">
          <cell r="A3064" t="str">
            <v>C - EQUIPOS</v>
          </cell>
          <cell r="B3064" t="str">
            <v/>
          </cell>
          <cell r="C3064">
            <v>0</v>
          </cell>
          <cell r="D3064" t="str">
            <v/>
          </cell>
          <cell r="E3064">
            <v>0</v>
          </cell>
          <cell r="F3064">
            <v>0</v>
          </cell>
          <cell r="G3064">
            <v>0</v>
          </cell>
        </row>
        <row r="3065">
          <cell r="A3065" t="str">
            <v/>
          </cell>
          <cell r="B3065" t="str">
            <v/>
          </cell>
          <cell r="C3065">
            <v>0</v>
          </cell>
          <cell r="D3065" t="str">
            <v/>
          </cell>
          <cell r="E3065">
            <v>0</v>
          </cell>
          <cell r="F3065">
            <v>0</v>
          </cell>
          <cell r="G3065">
            <v>0</v>
          </cell>
        </row>
        <row r="3066">
          <cell r="A3066" t="str">
            <v/>
          </cell>
          <cell r="B3066" t="str">
            <v/>
          </cell>
          <cell r="C3066">
            <v>0</v>
          </cell>
          <cell r="D3066" t="str">
            <v/>
          </cell>
          <cell r="E3066">
            <v>0</v>
          </cell>
          <cell r="F3066">
            <v>0</v>
          </cell>
          <cell r="G3066">
            <v>0</v>
          </cell>
        </row>
        <row r="3067">
          <cell r="A3067" t="str">
            <v/>
          </cell>
          <cell r="B3067" t="str">
            <v/>
          </cell>
          <cell r="C3067">
            <v>0</v>
          </cell>
          <cell r="D3067" t="str">
            <v/>
          </cell>
          <cell r="E3067">
            <v>0</v>
          </cell>
          <cell r="F3067">
            <v>0</v>
          </cell>
          <cell r="G3067">
            <v>0</v>
          </cell>
        </row>
        <row r="3068">
          <cell r="A3068" t="str">
            <v/>
          </cell>
          <cell r="B3068" t="str">
            <v/>
          </cell>
          <cell r="C3068">
            <v>0</v>
          </cell>
          <cell r="D3068" t="str">
            <v/>
          </cell>
          <cell r="E3068">
            <v>0</v>
          </cell>
          <cell r="F3068">
            <v>0</v>
          </cell>
          <cell r="G3068">
            <v>0</v>
          </cell>
        </row>
        <row r="3069">
          <cell r="A3069" t="str">
            <v/>
          </cell>
          <cell r="B3069" t="str">
            <v/>
          </cell>
          <cell r="C3069">
            <v>0</v>
          </cell>
          <cell r="D3069" t="str">
            <v/>
          </cell>
          <cell r="E3069">
            <v>0</v>
          </cell>
          <cell r="F3069">
            <v>0</v>
          </cell>
          <cell r="G3069">
            <v>0</v>
          </cell>
        </row>
        <row r="3070">
          <cell r="A3070" t="str">
            <v/>
          </cell>
          <cell r="B3070" t="str">
            <v/>
          </cell>
          <cell r="C3070">
            <v>0</v>
          </cell>
          <cell r="D3070" t="str">
            <v/>
          </cell>
          <cell r="E3070">
            <v>0</v>
          </cell>
          <cell r="F3070">
            <v>0</v>
          </cell>
          <cell r="G3070">
            <v>0</v>
          </cell>
        </row>
        <row r="3071">
          <cell r="A3071" t="str">
            <v/>
          </cell>
          <cell r="B3071" t="str">
            <v/>
          </cell>
          <cell r="C3071">
            <v>0</v>
          </cell>
          <cell r="D3071" t="str">
            <v/>
          </cell>
          <cell r="E3071">
            <v>0</v>
          </cell>
          <cell r="F3071">
            <v>0</v>
          </cell>
          <cell r="G3071">
            <v>0</v>
          </cell>
        </row>
        <row r="3072">
          <cell r="A3072" t="str">
            <v/>
          </cell>
          <cell r="B3072" t="str">
            <v/>
          </cell>
          <cell r="C3072">
            <v>0</v>
          </cell>
          <cell r="D3072" t="str">
            <v/>
          </cell>
          <cell r="E3072">
            <v>0</v>
          </cell>
          <cell r="F3072">
            <v>0</v>
          </cell>
          <cell r="G3072">
            <v>0</v>
          </cell>
        </row>
        <row r="3073">
          <cell r="A3073" t="str">
            <v/>
          </cell>
          <cell r="B3073" t="str">
            <v/>
          </cell>
          <cell r="C3073">
            <v>0</v>
          </cell>
          <cell r="D3073" t="str">
            <v/>
          </cell>
          <cell r="E3073">
            <v>0</v>
          </cell>
          <cell r="F3073">
            <v>0</v>
          </cell>
          <cell r="G3073">
            <v>0</v>
          </cell>
        </row>
        <row r="3074">
          <cell r="A3074" t="str">
            <v/>
          </cell>
          <cell r="B3074" t="str">
            <v/>
          </cell>
          <cell r="C3074">
            <v>0</v>
          </cell>
          <cell r="D3074" t="str">
            <v/>
          </cell>
          <cell r="E3074">
            <v>0</v>
          </cell>
          <cell r="F3074">
            <v>0</v>
          </cell>
          <cell r="G3074">
            <v>0</v>
          </cell>
        </row>
        <row r="3075">
          <cell r="A3075" t="str">
            <v/>
          </cell>
          <cell r="B3075" t="str">
            <v/>
          </cell>
          <cell r="C3075">
            <v>0</v>
          </cell>
          <cell r="D3075" t="str">
            <v/>
          </cell>
          <cell r="E3075">
            <v>0</v>
          </cell>
          <cell r="F3075" t="str">
            <v>Total C</v>
          </cell>
          <cell r="G3075">
            <v>0</v>
          </cell>
        </row>
        <row r="3076">
          <cell r="A3076">
            <v>0</v>
          </cell>
          <cell r="E3076">
            <v>0</v>
          </cell>
          <cell r="F3076" t="str">
            <v>Total A</v>
          </cell>
          <cell r="G3076">
            <v>0</v>
          </cell>
        </row>
        <row r="3077">
          <cell r="A3077" t="str">
            <v/>
          </cell>
          <cell r="B3077" t="str">
            <v/>
          </cell>
          <cell r="C3077" t="str">
            <v>B - MANO DE OBRA</v>
          </cell>
          <cell r="D3077" t="str">
            <v>COSTO NETO</v>
          </cell>
          <cell r="E3077">
            <v>0</v>
          </cell>
          <cell r="F3077" t="str">
            <v>Total D=A+B+C</v>
          </cell>
          <cell r="G3077">
            <v>0</v>
          </cell>
        </row>
        <row r="3078">
          <cell r="A3078" t="str">
            <v/>
          </cell>
          <cell r="B3078" t="str">
            <v/>
          </cell>
          <cell r="C3078">
            <v>0</v>
          </cell>
          <cell r="D3078" t="str">
            <v/>
          </cell>
          <cell r="E3078">
            <v>0</v>
          </cell>
          <cell r="F3078">
            <v>0</v>
          </cell>
          <cell r="G3078">
            <v>0</v>
          </cell>
        </row>
        <row r="3079">
          <cell r="A3079" t="str">
            <v>ANALISIS DE PRECIOS</v>
          </cell>
          <cell r="B3079" t="str">
            <v/>
          </cell>
          <cell r="C3079">
            <v>0</v>
          </cell>
          <cell r="D3079" t="str">
            <v/>
          </cell>
          <cell r="E3079">
            <v>0</v>
          </cell>
          <cell r="F3079">
            <v>0</v>
          </cell>
          <cell r="G3079">
            <v>0</v>
          </cell>
        </row>
        <row r="3080">
          <cell r="A3080" t="str">
            <v>COMITENTE:</v>
          </cell>
          <cell r="B3080" t="str">
            <v>INSTITUTO PROVINCIAL DE LA VIVIENDA</v>
          </cell>
          <cell r="C3080">
            <v>0</v>
          </cell>
          <cell r="D3080" t="str">
            <v/>
          </cell>
          <cell r="E3080">
            <v>0</v>
          </cell>
          <cell r="F3080">
            <v>0</v>
          </cell>
          <cell r="G3080">
            <v>0</v>
          </cell>
        </row>
        <row r="3081">
          <cell r="A3081" t="str">
            <v>CONTRATISTA:</v>
          </cell>
          <cell r="B3081">
            <v>0</v>
          </cell>
          <cell r="C3081">
            <v>0</v>
          </cell>
          <cell r="D3081" t="str">
            <v/>
          </cell>
          <cell r="E3081">
            <v>0</v>
          </cell>
          <cell r="F3081">
            <v>0</v>
          </cell>
          <cell r="G3081">
            <v>0</v>
          </cell>
        </row>
        <row r="3082">
          <cell r="A3082" t="str">
            <v>OBRA:</v>
          </cell>
          <cell r="B3082">
            <v>0</v>
          </cell>
          <cell r="C3082">
            <v>0</v>
          </cell>
          <cell r="D3082" t="str">
            <v/>
          </cell>
          <cell r="E3082">
            <v>0</v>
          </cell>
          <cell r="F3082" t="str">
            <v>PRECIOS A:</v>
          </cell>
          <cell r="G3082">
            <v>0</v>
          </cell>
        </row>
        <row r="3083">
          <cell r="A3083" t="str">
            <v>UBICACIÓN:</v>
          </cell>
          <cell r="B3083">
            <v>0</v>
          </cell>
          <cell r="C3083">
            <v>0</v>
          </cell>
          <cell r="D3083" t="str">
            <v/>
          </cell>
          <cell r="E3083">
            <v>0</v>
          </cell>
          <cell r="F3083">
            <v>0</v>
          </cell>
          <cell r="G3083">
            <v>0</v>
          </cell>
        </row>
        <row r="3084">
          <cell r="A3084" t="str">
            <v>RUBRO:</v>
          </cell>
          <cell r="B3084" t="str">
            <v/>
          </cell>
          <cell r="C3084">
            <v>0</v>
          </cell>
          <cell r="D3084" t="str">
            <v/>
          </cell>
          <cell r="E3084">
            <v>0</v>
          </cell>
          <cell r="F3084">
            <v>0</v>
          </cell>
          <cell r="G3084">
            <v>0</v>
          </cell>
        </row>
        <row r="3085">
          <cell r="A3085" t="str">
            <v>ITEM:</v>
          </cell>
          <cell r="B3085" t="str">
            <v/>
          </cell>
          <cell r="C3085" t="str">
            <v/>
          </cell>
          <cell r="D3085" t="str">
            <v/>
          </cell>
          <cell r="E3085">
            <v>0</v>
          </cell>
          <cell r="F3085" t="str">
            <v>UNIDAD:</v>
          </cell>
          <cell r="G3085" t="str">
            <v/>
          </cell>
        </row>
        <row r="3086">
          <cell r="A3086">
            <v>0</v>
          </cell>
          <cell r="E3086">
            <v>0</v>
          </cell>
          <cell r="F3086" t="str">
            <v>Total B</v>
          </cell>
          <cell r="G3086">
            <v>0</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cell r="C3088">
            <v>0</v>
          </cell>
          <cell r="D3088" t="str">
            <v/>
          </cell>
          <cell r="E3088">
            <v>0</v>
          </cell>
          <cell r="F3088">
            <v>0</v>
          </cell>
          <cell r="G3088">
            <v>0</v>
          </cell>
        </row>
        <row r="3089">
          <cell r="A3089" t="str">
            <v>A - MATERIALES</v>
          </cell>
          <cell r="B3089" t="str">
            <v/>
          </cell>
          <cell r="C3089">
            <v>0</v>
          </cell>
          <cell r="D3089" t="str">
            <v/>
          </cell>
          <cell r="E3089">
            <v>0</v>
          </cell>
          <cell r="F3089">
            <v>0</v>
          </cell>
          <cell r="G3089">
            <v>0</v>
          </cell>
        </row>
        <row r="3090">
          <cell r="A3090" t="str">
            <v/>
          </cell>
          <cell r="B3090" t="str">
            <v/>
          </cell>
          <cell r="C3090">
            <v>0</v>
          </cell>
          <cell r="D3090" t="str">
            <v/>
          </cell>
          <cell r="E3090">
            <v>0</v>
          </cell>
          <cell r="F3090">
            <v>0</v>
          </cell>
          <cell r="G3090">
            <v>0</v>
          </cell>
        </row>
        <row r="3091">
          <cell r="A3091" t="str">
            <v/>
          </cell>
          <cell r="B3091" t="str">
            <v/>
          </cell>
          <cell r="C3091">
            <v>0</v>
          </cell>
          <cell r="D3091" t="str">
            <v/>
          </cell>
          <cell r="E3091">
            <v>0</v>
          </cell>
          <cell r="F3091">
            <v>0</v>
          </cell>
          <cell r="G3091">
            <v>0</v>
          </cell>
        </row>
        <row r="3092">
          <cell r="A3092" t="str">
            <v/>
          </cell>
          <cell r="B3092" t="str">
            <v/>
          </cell>
          <cell r="C3092">
            <v>0</v>
          </cell>
          <cell r="D3092" t="str">
            <v/>
          </cell>
          <cell r="E3092">
            <v>0</v>
          </cell>
          <cell r="F3092">
            <v>0</v>
          </cell>
          <cell r="G3092">
            <v>0</v>
          </cell>
        </row>
        <row r="3093">
          <cell r="A3093" t="str">
            <v/>
          </cell>
          <cell r="B3093" t="str">
            <v/>
          </cell>
          <cell r="C3093">
            <v>0</v>
          </cell>
          <cell r="D3093" t="str">
            <v/>
          </cell>
          <cell r="E3093">
            <v>0</v>
          </cell>
          <cell r="F3093">
            <v>0</v>
          </cell>
          <cell r="G3093">
            <v>0</v>
          </cell>
        </row>
        <row r="3094">
          <cell r="A3094" t="str">
            <v/>
          </cell>
          <cell r="B3094" t="str">
            <v/>
          </cell>
          <cell r="C3094">
            <v>0</v>
          </cell>
          <cell r="D3094" t="str">
            <v/>
          </cell>
          <cell r="E3094">
            <v>0</v>
          </cell>
          <cell r="F3094">
            <v>0</v>
          </cell>
          <cell r="G3094">
            <v>0</v>
          </cell>
        </row>
        <row r="3095">
          <cell r="A3095" t="str">
            <v/>
          </cell>
          <cell r="B3095" t="str">
            <v/>
          </cell>
          <cell r="C3095">
            <v>0</v>
          </cell>
          <cell r="D3095" t="str">
            <v/>
          </cell>
          <cell r="E3095">
            <v>0</v>
          </cell>
          <cell r="F3095">
            <v>0</v>
          </cell>
          <cell r="G3095">
            <v>0</v>
          </cell>
        </row>
        <row r="3096">
          <cell r="A3096" t="str">
            <v/>
          </cell>
          <cell r="B3096" t="str">
            <v/>
          </cell>
          <cell r="C3096">
            <v>0</v>
          </cell>
          <cell r="D3096" t="str">
            <v/>
          </cell>
          <cell r="E3096">
            <v>0</v>
          </cell>
          <cell r="F3096">
            <v>0</v>
          </cell>
          <cell r="G3096">
            <v>0</v>
          </cell>
        </row>
        <row r="3097">
          <cell r="A3097" t="str">
            <v/>
          </cell>
          <cell r="B3097" t="str">
            <v/>
          </cell>
          <cell r="D3097" t="str">
            <v/>
          </cell>
          <cell r="E3097">
            <v>0</v>
          </cell>
          <cell r="F3097">
            <v>0</v>
          </cell>
          <cell r="G3097">
            <v>0</v>
          </cell>
        </row>
        <row r="3098">
          <cell r="A3098" t="str">
            <v/>
          </cell>
          <cell r="B3098" t="str">
            <v/>
          </cell>
          <cell r="D3098" t="str">
            <v/>
          </cell>
          <cell r="E3098">
            <v>0</v>
          </cell>
          <cell r="F3098">
            <v>0</v>
          </cell>
          <cell r="G3098">
            <v>0</v>
          </cell>
        </row>
        <row r="3099">
          <cell r="A3099" t="str">
            <v/>
          </cell>
          <cell r="B3099" t="str">
            <v/>
          </cell>
          <cell r="C3099">
            <v>0</v>
          </cell>
          <cell r="D3099" t="str">
            <v/>
          </cell>
          <cell r="E3099">
            <v>0</v>
          </cell>
          <cell r="F3099">
            <v>0</v>
          </cell>
          <cell r="G3099">
            <v>0</v>
          </cell>
        </row>
        <row r="3100">
          <cell r="A3100" t="str">
            <v/>
          </cell>
          <cell r="B3100" t="str">
            <v/>
          </cell>
          <cell r="D3100" t="str">
            <v/>
          </cell>
          <cell r="F3100">
            <v>0</v>
          </cell>
          <cell r="G3100">
            <v>0</v>
          </cell>
        </row>
        <row r="3101">
          <cell r="A3101" t="str">
            <v/>
          </cell>
          <cell r="B3101" t="str">
            <v/>
          </cell>
          <cell r="C3101">
            <v>0</v>
          </cell>
          <cell r="D3101" t="str">
            <v/>
          </cell>
          <cell r="E3101">
            <v>0</v>
          </cell>
          <cell r="F3101">
            <v>0</v>
          </cell>
          <cell r="G3101">
            <v>0</v>
          </cell>
        </row>
        <row r="3102">
          <cell r="A3102" t="str">
            <v/>
          </cell>
          <cell r="B3102" t="str">
            <v/>
          </cell>
          <cell r="C3102">
            <v>0</v>
          </cell>
          <cell r="D3102" t="str">
            <v/>
          </cell>
          <cell r="E3102">
            <v>0</v>
          </cell>
          <cell r="F3102">
            <v>0</v>
          </cell>
          <cell r="G3102">
            <v>0</v>
          </cell>
        </row>
        <row r="3103">
          <cell r="A3103" t="str">
            <v/>
          </cell>
          <cell r="B3103" t="str">
            <v/>
          </cell>
          <cell r="C3103">
            <v>0</v>
          </cell>
          <cell r="D3103" t="str">
            <v/>
          </cell>
          <cell r="E3103">
            <v>0</v>
          </cell>
          <cell r="F3103">
            <v>0</v>
          </cell>
          <cell r="G3103">
            <v>0</v>
          </cell>
        </row>
        <row r="3104">
          <cell r="A3104" t="str">
            <v/>
          </cell>
          <cell r="B3104" t="str">
            <v/>
          </cell>
          <cell r="C3104">
            <v>0</v>
          </cell>
          <cell r="D3104" t="str">
            <v/>
          </cell>
          <cell r="E3104">
            <v>0</v>
          </cell>
          <cell r="F3104">
            <v>0</v>
          </cell>
          <cell r="G3104">
            <v>0</v>
          </cell>
        </row>
        <row r="3105">
          <cell r="A3105" t="str">
            <v/>
          </cell>
          <cell r="B3105" t="str">
            <v/>
          </cell>
          <cell r="C3105">
            <v>0</v>
          </cell>
          <cell r="D3105" t="str">
            <v/>
          </cell>
          <cell r="E3105">
            <v>0</v>
          </cell>
          <cell r="F3105">
            <v>0</v>
          </cell>
          <cell r="G3105">
            <v>0</v>
          </cell>
        </row>
        <row r="3106">
          <cell r="A3106" t="str">
            <v/>
          </cell>
          <cell r="B3106" t="str">
            <v/>
          </cell>
          <cell r="C3106" t="str">
            <v>REVESTIMIENTOS</v>
          </cell>
          <cell r="D3106" t="str">
            <v/>
          </cell>
          <cell r="E3106">
            <v>0</v>
          </cell>
          <cell r="F3106">
            <v>0</v>
          </cell>
          <cell r="G3106">
            <v>0</v>
          </cell>
        </row>
        <row r="3107">
          <cell r="A3107" t="str">
            <v/>
          </cell>
          <cell r="B3107" t="str">
            <v/>
          </cell>
          <cell r="C3107" t="str">
            <v>Tirantes wpc</v>
          </cell>
          <cell r="D3107" t="str">
            <v/>
          </cell>
          <cell r="E3107">
            <v>0</v>
          </cell>
          <cell r="F3107">
            <v>0</v>
          </cell>
          <cell r="G3107">
            <v>0</v>
          </cell>
        </row>
        <row r="3108">
          <cell r="A3108" t="str">
            <v/>
          </cell>
          <cell r="B3108" t="str">
            <v/>
          </cell>
          <cell r="D3108" t="str">
            <v/>
          </cell>
          <cell r="E3108">
            <v>0</v>
          </cell>
          <cell r="F3108">
            <v>0</v>
          </cell>
          <cell r="G3108">
            <v>0</v>
          </cell>
        </row>
        <row r="3109">
          <cell r="A3109" t="str">
            <v/>
          </cell>
          <cell r="B3109" t="str">
            <v/>
          </cell>
          <cell r="C3109" t="str">
            <v>DESIGNACION</v>
          </cell>
          <cell r="D3109" t="str">
            <v/>
          </cell>
          <cell r="E3109" t="str">
            <v>Cantidad</v>
          </cell>
          <cell r="F3109">
            <v>0</v>
          </cell>
          <cell r="G3109">
            <v>0</v>
          </cell>
        </row>
        <row r="3110">
          <cell r="A3110" t="str">
            <v>CÓDIGO</v>
          </cell>
          <cell r="B3110" t="str">
            <v>DESCRIPCIÓN</v>
          </cell>
          <cell r="C3110">
            <v>0</v>
          </cell>
          <cell r="D3110">
            <v>0</v>
          </cell>
          <cell r="E3110">
            <v>0</v>
          </cell>
          <cell r="F3110" t="str">
            <v>Total A</v>
          </cell>
          <cell r="G3110">
            <v>0</v>
          </cell>
        </row>
        <row r="3111">
          <cell r="A3111" t="str">
            <v>B - MANO DE OBRA</v>
          </cell>
          <cell r="B3111">
            <v>0</v>
          </cell>
          <cell r="C3111" t="str">
            <v>A - MATERIALES</v>
          </cell>
          <cell r="D3111">
            <v>0</v>
          </cell>
          <cell r="E3111">
            <v>0</v>
          </cell>
          <cell r="F3111">
            <v>0</v>
          </cell>
          <cell r="G3111">
            <v>0</v>
          </cell>
        </row>
        <row r="3112">
          <cell r="A3112" t="str">
            <v/>
          </cell>
          <cell r="B3112" t="str">
            <v/>
          </cell>
          <cell r="C3112">
            <v>0</v>
          </cell>
          <cell r="D3112" t="str">
            <v/>
          </cell>
          <cell r="E3112">
            <v>0</v>
          </cell>
          <cell r="F3112">
            <v>0</v>
          </cell>
          <cell r="G3112">
            <v>0</v>
          </cell>
        </row>
        <row r="3113">
          <cell r="A3113" t="str">
            <v/>
          </cell>
          <cell r="B3113" t="str">
            <v/>
          </cell>
          <cell r="C3113">
            <v>0</v>
          </cell>
          <cell r="D3113" t="str">
            <v/>
          </cell>
          <cell r="E3113">
            <v>0</v>
          </cell>
          <cell r="F3113">
            <v>0</v>
          </cell>
          <cell r="G3113">
            <v>0</v>
          </cell>
        </row>
        <row r="3114">
          <cell r="A3114" t="str">
            <v/>
          </cell>
          <cell r="B3114" t="str">
            <v/>
          </cell>
          <cell r="C3114">
            <v>0</v>
          </cell>
          <cell r="D3114" t="str">
            <v/>
          </cell>
          <cell r="E3114">
            <v>0</v>
          </cell>
          <cell r="F3114">
            <v>0</v>
          </cell>
          <cell r="G3114">
            <v>0</v>
          </cell>
        </row>
        <row r="3115">
          <cell r="A3115" t="str">
            <v/>
          </cell>
          <cell r="B3115" t="str">
            <v/>
          </cell>
          <cell r="C3115">
            <v>0</v>
          </cell>
          <cell r="D3115" t="str">
            <v/>
          </cell>
          <cell r="E3115">
            <v>0</v>
          </cell>
          <cell r="F3115">
            <v>0</v>
          </cell>
          <cell r="G3115">
            <v>0</v>
          </cell>
        </row>
        <row r="3116">
          <cell r="A3116" t="str">
            <v/>
          </cell>
          <cell r="B3116" t="str">
            <v/>
          </cell>
          <cell r="C3116">
            <v>0</v>
          </cell>
          <cell r="D3116" t="str">
            <v/>
          </cell>
          <cell r="E3116">
            <v>0</v>
          </cell>
          <cell r="F3116">
            <v>0</v>
          </cell>
          <cell r="G3116">
            <v>0</v>
          </cell>
        </row>
        <row r="3117">
          <cell r="A3117" t="str">
            <v/>
          </cell>
          <cell r="B3117" t="str">
            <v/>
          </cell>
          <cell r="C3117">
            <v>0</v>
          </cell>
          <cell r="D3117" t="str">
            <v/>
          </cell>
          <cell r="E3117">
            <v>0</v>
          </cell>
          <cell r="F3117">
            <v>0</v>
          </cell>
          <cell r="G3117">
            <v>0</v>
          </cell>
        </row>
        <row r="3118">
          <cell r="A3118" t="str">
            <v/>
          </cell>
          <cell r="B3118" t="str">
            <v/>
          </cell>
          <cell r="C3118">
            <v>0</v>
          </cell>
          <cell r="D3118" t="str">
            <v/>
          </cell>
          <cell r="E3118">
            <v>0</v>
          </cell>
          <cell r="F3118">
            <v>0</v>
          </cell>
          <cell r="G3118">
            <v>0</v>
          </cell>
        </row>
        <row r="3119">
          <cell r="A3119" t="str">
            <v/>
          </cell>
          <cell r="B3119" t="str">
            <v/>
          </cell>
          <cell r="C3119">
            <v>0</v>
          </cell>
          <cell r="D3119" t="str">
            <v/>
          </cell>
          <cell r="E3119">
            <v>0</v>
          </cell>
          <cell r="F3119">
            <v>0</v>
          </cell>
          <cell r="G3119">
            <v>0</v>
          </cell>
        </row>
        <row r="3120">
          <cell r="A3120" t="str">
            <v/>
          </cell>
          <cell r="B3120" t="str">
            <v/>
          </cell>
          <cell r="C3120">
            <v>0</v>
          </cell>
          <cell r="D3120" t="str">
            <v/>
          </cell>
          <cell r="E3120">
            <v>0</v>
          </cell>
          <cell r="F3120" t="str">
            <v>Total B</v>
          </cell>
          <cell r="G3120">
            <v>0</v>
          </cell>
        </row>
        <row r="3121">
          <cell r="A3121" t="str">
            <v>C - EQUIPOS</v>
          </cell>
          <cell r="B3121" t="str">
            <v/>
          </cell>
          <cell r="C3121">
            <v>0</v>
          </cell>
          <cell r="D3121" t="str">
            <v/>
          </cell>
          <cell r="E3121">
            <v>0</v>
          </cell>
          <cell r="F3121">
            <v>0</v>
          </cell>
          <cell r="G3121">
            <v>0</v>
          </cell>
        </row>
        <row r="3122">
          <cell r="A3122" t="str">
            <v/>
          </cell>
          <cell r="B3122" t="str">
            <v/>
          </cell>
          <cell r="C3122">
            <v>0</v>
          </cell>
          <cell r="D3122" t="str">
            <v/>
          </cell>
          <cell r="E3122">
            <v>0</v>
          </cell>
          <cell r="F3122">
            <v>0</v>
          </cell>
          <cell r="G3122">
            <v>0</v>
          </cell>
        </row>
        <row r="3123">
          <cell r="A3123" t="str">
            <v/>
          </cell>
          <cell r="B3123" t="str">
            <v/>
          </cell>
          <cell r="C3123">
            <v>0</v>
          </cell>
          <cell r="D3123" t="str">
            <v/>
          </cell>
          <cell r="E3123">
            <v>0</v>
          </cell>
          <cell r="F3123">
            <v>0</v>
          </cell>
          <cell r="G3123">
            <v>0</v>
          </cell>
        </row>
        <row r="3124">
          <cell r="A3124" t="str">
            <v/>
          </cell>
          <cell r="B3124" t="str">
            <v/>
          </cell>
          <cell r="C3124">
            <v>0</v>
          </cell>
          <cell r="D3124" t="str">
            <v/>
          </cell>
          <cell r="E3124">
            <v>0</v>
          </cell>
          <cell r="F3124">
            <v>0</v>
          </cell>
          <cell r="G3124">
            <v>0</v>
          </cell>
        </row>
        <row r="3125">
          <cell r="A3125" t="str">
            <v/>
          </cell>
          <cell r="B3125" t="str">
            <v/>
          </cell>
          <cell r="C3125">
            <v>0</v>
          </cell>
          <cell r="D3125" t="str">
            <v/>
          </cell>
          <cell r="E3125">
            <v>0</v>
          </cell>
          <cell r="F3125">
            <v>0</v>
          </cell>
          <cell r="G3125">
            <v>0</v>
          </cell>
        </row>
        <row r="3126">
          <cell r="A3126" t="str">
            <v/>
          </cell>
          <cell r="B3126" t="str">
            <v/>
          </cell>
          <cell r="D3126" t="str">
            <v/>
          </cell>
          <cell r="E3126">
            <v>0</v>
          </cell>
          <cell r="F3126">
            <v>0</v>
          </cell>
          <cell r="G3126">
            <v>0</v>
          </cell>
        </row>
        <row r="3127">
          <cell r="A3127" t="str">
            <v/>
          </cell>
          <cell r="B3127" t="str">
            <v/>
          </cell>
          <cell r="C3127" t="str">
            <v>B - MANO DE OBRA</v>
          </cell>
          <cell r="D3127" t="str">
            <v/>
          </cell>
          <cell r="E3127">
            <v>0</v>
          </cell>
          <cell r="F3127">
            <v>0</v>
          </cell>
          <cell r="G3127">
            <v>0</v>
          </cell>
        </row>
        <row r="3128">
          <cell r="A3128" t="str">
            <v/>
          </cell>
          <cell r="B3128" t="str">
            <v/>
          </cell>
          <cell r="C3128">
            <v>0</v>
          </cell>
          <cell r="D3128" t="str">
            <v/>
          </cell>
          <cell r="E3128">
            <v>0</v>
          </cell>
          <cell r="F3128">
            <v>0</v>
          </cell>
          <cell r="G3128">
            <v>0</v>
          </cell>
        </row>
        <row r="3129">
          <cell r="A3129" t="str">
            <v/>
          </cell>
          <cell r="B3129" t="str">
            <v/>
          </cell>
          <cell r="C3129">
            <v>0</v>
          </cell>
          <cell r="D3129" t="str">
            <v/>
          </cell>
          <cell r="E3129">
            <v>0</v>
          </cell>
          <cell r="F3129">
            <v>0</v>
          </cell>
          <cell r="G3129">
            <v>0</v>
          </cell>
        </row>
        <row r="3130">
          <cell r="A3130" t="str">
            <v/>
          </cell>
          <cell r="B3130" t="str">
            <v/>
          </cell>
          <cell r="C3130">
            <v>0</v>
          </cell>
          <cell r="D3130" t="str">
            <v/>
          </cell>
          <cell r="E3130">
            <v>0</v>
          </cell>
          <cell r="F3130">
            <v>0</v>
          </cell>
          <cell r="G3130">
            <v>0</v>
          </cell>
        </row>
        <row r="3131">
          <cell r="A3131" t="str">
            <v/>
          </cell>
          <cell r="B3131" t="str">
            <v/>
          </cell>
          <cell r="C3131">
            <v>0</v>
          </cell>
          <cell r="D3131" t="str">
            <v/>
          </cell>
          <cell r="E3131">
            <v>0</v>
          </cell>
          <cell r="F3131">
            <v>0</v>
          </cell>
          <cell r="G3131">
            <v>0</v>
          </cell>
        </row>
        <row r="3132">
          <cell r="A3132" t="str">
            <v/>
          </cell>
          <cell r="B3132" t="str">
            <v/>
          </cell>
          <cell r="C3132">
            <v>0</v>
          </cell>
          <cell r="D3132" t="str">
            <v/>
          </cell>
          <cell r="E3132">
            <v>0</v>
          </cell>
          <cell r="F3132" t="str">
            <v>Total C</v>
          </cell>
          <cell r="G3132">
            <v>0</v>
          </cell>
        </row>
        <row r="3133">
          <cell r="A3133" t="str">
            <v/>
          </cell>
          <cell r="B3133" t="str">
            <v/>
          </cell>
          <cell r="C3133">
            <v>0</v>
          </cell>
          <cell r="D3133" t="str">
            <v/>
          </cell>
          <cell r="E3133">
            <v>0</v>
          </cell>
          <cell r="F3133">
            <v>0</v>
          </cell>
          <cell r="G3133">
            <v>0</v>
          </cell>
        </row>
        <row r="3134">
          <cell r="A3134" t="str">
            <v/>
          </cell>
          <cell r="B3134" t="str">
            <v/>
          </cell>
          <cell r="C3134">
            <v>0</v>
          </cell>
          <cell r="D3134" t="str">
            <v>COSTO NETO</v>
          </cell>
          <cell r="E3134">
            <v>0</v>
          </cell>
          <cell r="F3134" t="str">
            <v>Total D=A+B+C</v>
          </cell>
          <cell r="G3134">
            <v>0</v>
          </cell>
        </row>
        <row r="3135">
          <cell r="A3135" t="str">
            <v/>
          </cell>
          <cell r="B3135" t="str">
            <v/>
          </cell>
          <cell r="C3135">
            <v>0</v>
          </cell>
          <cell r="D3135" t="str">
            <v/>
          </cell>
          <cell r="E3135">
            <v>0</v>
          </cell>
          <cell r="F3135">
            <v>0</v>
          </cell>
          <cell r="G3135">
            <v>0</v>
          </cell>
        </row>
        <row r="3136">
          <cell r="A3136" t="str">
            <v>ANALISIS DE PRECIOS</v>
          </cell>
          <cell r="E3136">
            <v>0</v>
          </cell>
          <cell r="F3136" t="str">
            <v>Total B</v>
          </cell>
          <cell r="G3136">
            <v>0</v>
          </cell>
        </row>
        <row r="3137">
          <cell r="A3137" t="str">
            <v>COMITENTE:</v>
          </cell>
          <cell r="B3137" t="str">
            <v>INSTITUTO PROVINCIAL DE LA VIVIENDA</v>
          </cell>
          <cell r="C3137" t="str">
            <v>C - EQUIPOS</v>
          </cell>
          <cell r="E3137">
            <v>0</v>
          </cell>
          <cell r="G3137">
            <v>0</v>
          </cell>
        </row>
        <row r="3138">
          <cell r="A3138" t="str">
            <v>CONTRATISTA:</v>
          </cell>
          <cell r="B3138">
            <v>0</v>
          </cell>
          <cell r="C3138">
            <v>0</v>
          </cell>
          <cell r="D3138" t="str">
            <v/>
          </cell>
          <cell r="E3138">
            <v>0</v>
          </cell>
          <cell r="F3138">
            <v>0</v>
          </cell>
          <cell r="G3138">
            <v>0</v>
          </cell>
        </row>
        <row r="3139">
          <cell r="A3139" t="str">
            <v>OBRA:</v>
          </cell>
          <cell r="B3139">
            <v>0</v>
          </cell>
          <cell r="C3139">
            <v>0</v>
          </cell>
          <cell r="D3139" t="str">
            <v/>
          </cell>
          <cell r="E3139">
            <v>0</v>
          </cell>
          <cell r="F3139" t="str">
            <v>PRECIOS A:</v>
          </cell>
          <cell r="G3139">
            <v>0</v>
          </cell>
        </row>
        <row r="3140">
          <cell r="A3140" t="str">
            <v>UBICACIÓN:</v>
          </cell>
          <cell r="B3140">
            <v>0</v>
          </cell>
          <cell r="C3140">
            <v>0</v>
          </cell>
          <cell r="D3140" t="str">
            <v/>
          </cell>
          <cell r="E3140">
            <v>0</v>
          </cell>
          <cell r="F3140">
            <v>0</v>
          </cell>
          <cell r="G3140">
            <v>0</v>
          </cell>
        </row>
        <row r="3141">
          <cell r="A3141" t="str">
            <v>RUBRO:</v>
          </cell>
          <cell r="B3141" t="str">
            <v/>
          </cell>
          <cell r="C3141">
            <v>0</v>
          </cell>
          <cell r="D3141" t="str">
            <v/>
          </cell>
          <cell r="E3141">
            <v>0</v>
          </cell>
          <cell r="F3141">
            <v>0</v>
          </cell>
          <cell r="G3141">
            <v>0</v>
          </cell>
        </row>
        <row r="3142">
          <cell r="A3142" t="str">
            <v>ITEM:</v>
          </cell>
          <cell r="B3142" t="str">
            <v/>
          </cell>
          <cell r="C3142" t="str">
            <v/>
          </cell>
          <cell r="D3142" t="str">
            <v/>
          </cell>
          <cell r="E3142">
            <v>0</v>
          </cell>
          <cell r="F3142" t="str">
            <v>UNIDAD:</v>
          </cell>
          <cell r="G3142" t="str">
            <v/>
          </cell>
        </row>
        <row r="3143">
          <cell r="A3143" t="str">
            <v/>
          </cell>
          <cell r="B3143" t="str">
            <v/>
          </cell>
          <cell r="C3143">
            <v>0</v>
          </cell>
          <cell r="D3143" t="str">
            <v/>
          </cell>
          <cell r="E3143">
            <v>0</v>
          </cell>
          <cell r="F3143">
            <v>0</v>
          </cell>
          <cell r="G3143">
            <v>0</v>
          </cell>
        </row>
        <row r="3144">
          <cell r="A3144" t="str">
            <v>DATOS REDETERMINACION</v>
          </cell>
          <cell r="B3144" t="str">
            <v/>
          </cell>
          <cell r="C3144" t="str">
            <v>DESIGNACION</v>
          </cell>
          <cell r="D3144" t="str">
            <v>U</v>
          </cell>
          <cell r="E3144" t="str">
            <v>Cantidad</v>
          </cell>
          <cell r="F3144" t="str">
            <v>$ Unitarios</v>
          </cell>
          <cell r="G3144" t="str">
            <v>$ Parcial</v>
          </cell>
        </row>
        <row r="3145">
          <cell r="A3145" t="str">
            <v>CÓDIGO</v>
          </cell>
          <cell r="B3145" t="str">
            <v>DESCRIPCIÓN</v>
          </cell>
          <cell r="C3145">
            <v>0</v>
          </cell>
          <cell r="D3145" t="str">
            <v/>
          </cell>
          <cell r="E3145">
            <v>0</v>
          </cell>
          <cell r="F3145">
            <v>0</v>
          </cell>
          <cell r="G3145">
            <v>0</v>
          </cell>
        </row>
        <row r="3146">
          <cell r="A3146" t="str">
            <v>A - MATERIALES</v>
          </cell>
          <cell r="B3146" t="str">
            <v/>
          </cell>
          <cell r="C3146">
            <v>0</v>
          </cell>
          <cell r="D3146" t="str">
            <v/>
          </cell>
          <cell r="E3146">
            <v>0</v>
          </cell>
          <cell r="F3146">
            <v>0</v>
          </cell>
          <cell r="G3146">
            <v>0</v>
          </cell>
        </row>
        <row r="3147">
          <cell r="A3147" t="str">
            <v/>
          </cell>
          <cell r="B3147" t="str">
            <v/>
          </cell>
          <cell r="D3147" t="str">
            <v/>
          </cell>
          <cell r="E3147">
            <v>0</v>
          </cell>
          <cell r="F3147">
            <v>0</v>
          </cell>
          <cell r="G3147">
            <v>0</v>
          </cell>
        </row>
        <row r="3148">
          <cell r="A3148" t="str">
            <v/>
          </cell>
          <cell r="B3148" t="str">
            <v/>
          </cell>
          <cell r="D3148" t="str">
            <v/>
          </cell>
          <cell r="E3148">
            <v>0</v>
          </cell>
          <cell r="F3148">
            <v>0</v>
          </cell>
          <cell r="G3148">
            <v>0</v>
          </cell>
        </row>
        <row r="3149">
          <cell r="A3149" t="str">
            <v/>
          </cell>
          <cell r="B3149" t="str">
            <v/>
          </cell>
          <cell r="C3149">
            <v>0</v>
          </cell>
          <cell r="D3149" t="str">
            <v/>
          </cell>
          <cell r="E3149">
            <v>0</v>
          </cell>
          <cell r="F3149">
            <v>0</v>
          </cell>
          <cell r="G3149">
            <v>0</v>
          </cell>
        </row>
        <row r="3150">
          <cell r="A3150" t="str">
            <v/>
          </cell>
          <cell r="B3150" t="str">
            <v/>
          </cell>
          <cell r="D3150" t="str">
            <v/>
          </cell>
          <cell r="F3150">
            <v>0</v>
          </cell>
          <cell r="G3150">
            <v>0</v>
          </cell>
        </row>
        <row r="3151">
          <cell r="A3151" t="str">
            <v/>
          </cell>
          <cell r="B3151" t="str">
            <v/>
          </cell>
          <cell r="C3151">
            <v>0</v>
          </cell>
          <cell r="D3151" t="str">
            <v/>
          </cell>
          <cell r="E3151">
            <v>0</v>
          </cell>
          <cell r="F3151">
            <v>0</v>
          </cell>
          <cell r="G3151">
            <v>0</v>
          </cell>
        </row>
        <row r="3152">
          <cell r="A3152" t="str">
            <v/>
          </cell>
          <cell r="B3152" t="str">
            <v/>
          </cell>
          <cell r="C3152">
            <v>0</v>
          </cell>
          <cell r="D3152" t="str">
            <v/>
          </cell>
          <cell r="E3152">
            <v>0</v>
          </cell>
          <cell r="F3152">
            <v>0</v>
          </cell>
          <cell r="G3152">
            <v>0</v>
          </cell>
        </row>
        <row r="3153">
          <cell r="A3153" t="str">
            <v/>
          </cell>
          <cell r="B3153" t="str">
            <v/>
          </cell>
          <cell r="C3153">
            <v>0</v>
          </cell>
          <cell r="D3153" t="str">
            <v/>
          </cell>
          <cell r="E3153">
            <v>0</v>
          </cell>
          <cell r="F3153">
            <v>0</v>
          </cell>
          <cell r="G3153">
            <v>0</v>
          </cell>
        </row>
        <row r="3154">
          <cell r="A3154" t="str">
            <v/>
          </cell>
          <cell r="B3154" t="str">
            <v/>
          </cell>
          <cell r="C3154">
            <v>0</v>
          </cell>
          <cell r="D3154" t="str">
            <v/>
          </cell>
          <cell r="E3154">
            <v>0</v>
          </cell>
          <cell r="F3154">
            <v>0</v>
          </cell>
          <cell r="G3154">
            <v>0</v>
          </cell>
        </row>
        <row r="3155">
          <cell r="A3155" t="str">
            <v/>
          </cell>
          <cell r="B3155" t="str">
            <v/>
          </cell>
          <cell r="C3155">
            <v>0</v>
          </cell>
          <cell r="D3155" t="str">
            <v/>
          </cell>
          <cell r="E3155">
            <v>0</v>
          </cell>
          <cell r="F3155">
            <v>0</v>
          </cell>
          <cell r="G3155">
            <v>0</v>
          </cell>
        </row>
        <row r="3156">
          <cell r="A3156" t="str">
            <v/>
          </cell>
          <cell r="B3156" t="str">
            <v/>
          </cell>
          <cell r="C3156" t="str">
            <v>REVESTIMIENTOS</v>
          </cell>
          <cell r="D3156" t="str">
            <v/>
          </cell>
          <cell r="E3156">
            <v>0</v>
          </cell>
          <cell r="F3156">
            <v>0</v>
          </cell>
          <cell r="G3156">
            <v>0</v>
          </cell>
        </row>
        <row r="3157">
          <cell r="A3157" t="str">
            <v/>
          </cell>
          <cell r="B3157" t="str">
            <v/>
          </cell>
          <cell r="C3157" t="str">
            <v>Revestimiento plástico texturado con color</v>
          </cell>
          <cell r="D3157" t="str">
            <v/>
          </cell>
          <cell r="E3157">
            <v>0</v>
          </cell>
          <cell r="F3157">
            <v>0</v>
          </cell>
          <cell r="G3157">
            <v>0</v>
          </cell>
        </row>
        <row r="3158">
          <cell r="A3158" t="str">
            <v/>
          </cell>
          <cell r="B3158" t="str">
            <v/>
          </cell>
          <cell r="D3158" t="str">
            <v/>
          </cell>
          <cell r="E3158">
            <v>0</v>
          </cell>
          <cell r="F3158">
            <v>0</v>
          </cell>
          <cell r="G3158">
            <v>0</v>
          </cell>
        </row>
        <row r="3159">
          <cell r="A3159" t="str">
            <v/>
          </cell>
          <cell r="B3159" t="str">
            <v/>
          </cell>
          <cell r="C3159" t="str">
            <v>DESIGNACION</v>
          </cell>
          <cell r="D3159" t="str">
            <v/>
          </cell>
          <cell r="E3159" t="str">
            <v>Cantidad</v>
          </cell>
          <cell r="F3159">
            <v>0</v>
          </cell>
          <cell r="G3159">
            <v>0</v>
          </cell>
        </row>
        <row r="3160">
          <cell r="A3160" t="str">
            <v/>
          </cell>
          <cell r="B3160" t="str">
            <v/>
          </cell>
          <cell r="C3160">
            <v>0</v>
          </cell>
          <cell r="D3160" t="str">
            <v/>
          </cell>
          <cell r="E3160">
            <v>0</v>
          </cell>
          <cell r="F3160">
            <v>0</v>
          </cell>
          <cell r="G3160">
            <v>0</v>
          </cell>
        </row>
        <row r="3161">
          <cell r="A3161" t="str">
            <v/>
          </cell>
          <cell r="B3161" t="str">
            <v/>
          </cell>
          <cell r="C3161" t="str">
            <v>A - MATERIALES</v>
          </cell>
          <cell r="D3161" t="str">
            <v/>
          </cell>
          <cell r="E3161">
            <v>0</v>
          </cell>
          <cell r="F3161">
            <v>0</v>
          </cell>
          <cell r="G3161">
            <v>0</v>
          </cell>
        </row>
        <row r="3162">
          <cell r="A3162" t="str">
            <v/>
          </cell>
          <cell r="B3162" t="str">
            <v/>
          </cell>
          <cell r="C3162">
            <v>0</v>
          </cell>
          <cell r="D3162" t="str">
            <v/>
          </cell>
          <cell r="E3162">
            <v>0</v>
          </cell>
          <cell r="F3162">
            <v>0</v>
          </cell>
          <cell r="G3162">
            <v>0</v>
          </cell>
        </row>
        <row r="3163">
          <cell r="A3163" t="str">
            <v/>
          </cell>
          <cell r="B3163" t="str">
            <v/>
          </cell>
          <cell r="C3163">
            <v>0</v>
          </cell>
          <cell r="D3163" t="str">
            <v/>
          </cell>
          <cell r="E3163">
            <v>0</v>
          </cell>
          <cell r="F3163">
            <v>0</v>
          </cell>
          <cell r="G3163">
            <v>0</v>
          </cell>
        </row>
        <row r="3164">
          <cell r="A3164" t="str">
            <v/>
          </cell>
          <cell r="B3164" t="str">
            <v/>
          </cell>
          <cell r="C3164">
            <v>0</v>
          </cell>
          <cell r="D3164" t="str">
            <v/>
          </cell>
          <cell r="E3164">
            <v>0</v>
          </cell>
          <cell r="F3164">
            <v>0</v>
          </cell>
          <cell r="G3164">
            <v>0</v>
          </cell>
        </row>
        <row r="3165">
          <cell r="A3165" t="str">
            <v/>
          </cell>
          <cell r="B3165" t="str">
            <v/>
          </cell>
          <cell r="C3165">
            <v>0</v>
          </cell>
          <cell r="D3165" t="str">
            <v/>
          </cell>
          <cell r="E3165">
            <v>0</v>
          </cell>
          <cell r="F3165">
            <v>0</v>
          </cell>
          <cell r="G3165">
            <v>0</v>
          </cell>
        </row>
        <row r="3166">
          <cell r="A3166" t="str">
            <v/>
          </cell>
          <cell r="B3166" t="str">
            <v/>
          </cell>
          <cell r="C3166">
            <v>0</v>
          </cell>
          <cell r="D3166" t="str">
            <v/>
          </cell>
          <cell r="E3166">
            <v>0</v>
          </cell>
          <cell r="F3166">
            <v>0</v>
          </cell>
          <cell r="G3166">
            <v>0</v>
          </cell>
        </row>
        <row r="3167">
          <cell r="A3167" t="str">
            <v/>
          </cell>
          <cell r="B3167" t="str">
            <v/>
          </cell>
          <cell r="C3167">
            <v>0</v>
          </cell>
          <cell r="D3167" t="str">
            <v/>
          </cell>
          <cell r="E3167">
            <v>0</v>
          </cell>
          <cell r="F3167" t="str">
            <v>Total A</v>
          </cell>
          <cell r="G3167">
            <v>0</v>
          </cell>
        </row>
        <row r="3168">
          <cell r="A3168" t="str">
            <v>B - MANO DE OBRA</v>
          </cell>
          <cell r="B3168" t="str">
            <v/>
          </cell>
          <cell r="C3168">
            <v>0</v>
          </cell>
          <cell r="D3168" t="str">
            <v/>
          </cell>
          <cell r="E3168">
            <v>0</v>
          </cell>
          <cell r="F3168">
            <v>0</v>
          </cell>
          <cell r="G3168">
            <v>0</v>
          </cell>
        </row>
        <row r="3169">
          <cell r="A3169" t="str">
            <v/>
          </cell>
          <cell r="B3169" t="str">
            <v/>
          </cell>
          <cell r="C3169">
            <v>0</v>
          </cell>
          <cell r="D3169" t="str">
            <v/>
          </cell>
          <cell r="E3169">
            <v>0</v>
          </cell>
          <cell r="F3169">
            <v>0</v>
          </cell>
          <cell r="G3169">
            <v>0</v>
          </cell>
        </row>
        <row r="3170">
          <cell r="A3170" t="str">
            <v/>
          </cell>
          <cell r="B3170" t="str">
            <v/>
          </cell>
          <cell r="C3170">
            <v>0</v>
          </cell>
          <cell r="D3170" t="str">
            <v/>
          </cell>
          <cell r="E3170">
            <v>0</v>
          </cell>
          <cell r="F3170">
            <v>0</v>
          </cell>
          <cell r="G3170">
            <v>0</v>
          </cell>
        </row>
        <row r="3171">
          <cell r="A3171" t="str">
            <v/>
          </cell>
          <cell r="B3171" t="str">
            <v/>
          </cell>
          <cell r="C3171">
            <v>0</v>
          </cell>
          <cell r="D3171" t="str">
            <v/>
          </cell>
          <cell r="E3171">
            <v>0</v>
          </cell>
          <cell r="F3171">
            <v>0</v>
          </cell>
          <cell r="G3171">
            <v>0</v>
          </cell>
        </row>
        <row r="3172">
          <cell r="A3172" t="str">
            <v/>
          </cell>
          <cell r="B3172" t="str">
            <v/>
          </cell>
          <cell r="C3172">
            <v>0</v>
          </cell>
          <cell r="D3172" t="str">
            <v/>
          </cell>
          <cell r="E3172">
            <v>0</v>
          </cell>
          <cell r="F3172">
            <v>0</v>
          </cell>
          <cell r="G3172">
            <v>0</v>
          </cell>
        </row>
        <row r="3173">
          <cell r="A3173" t="str">
            <v/>
          </cell>
          <cell r="B3173" t="str">
            <v/>
          </cell>
          <cell r="C3173">
            <v>0</v>
          </cell>
          <cell r="D3173" t="str">
            <v/>
          </cell>
          <cell r="E3173">
            <v>0</v>
          </cell>
          <cell r="F3173">
            <v>0</v>
          </cell>
          <cell r="G3173">
            <v>0</v>
          </cell>
        </row>
        <row r="3174">
          <cell r="A3174" t="str">
            <v/>
          </cell>
          <cell r="B3174" t="str">
            <v/>
          </cell>
          <cell r="C3174">
            <v>0</v>
          </cell>
          <cell r="D3174" t="str">
            <v/>
          </cell>
          <cell r="E3174">
            <v>0</v>
          </cell>
          <cell r="F3174">
            <v>0</v>
          </cell>
          <cell r="G3174">
            <v>0</v>
          </cell>
        </row>
        <row r="3175">
          <cell r="A3175" t="str">
            <v/>
          </cell>
          <cell r="B3175" t="str">
            <v/>
          </cell>
          <cell r="C3175">
            <v>0</v>
          </cell>
          <cell r="D3175" t="str">
            <v/>
          </cell>
          <cell r="E3175">
            <v>0</v>
          </cell>
          <cell r="F3175">
            <v>0</v>
          </cell>
          <cell r="G3175">
            <v>0</v>
          </cell>
        </row>
        <row r="3176">
          <cell r="A3176" t="str">
            <v/>
          </cell>
          <cell r="B3176" t="str">
            <v/>
          </cell>
          <cell r="D3176" t="str">
            <v/>
          </cell>
          <cell r="E3176">
            <v>0</v>
          </cell>
          <cell r="F3176">
            <v>0</v>
          </cell>
          <cell r="G3176">
            <v>0</v>
          </cell>
        </row>
        <row r="3177">
          <cell r="A3177">
            <v>0</v>
          </cell>
          <cell r="C3177" t="str">
            <v>B - MANO DE OBRA</v>
          </cell>
          <cell r="E3177">
            <v>0</v>
          </cell>
          <cell r="F3177" t="str">
            <v>Total B</v>
          </cell>
          <cell r="G3177">
            <v>0</v>
          </cell>
        </row>
        <row r="3178">
          <cell r="A3178" t="str">
            <v>C - EQUIPOS</v>
          </cell>
          <cell r="B3178" t="str">
            <v/>
          </cell>
          <cell r="C3178">
            <v>0</v>
          </cell>
          <cell r="D3178" t="str">
            <v/>
          </cell>
          <cell r="E3178">
            <v>0</v>
          </cell>
          <cell r="F3178">
            <v>0</v>
          </cell>
          <cell r="G3178">
            <v>0</v>
          </cell>
        </row>
        <row r="3179">
          <cell r="A3179" t="str">
            <v/>
          </cell>
          <cell r="B3179" t="str">
            <v/>
          </cell>
          <cell r="C3179">
            <v>0</v>
          </cell>
          <cell r="D3179" t="str">
            <v/>
          </cell>
          <cell r="E3179">
            <v>0</v>
          </cell>
          <cell r="F3179">
            <v>0</v>
          </cell>
          <cell r="G3179">
            <v>0</v>
          </cell>
        </row>
        <row r="3180">
          <cell r="A3180" t="str">
            <v/>
          </cell>
          <cell r="B3180" t="str">
            <v/>
          </cell>
          <cell r="C3180">
            <v>0</v>
          </cell>
          <cell r="D3180" t="str">
            <v/>
          </cell>
          <cell r="E3180">
            <v>0</v>
          </cell>
          <cell r="F3180">
            <v>0</v>
          </cell>
          <cell r="G3180">
            <v>0</v>
          </cell>
        </row>
        <row r="3181">
          <cell r="A3181" t="str">
            <v/>
          </cell>
          <cell r="B3181" t="str">
            <v/>
          </cell>
          <cell r="C3181">
            <v>0</v>
          </cell>
          <cell r="D3181" t="str">
            <v/>
          </cell>
          <cell r="E3181">
            <v>0</v>
          </cell>
          <cell r="F3181">
            <v>0</v>
          </cell>
          <cell r="G3181">
            <v>0</v>
          </cell>
        </row>
        <row r="3182">
          <cell r="A3182" t="str">
            <v/>
          </cell>
          <cell r="B3182" t="str">
            <v/>
          </cell>
          <cell r="C3182">
            <v>0</v>
          </cell>
          <cell r="D3182" t="str">
            <v/>
          </cell>
          <cell r="E3182">
            <v>0</v>
          </cell>
          <cell r="F3182">
            <v>0</v>
          </cell>
          <cell r="G3182">
            <v>0</v>
          </cell>
        </row>
        <row r="3183">
          <cell r="A3183" t="str">
            <v/>
          </cell>
          <cell r="B3183" t="str">
            <v/>
          </cell>
          <cell r="C3183">
            <v>0</v>
          </cell>
          <cell r="D3183" t="str">
            <v/>
          </cell>
          <cell r="E3183">
            <v>0</v>
          </cell>
          <cell r="F3183">
            <v>0</v>
          </cell>
          <cell r="G3183">
            <v>0</v>
          </cell>
        </row>
        <row r="3184">
          <cell r="A3184" t="str">
            <v/>
          </cell>
          <cell r="B3184" t="str">
            <v/>
          </cell>
          <cell r="C3184">
            <v>0</v>
          </cell>
          <cell r="D3184" t="str">
            <v/>
          </cell>
          <cell r="E3184">
            <v>0</v>
          </cell>
          <cell r="F3184">
            <v>0</v>
          </cell>
          <cell r="G3184">
            <v>0</v>
          </cell>
        </row>
        <row r="3185">
          <cell r="A3185" t="str">
            <v/>
          </cell>
          <cell r="B3185" t="str">
            <v/>
          </cell>
          <cell r="C3185">
            <v>0</v>
          </cell>
          <cell r="D3185" t="str">
            <v/>
          </cell>
          <cell r="E3185">
            <v>0</v>
          </cell>
          <cell r="F3185">
            <v>0</v>
          </cell>
          <cell r="G3185">
            <v>0</v>
          </cell>
        </row>
        <row r="3186">
          <cell r="A3186" t="str">
            <v/>
          </cell>
          <cell r="B3186" t="str">
            <v/>
          </cell>
          <cell r="D3186" t="str">
            <v/>
          </cell>
          <cell r="E3186">
            <v>0</v>
          </cell>
          <cell r="F3186">
            <v>0</v>
          </cell>
          <cell r="G3186">
            <v>0</v>
          </cell>
        </row>
        <row r="3187">
          <cell r="A3187" t="str">
            <v/>
          </cell>
          <cell r="B3187" t="str">
            <v/>
          </cell>
          <cell r="C3187" t="str">
            <v>C - EQUIPOS</v>
          </cell>
          <cell r="D3187" t="str">
            <v/>
          </cell>
          <cell r="E3187">
            <v>0</v>
          </cell>
          <cell r="F3187">
            <v>0</v>
          </cell>
          <cell r="G3187">
            <v>0</v>
          </cell>
        </row>
        <row r="3188">
          <cell r="A3188" t="str">
            <v/>
          </cell>
          <cell r="B3188" t="str">
            <v/>
          </cell>
          <cell r="C3188">
            <v>0</v>
          </cell>
          <cell r="D3188" t="str">
            <v/>
          </cell>
          <cell r="E3188">
            <v>0</v>
          </cell>
          <cell r="F3188">
            <v>0</v>
          </cell>
          <cell r="G3188">
            <v>0</v>
          </cell>
        </row>
        <row r="3189">
          <cell r="A3189" t="str">
            <v/>
          </cell>
          <cell r="B3189" t="str">
            <v/>
          </cell>
          <cell r="C3189">
            <v>0</v>
          </cell>
          <cell r="D3189" t="str">
            <v/>
          </cell>
          <cell r="E3189">
            <v>0</v>
          </cell>
          <cell r="F3189" t="str">
            <v>Total C</v>
          </cell>
          <cell r="G3189">
            <v>0</v>
          </cell>
        </row>
        <row r="3190">
          <cell r="A3190" t="str">
            <v/>
          </cell>
          <cell r="B3190" t="str">
            <v/>
          </cell>
          <cell r="C3190">
            <v>0</v>
          </cell>
          <cell r="D3190" t="str">
            <v/>
          </cell>
          <cell r="E3190">
            <v>0</v>
          </cell>
          <cell r="F3190">
            <v>0</v>
          </cell>
          <cell r="G3190">
            <v>0</v>
          </cell>
        </row>
        <row r="3191">
          <cell r="A3191" t="str">
            <v/>
          </cell>
          <cell r="B3191" t="str">
            <v/>
          </cell>
          <cell r="C3191">
            <v>0</v>
          </cell>
          <cell r="D3191" t="str">
            <v>COSTO NETO</v>
          </cell>
          <cell r="E3191">
            <v>0</v>
          </cell>
          <cell r="F3191" t="str">
            <v>Total D=A+B+C</v>
          </cell>
          <cell r="G3191">
            <v>0</v>
          </cell>
        </row>
        <row r="3192">
          <cell r="A3192" t="str">
            <v/>
          </cell>
          <cell r="B3192" t="str">
            <v/>
          </cell>
          <cell r="C3192">
            <v>0</v>
          </cell>
          <cell r="D3192" t="str">
            <v/>
          </cell>
          <cell r="E3192">
            <v>0</v>
          </cell>
          <cell r="F3192">
            <v>0</v>
          </cell>
          <cell r="G3192">
            <v>0</v>
          </cell>
        </row>
        <row r="3193">
          <cell r="A3193" t="str">
            <v>ANALISIS DE PRECIOS</v>
          </cell>
          <cell r="B3193" t="str">
            <v/>
          </cell>
          <cell r="C3193">
            <v>0</v>
          </cell>
          <cell r="D3193" t="str">
            <v/>
          </cell>
          <cell r="E3193">
            <v>0</v>
          </cell>
          <cell r="F3193">
            <v>0</v>
          </cell>
          <cell r="G3193">
            <v>0</v>
          </cell>
        </row>
        <row r="3194">
          <cell r="A3194" t="str">
            <v>COMITENTE:</v>
          </cell>
          <cell r="B3194" t="str">
            <v>INSTITUTO PROVINCIAL DE LA VIVIENDA</v>
          </cell>
          <cell r="C3194">
            <v>0</v>
          </cell>
          <cell r="D3194" t="str">
            <v/>
          </cell>
          <cell r="E3194">
            <v>0</v>
          </cell>
          <cell r="F3194">
            <v>0</v>
          </cell>
          <cell r="G3194">
            <v>0</v>
          </cell>
        </row>
        <row r="3195">
          <cell r="A3195" t="str">
            <v>CONTRATISTA:</v>
          </cell>
          <cell r="B3195">
            <v>0</v>
          </cell>
          <cell r="C3195">
            <v>0</v>
          </cell>
          <cell r="D3195" t="str">
            <v/>
          </cell>
          <cell r="E3195">
            <v>0</v>
          </cell>
          <cell r="F3195">
            <v>0</v>
          </cell>
          <cell r="G3195">
            <v>0</v>
          </cell>
        </row>
        <row r="3196">
          <cell r="A3196" t="str">
            <v>OBRA:</v>
          </cell>
          <cell r="B3196">
            <v>0</v>
          </cell>
          <cell r="C3196">
            <v>0</v>
          </cell>
          <cell r="D3196" t="str">
            <v/>
          </cell>
          <cell r="E3196">
            <v>0</v>
          </cell>
          <cell r="F3196" t="str">
            <v>PRECIOS A:</v>
          </cell>
          <cell r="G3196">
            <v>0</v>
          </cell>
        </row>
        <row r="3197">
          <cell r="A3197" t="str">
            <v>UBICACIÓN:</v>
          </cell>
          <cell r="B3197">
            <v>0</v>
          </cell>
          <cell r="E3197">
            <v>0</v>
          </cell>
          <cell r="F3197" t="str">
            <v>Total C</v>
          </cell>
          <cell r="G3197">
            <v>0</v>
          </cell>
        </row>
        <row r="3198">
          <cell r="A3198" t="str">
            <v>RUBRO:</v>
          </cell>
          <cell r="C3198">
            <v>0</v>
          </cell>
          <cell r="E3198">
            <v>0</v>
          </cell>
          <cell r="G3198">
            <v>0</v>
          </cell>
        </row>
        <row r="3199">
          <cell r="A3199" t="str">
            <v>ITEM:</v>
          </cell>
          <cell r="B3199" t="str">
            <v/>
          </cell>
          <cell r="C3199" t="str">
            <v/>
          </cell>
          <cell r="D3199" t="str">
            <v>Costo  Neto</v>
          </cell>
          <cell r="E3199">
            <v>0</v>
          </cell>
          <cell r="F3199" t="str">
            <v>UNIDAD:</v>
          </cell>
          <cell r="G3199" t="str">
            <v/>
          </cell>
        </row>
        <row r="3201">
          <cell r="A3201" t="str">
            <v>DATOS REDETERMINACION</v>
          </cell>
          <cell r="B3201">
            <v>0</v>
          </cell>
          <cell r="C3201" t="str">
            <v>DESIGNACION</v>
          </cell>
          <cell r="D3201" t="str">
            <v>U</v>
          </cell>
          <cell r="E3201" t="str">
            <v>Cantidad</v>
          </cell>
          <cell r="F3201" t="str">
            <v>$ Unitarios</v>
          </cell>
          <cell r="G3201" t="str">
            <v>$ Parcial</v>
          </cell>
        </row>
        <row r="3202">
          <cell r="A3202" t="str">
            <v>CÓDIGO</v>
          </cell>
          <cell r="B3202" t="str">
            <v>DESCRIPCIÓN</v>
          </cell>
          <cell r="C3202">
            <v>0</v>
          </cell>
          <cell r="D3202">
            <v>0</v>
          </cell>
          <cell r="E3202">
            <v>0</v>
          </cell>
          <cell r="F3202">
            <v>0</v>
          </cell>
          <cell r="G3202">
            <v>0</v>
          </cell>
        </row>
        <row r="3203">
          <cell r="A3203" t="str">
            <v>A - MATERIALES</v>
          </cell>
          <cell r="B3203">
            <v>0</v>
          </cell>
          <cell r="C3203">
            <v>0</v>
          </cell>
          <cell r="D3203">
            <v>0</v>
          </cell>
          <cell r="E3203">
            <v>0</v>
          </cell>
          <cell r="F3203">
            <v>0</v>
          </cell>
          <cell r="G3203">
            <v>0</v>
          </cell>
        </row>
        <row r="3204">
          <cell r="A3204" t="str">
            <v/>
          </cell>
          <cell r="B3204" t="str">
            <v/>
          </cell>
          <cell r="C3204">
            <v>0</v>
          </cell>
          <cell r="D3204" t="str">
            <v/>
          </cell>
          <cell r="E3204">
            <v>0</v>
          </cell>
          <cell r="F3204">
            <v>0</v>
          </cell>
          <cell r="G3204">
            <v>0</v>
          </cell>
        </row>
        <row r="3205">
          <cell r="A3205" t="str">
            <v/>
          </cell>
          <cell r="B3205" t="str">
            <v/>
          </cell>
          <cell r="C3205">
            <v>0</v>
          </cell>
          <cell r="D3205" t="str">
            <v/>
          </cell>
          <cell r="E3205">
            <v>0</v>
          </cell>
          <cell r="F3205">
            <v>0</v>
          </cell>
          <cell r="G3205">
            <v>0</v>
          </cell>
        </row>
        <row r="3206">
          <cell r="A3206" t="str">
            <v/>
          </cell>
          <cell r="B3206" t="str">
            <v/>
          </cell>
          <cell r="C3206" t="str">
            <v>REVESTIMIENTOS</v>
          </cell>
          <cell r="D3206" t="str">
            <v/>
          </cell>
          <cell r="E3206">
            <v>0</v>
          </cell>
          <cell r="F3206">
            <v>0</v>
          </cell>
          <cell r="G3206">
            <v>0</v>
          </cell>
        </row>
        <row r="3207">
          <cell r="A3207" t="str">
            <v/>
          </cell>
          <cell r="B3207" t="str">
            <v/>
          </cell>
          <cell r="C3207" t="str">
            <v>Revestimiento escaleras granito natural</v>
          </cell>
          <cell r="D3207" t="str">
            <v/>
          </cell>
          <cell r="E3207">
            <v>0</v>
          </cell>
          <cell r="F3207">
            <v>0</v>
          </cell>
          <cell r="G3207">
            <v>0</v>
          </cell>
        </row>
        <row r="3208">
          <cell r="A3208" t="str">
            <v/>
          </cell>
          <cell r="B3208" t="str">
            <v/>
          </cell>
          <cell r="D3208" t="str">
            <v/>
          </cell>
          <cell r="E3208">
            <v>0</v>
          </cell>
          <cell r="F3208">
            <v>0</v>
          </cell>
          <cell r="G3208">
            <v>0</v>
          </cell>
        </row>
        <row r="3209">
          <cell r="A3209" t="str">
            <v/>
          </cell>
          <cell r="B3209" t="str">
            <v/>
          </cell>
          <cell r="C3209" t="str">
            <v>DESIGNACION</v>
          </cell>
          <cell r="D3209" t="str">
            <v/>
          </cell>
          <cell r="E3209" t="str">
            <v>Cantidad</v>
          </cell>
          <cell r="F3209">
            <v>0</v>
          </cell>
          <cell r="G3209">
            <v>0</v>
          </cell>
        </row>
        <row r="3210">
          <cell r="A3210" t="str">
            <v/>
          </cell>
          <cell r="B3210" t="str">
            <v/>
          </cell>
          <cell r="C3210">
            <v>0</v>
          </cell>
          <cell r="D3210" t="str">
            <v/>
          </cell>
          <cell r="E3210">
            <v>0</v>
          </cell>
          <cell r="F3210">
            <v>0</v>
          </cell>
          <cell r="G3210">
            <v>0</v>
          </cell>
        </row>
        <row r="3211">
          <cell r="A3211" t="str">
            <v/>
          </cell>
          <cell r="B3211" t="str">
            <v/>
          </cell>
          <cell r="C3211" t="str">
            <v>A - MATERIALES</v>
          </cell>
          <cell r="D3211" t="str">
            <v/>
          </cell>
          <cell r="E3211">
            <v>0</v>
          </cell>
          <cell r="F3211">
            <v>0</v>
          </cell>
          <cell r="G3211">
            <v>0</v>
          </cell>
        </row>
        <row r="3212">
          <cell r="A3212" t="str">
            <v/>
          </cell>
          <cell r="B3212" t="str">
            <v/>
          </cell>
          <cell r="C3212">
            <v>0</v>
          </cell>
          <cell r="D3212" t="str">
            <v/>
          </cell>
          <cell r="E3212">
            <v>0</v>
          </cell>
          <cell r="F3212">
            <v>0</v>
          </cell>
          <cell r="G3212">
            <v>0</v>
          </cell>
        </row>
        <row r="3213">
          <cell r="A3213" t="str">
            <v/>
          </cell>
          <cell r="B3213" t="str">
            <v/>
          </cell>
          <cell r="C3213">
            <v>0</v>
          </cell>
          <cell r="D3213" t="str">
            <v/>
          </cell>
          <cell r="E3213">
            <v>0</v>
          </cell>
          <cell r="F3213">
            <v>0</v>
          </cell>
          <cell r="G3213">
            <v>0</v>
          </cell>
        </row>
        <row r="3214">
          <cell r="A3214" t="str">
            <v/>
          </cell>
          <cell r="B3214" t="str">
            <v/>
          </cell>
          <cell r="C3214">
            <v>0</v>
          </cell>
          <cell r="D3214" t="str">
            <v/>
          </cell>
          <cell r="E3214">
            <v>0</v>
          </cell>
          <cell r="F3214">
            <v>0</v>
          </cell>
          <cell r="G3214">
            <v>0</v>
          </cell>
        </row>
        <row r="3215">
          <cell r="A3215" t="str">
            <v/>
          </cell>
          <cell r="B3215" t="str">
            <v/>
          </cell>
          <cell r="C3215">
            <v>0</v>
          </cell>
          <cell r="D3215" t="str">
            <v/>
          </cell>
          <cell r="E3215">
            <v>0</v>
          </cell>
          <cell r="F3215">
            <v>0</v>
          </cell>
          <cell r="G3215">
            <v>0</v>
          </cell>
        </row>
        <row r="3216">
          <cell r="A3216" t="str">
            <v/>
          </cell>
          <cell r="B3216" t="str">
            <v/>
          </cell>
          <cell r="C3216">
            <v>0</v>
          </cell>
          <cell r="D3216" t="str">
            <v/>
          </cell>
          <cell r="E3216">
            <v>0</v>
          </cell>
          <cell r="F3216">
            <v>0</v>
          </cell>
          <cell r="G3216">
            <v>0</v>
          </cell>
        </row>
        <row r="3217">
          <cell r="A3217" t="str">
            <v/>
          </cell>
          <cell r="B3217" t="str">
            <v/>
          </cell>
          <cell r="C3217">
            <v>0</v>
          </cell>
          <cell r="D3217" t="str">
            <v/>
          </cell>
          <cell r="E3217">
            <v>0</v>
          </cell>
          <cell r="F3217">
            <v>0</v>
          </cell>
          <cell r="G3217">
            <v>0</v>
          </cell>
        </row>
        <row r="3218">
          <cell r="A3218" t="str">
            <v/>
          </cell>
          <cell r="B3218" t="str">
            <v/>
          </cell>
          <cell r="C3218">
            <v>0</v>
          </cell>
          <cell r="D3218" t="str">
            <v/>
          </cell>
          <cell r="E3218">
            <v>0</v>
          </cell>
          <cell r="F3218">
            <v>0</v>
          </cell>
          <cell r="G3218">
            <v>0</v>
          </cell>
        </row>
        <row r="3219">
          <cell r="A3219" t="str">
            <v/>
          </cell>
          <cell r="B3219" t="str">
            <v/>
          </cell>
          <cell r="C3219">
            <v>0</v>
          </cell>
          <cell r="D3219" t="str">
            <v/>
          </cell>
          <cell r="E3219">
            <v>0</v>
          </cell>
          <cell r="F3219">
            <v>0</v>
          </cell>
          <cell r="G3219">
            <v>0</v>
          </cell>
        </row>
        <row r="3220">
          <cell r="A3220" t="str">
            <v/>
          </cell>
          <cell r="B3220" t="str">
            <v/>
          </cell>
          <cell r="C3220">
            <v>0</v>
          </cell>
          <cell r="D3220" t="str">
            <v/>
          </cell>
          <cell r="E3220">
            <v>0</v>
          </cell>
          <cell r="F3220">
            <v>0</v>
          </cell>
          <cell r="G3220">
            <v>0</v>
          </cell>
        </row>
        <row r="3221">
          <cell r="A3221" t="str">
            <v/>
          </cell>
          <cell r="B3221" t="str">
            <v/>
          </cell>
          <cell r="C3221">
            <v>0</v>
          </cell>
          <cell r="D3221" t="str">
            <v/>
          </cell>
          <cell r="E3221">
            <v>0</v>
          </cell>
          <cell r="F3221">
            <v>0</v>
          </cell>
          <cell r="G3221">
            <v>0</v>
          </cell>
        </row>
        <row r="3222">
          <cell r="A3222" t="str">
            <v/>
          </cell>
          <cell r="B3222" t="str">
            <v/>
          </cell>
          <cell r="C3222">
            <v>0</v>
          </cell>
          <cell r="D3222" t="str">
            <v/>
          </cell>
          <cell r="E3222">
            <v>0</v>
          </cell>
          <cell r="F3222">
            <v>0</v>
          </cell>
          <cell r="G3222">
            <v>0</v>
          </cell>
        </row>
        <row r="3223">
          <cell r="A3223" t="str">
            <v/>
          </cell>
          <cell r="B3223" t="str">
            <v/>
          </cell>
          <cell r="C3223">
            <v>0</v>
          </cell>
          <cell r="D3223" t="str">
            <v/>
          </cell>
          <cell r="E3223">
            <v>0</v>
          </cell>
          <cell r="F3223">
            <v>0</v>
          </cell>
          <cell r="G3223">
            <v>0</v>
          </cell>
        </row>
        <row r="3224">
          <cell r="A3224" t="str">
            <v/>
          </cell>
          <cell r="B3224" t="str">
            <v/>
          </cell>
          <cell r="C3224">
            <v>0</v>
          </cell>
          <cell r="D3224" t="str">
            <v/>
          </cell>
          <cell r="E3224">
            <v>0</v>
          </cell>
          <cell r="F3224" t="str">
            <v>Total A</v>
          </cell>
          <cell r="G3224">
            <v>0</v>
          </cell>
        </row>
        <row r="3225">
          <cell r="A3225" t="str">
            <v>B - MANO DE OBRA</v>
          </cell>
          <cell r="B3225" t="str">
            <v/>
          </cell>
          <cell r="C3225">
            <v>0</v>
          </cell>
          <cell r="D3225" t="str">
            <v/>
          </cell>
          <cell r="E3225">
            <v>0</v>
          </cell>
          <cell r="F3225">
            <v>0</v>
          </cell>
          <cell r="G3225">
            <v>0</v>
          </cell>
        </row>
        <row r="3226">
          <cell r="A3226" t="str">
            <v/>
          </cell>
          <cell r="B3226" t="str">
            <v/>
          </cell>
          <cell r="D3226" t="str">
            <v/>
          </cell>
          <cell r="E3226">
            <v>0</v>
          </cell>
          <cell r="F3226">
            <v>0</v>
          </cell>
          <cell r="G3226">
            <v>0</v>
          </cell>
        </row>
        <row r="3227">
          <cell r="A3227" t="str">
            <v/>
          </cell>
          <cell r="B3227" t="str">
            <v/>
          </cell>
          <cell r="C3227" t="str">
            <v>B - MANO DE OBRA</v>
          </cell>
          <cell r="D3227" t="str">
            <v/>
          </cell>
          <cell r="E3227">
            <v>0</v>
          </cell>
          <cell r="F3227">
            <v>0</v>
          </cell>
          <cell r="G3227">
            <v>0</v>
          </cell>
        </row>
        <row r="3228">
          <cell r="A3228" t="str">
            <v/>
          </cell>
          <cell r="B3228" t="str">
            <v/>
          </cell>
          <cell r="C3228">
            <v>0</v>
          </cell>
          <cell r="D3228" t="str">
            <v/>
          </cell>
          <cell r="E3228">
            <v>0</v>
          </cell>
          <cell r="F3228">
            <v>0</v>
          </cell>
          <cell r="G3228">
            <v>0</v>
          </cell>
        </row>
        <row r="3229">
          <cell r="A3229" t="str">
            <v/>
          </cell>
          <cell r="B3229" t="str">
            <v/>
          </cell>
          <cell r="C3229">
            <v>0</v>
          </cell>
          <cell r="D3229" t="str">
            <v/>
          </cell>
          <cell r="E3229">
            <v>0</v>
          </cell>
          <cell r="F3229">
            <v>0</v>
          </cell>
          <cell r="G3229">
            <v>0</v>
          </cell>
        </row>
        <row r="3230">
          <cell r="A3230" t="str">
            <v/>
          </cell>
          <cell r="B3230" t="str">
            <v/>
          </cell>
          <cell r="C3230">
            <v>0</v>
          </cell>
          <cell r="D3230" t="str">
            <v/>
          </cell>
          <cell r="E3230">
            <v>0</v>
          </cell>
          <cell r="F3230">
            <v>0</v>
          </cell>
          <cell r="G3230">
            <v>0</v>
          </cell>
        </row>
        <row r="3231">
          <cell r="A3231" t="str">
            <v/>
          </cell>
          <cell r="B3231" t="str">
            <v/>
          </cell>
          <cell r="C3231">
            <v>0</v>
          </cell>
          <cell r="D3231" t="str">
            <v/>
          </cell>
          <cell r="E3231">
            <v>0</v>
          </cell>
          <cell r="F3231">
            <v>0</v>
          </cell>
          <cell r="G3231">
            <v>0</v>
          </cell>
        </row>
        <row r="3232">
          <cell r="A3232" t="str">
            <v/>
          </cell>
          <cell r="B3232" t="str">
            <v/>
          </cell>
          <cell r="C3232">
            <v>0</v>
          </cell>
          <cell r="D3232" t="str">
            <v/>
          </cell>
          <cell r="E3232">
            <v>0</v>
          </cell>
          <cell r="F3232">
            <v>0</v>
          </cell>
          <cell r="G3232">
            <v>0</v>
          </cell>
        </row>
        <row r="3233">
          <cell r="A3233" t="str">
            <v/>
          </cell>
          <cell r="B3233" t="str">
            <v/>
          </cell>
          <cell r="C3233">
            <v>0</v>
          </cell>
          <cell r="D3233" t="str">
            <v/>
          </cell>
          <cell r="E3233">
            <v>0</v>
          </cell>
          <cell r="F3233">
            <v>0</v>
          </cell>
          <cell r="G3233">
            <v>0</v>
          </cell>
        </row>
        <row r="3234">
          <cell r="A3234" t="str">
            <v/>
          </cell>
          <cell r="B3234" t="str">
            <v/>
          </cell>
          <cell r="C3234">
            <v>0</v>
          </cell>
          <cell r="D3234" t="str">
            <v/>
          </cell>
          <cell r="E3234">
            <v>0</v>
          </cell>
          <cell r="F3234" t="str">
            <v>Total B</v>
          </cell>
          <cell r="G3234">
            <v>0</v>
          </cell>
        </row>
        <row r="3235">
          <cell r="A3235" t="str">
            <v>C - EQUIPOS</v>
          </cell>
          <cell r="B3235" t="str">
            <v/>
          </cell>
          <cell r="C3235">
            <v>0</v>
          </cell>
          <cell r="D3235" t="str">
            <v/>
          </cell>
          <cell r="E3235">
            <v>0</v>
          </cell>
          <cell r="F3235">
            <v>0</v>
          </cell>
          <cell r="G3235">
            <v>0</v>
          </cell>
        </row>
        <row r="3236">
          <cell r="A3236" t="str">
            <v/>
          </cell>
          <cell r="B3236" t="str">
            <v/>
          </cell>
          <cell r="D3236" t="str">
            <v/>
          </cell>
          <cell r="E3236">
            <v>0</v>
          </cell>
          <cell r="F3236">
            <v>0</v>
          </cell>
          <cell r="G3236">
            <v>0</v>
          </cell>
        </row>
        <row r="3237">
          <cell r="A3237" t="str">
            <v/>
          </cell>
          <cell r="B3237" t="str">
            <v/>
          </cell>
          <cell r="C3237" t="str">
            <v>C - EQUIPOS</v>
          </cell>
          <cell r="D3237" t="str">
            <v/>
          </cell>
          <cell r="E3237">
            <v>0</v>
          </cell>
          <cell r="F3237">
            <v>0</v>
          </cell>
          <cell r="G3237">
            <v>0</v>
          </cell>
        </row>
        <row r="3238">
          <cell r="A3238" t="str">
            <v/>
          </cell>
          <cell r="B3238" t="str">
            <v/>
          </cell>
          <cell r="C3238">
            <v>0</v>
          </cell>
          <cell r="D3238" t="str">
            <v/>
          </cell>
          <cell r="E3238">
            <v>0</v>
          </cell>
          <cell r="F3238">
            <v>0</v>
          </cell>
          <cell r="G3238">
            <v>0</v>
          </cell>
        </row>
        <row r="3239">
          <cell r="A3239" t="str">
            <v/>
          </cell>
          <cell r="B3239" t="str">
            <v/>
          </cell>
          <cell r="C3239">
            <v>0</v>
          </cell>
          <cell r="D3239" t="str">
            <v/>
          </cell>
          <cell r="E3239">
            <v>0</v>
          </cell>
          <cell r="F3239">
            <v>0</v>
          </cell>
          <cell r="G3239">
            <v>0</v>
          </cell>
        </row>
        <row r="3240">
          <cell r="A3240" t="str">
            <v/>
          </cell>
          <cell r="B3240" t="str">
            <v/>
          </cell>
          <cell r="C3240">
            <v>0</v>
          </cell>
          <cell r="D3240" t="str">
            <v/>
          </cell>
          <cell r="E3240">
            <v>0</v>
          </cell>
          <cell r="F3240">
            <v>0</v>
          </cell>
          <cell r="G3240">
            <v>0</v>
          </cell>
        </row>
        <row r="3241">
          <cell r="A3241" t="str">
            <v/>
          </cell>
          <cell r="B3241" t="str">
            <v/>
          </cell>
          <cell r="C3241">
            <v>0</v>
          </cell>
          <cell r="D3241" t="str">
            <v/>
          </cell>
          <cell r="E3241">
            <v>0</v>
          </cell>
          <cell r="F3241">
            <v>0</v>
          </cell>
          <cell r="G3241">
            <v>0</v>
          </cell>
        </row>
        <row r="3242">
          <cell r="A3242" t="str">
            <v/>
          </cell>
          <cell r="B3242" t="str">
            <v/>
          </cell>
          <cell r="C3242">
            <v>0</v>
          </cell>
          <cell r="D3242" t="str">
            <v/>
          </cell>
          <cell r="E3242">
            <v>0</v>
          </cell>
          <cell r="F3242">
            <v>0</v>
          </cell>
          <cell r="G3242">
            <v>0</v>
          </cell>
        </row>
        <row r="3243">
          <cell r="A3243" t="str">
            <v/>
          </cell>
          <cell r="B3243" t="str">
            <v/>
          </cell>
          <cell r="C3243">
            <v>0</v>
          </cell>
          <cell r="D3243" t="str">
            <v/>
          </cell>
          <cell r="E3243">
            <v>0</v>
          </cell>
          <cell r="F3243">
            <v>0</v>
          </cell>
          <cell r="G3243">
            <v>0</v>
          </cell>
        </row>
        <row r="3244">
          <cell r="A3244" t="str">
            <v/>
          </cell>
          <cell r="B3244" t="str">
            <v/>
          </cell>
          <cell r="C3244">
            <v>0</v>
          </cell>
          <cell r="D3244" t="str">
            <v/>
          </cell>
          <cell r="E3244">
            <v>0</v>
          </cell>
          <cell r="F3244">
            <v>0</v>
          </cell>
          <cell r="G3244">
            <v>0</v>
          </cell>
        </row>
        <row r="3245">
          <cell r="A3245" t="str">
            <v/>
          </cell>
          <cell r="B3245" t="str">
            <v/>
          </cell>
          <cell r="C3245">
            <v>0</v>
          </cell>
          <cell r="D3245" t="str">
            <v/>
          </cell>
          <cell r="E3245">
            <v>0</v>
          </cell>
          <cell r="F3245">
            <v>0</v>
          </cell>
          <cell r="G3245">
            <v>0</v>
          </cell>
        </row>
        <row r="3246">
          <cell r="A3246" t="str">
            <v/>
          </cell>
          <cell r="B3246" t="str">
            <v/>
          </cell>
          <cell r="C3246">
            <v>0</v>
          </cell>
          <cell r="D3246" t="str">
            <v/>
          </cell>
          <cell r="E3246">
            <v>0</v>
          </cell>
          <cell r="F3246" t="str">
            <v>Total C</v>
          </cell>
          <cell r="G3246">
            <v>0</v>
          </cell>
        </row>
        <row r="3247">
          <cell r="A3247">
            <v>0</v>
          </cell>
          <cell r="E3247">
            <v>0</v>
          </cell>
          <cell r="F3247" t="str">
            <v>Total C</v>
          </cell>
          <cell r="G3247">
            <v>0</v>
          </cell>
        </row>
        <row r="3248">
          <cell r="A3248" t="str">
            <v/>
          </cell>
          <cell r="B3248" t="str">
            <v/>
          </cell>
          <cell r="D3248" t="str">
            <v>COSTO NETO</v>
          </cell>
          <cell r="E3248">
            <v>0</v>
          </cell>
          <cell r="F3248" t="str">
            <v>Total D=A+B+C</v>
          </cell>
          <cell r="G3248">
            <v>0</v>
          </cell>
        </row>
        <row r="3249">
          <cell r="A3249" t="str">
            <v>8.5.1</v>
          </cell>
          <cell r="B3249" t="str">
            <v>Revestimiento escaleras granito natural</v>
          </cell>
          <cell r="C3249">
            <v>0</v>
          </cell>
          <cell r="D3249" t="str">
            <v>Costo  Neto</v>
          </cell>
          <cell r="E3249">
            <v>0</v>
          </cell>
          <cell r="F3249" t="str">
            <v>Total D=A+B+C</v>
          </cell>
          <cell r="G3249">
            <v>0</v>
          </cell>
        </row>
        <row r="3250">
          <cell r="A3250" t="str">
            <v>ANALISIS DE PRECIOS</v>
          </cell>
        </row>
        <row r="3251">
          <cell r="A3251" t="str">
            <v>COMITENTE:</v>
          </cell>
          <cell r="B3251" t="str">
            <v>INSTITUTO PROVINCIAL DE LA VIVIENDA</v>
          </cell>
          <cell r="C3251">
            <v>0</v>
          </cell>
          <cell r="D3251">
            <v>0</v>
          </cell>
          <cell r="E3251">
            <v>0</v>
          </cell>
          <cell r="F3251">
            <v>0</v>
          </cell>
          <cell r="G3251">
            <v>0</v>
          </cell>
        </row>
        <row r="3252">
          <cell r="A3252" t="str">
            <v>CONTRATISTA:</v>
          </cell>
          <cell r="B3252">
            <v>0</v>
          </cell>
          <cell r="C3252">
            <v>0</v>
          </cell>
          <cell r="D3252">
            <v>0</v>
          </cell>
          <cell r="E3252">
            <v>0</v>
          </cell>
          <cell r="F3252">
            <v>0</v>
          </cell>
          <cell r="G3252">
            <v>0</v>
          </cell>
        </row>
        <row r="3253">
          <cell r="A3253" t="str">
            <v>OBRA:</v>
          </cell>
          <cell r="B3253">
            <v>0</v>
          </cell>
          <cell r="C3253">
            <v>0</v>
          </cell>
          <cell r="D3253">
            <v>0</v>
          </cell>
          <cell r="E3253">
            <v>0</v>
          </cell>
          <cell r="F3253" t="str">
            <v>PRECIOS A:</v>
          </cell>
          <cell r="G3253">
            <v>0</v>
          </cell>
        </row>
        <row r="3254">
          <cell r="A3254" t="str">
            <v>UBICACIÓN:</v>
          </cell>
          <cell r="B3254">
            <v>0</v>
          </cell>
          <cell r="C3254">
            <v>0</v>
          </cell>
          <cell r="D3254">
            <v>0</v>
          </cell>
          <cell r="E3254">
            <v>0</v>
          </cell>
          <cell r="F3254" t="str">
            <v>PRECIOS A:</v>
          </cell>
          <cell r="G3254">
            <v>0</v>
          </cell>
        </row>
        <row r="3255">
          <cell r="A3255" t="str">
            <v>RUBRO:</v>
          </cell>
          <cell r="B3255" t="str">
            <v>Departamento Capital - Provincia de SAN JUAN</v>
          </cell>
          <cell r="C3255">
            <v>0</v>
          </cell>
          <cell r="E3255">
            <v>0</v>
          </cell>
          <cell r="G3255">
            <v>0</v>
          </cell>
        </row>
        <row r="3256">
          <cell r="A3256" t="str">
            <v>ITEM:</v>
          </cell>
          <cell r="B3256" t="str">
            <v/>
          </cell>
          <cell r="C3256" t="str">
            <v/>
          </cell>
          <cell r="E3256">
            <v>0</v>
          </cell>
          <cell r="F3256" t="str">
            <v>UNIDAD:</v>
          </cell>
          <cell r="G3256" t="str">
            <v/>
          </cell>
        </row>
        <row r="3257">
          <cell r="A3257" t="str">
            <v>ITEM:</v>
          </cell>
          <cell r="B3257" t="str">
            <v>8.5.3</v>
          </cell>
          <cell r="C3257" t="str">
            <v>Revestimiento tipo SCREENPANEL</v>
          </cell>
          <cell r="E3257">
            <v>0</v>
          </cell>
          <cell r="F3257" t="str">
            <v>UNIDAD:</v>
          </cell>
          <cell r="G3257" t="str">
            <v>m2</v>
          </cell>
        </row>
        <row r="3258">
          <cell r="A3258" t="str">
            <v>DATOS REDETERMINACION</v>
          </cell>
          <cell r="B3258">
            <v>0</v>
          </cell>
          <cell r="C3258" t="str">
            <v>DESIGNACION</v>
          </cell>
          <cell r="D3258" t="str">
            <v>U</v>
          </cell>
          <cell r="E3258" t="str">
            <v>Cantidad</v>
          </cell>
          <cell r="F3258" t="str">
            <v>$ Unitarios</v>
          </cell>
          <cell r="G3258" t="str">
            <v>$ Parcial</v>
          </cell>
        </row>
        <row r="3259">
          <cell r="A3259" t="str">
            <v>CÓDIGO</v>
          </cell>
          <cell r="B3259" t="str">
            <v>DESCRIPCIÓN</v>
          </cell>
          <cell r="C3259" t="str">
            <v>DESIGNACION</v>
          </cell>
          <cell r="D3259" t="str">
            <v>U</v>
          </cell>
          <cell r="E3259" t="str">
            <v>Cantidad</v>
          </cell>
          <cell r="F3259" t="str">
            <v>$ Unitarios</v>
          </cell>
          <cell r="G3259" t="str">
            <v>$ Parcial</v>
          </cell>
        </row>
        <row r="3260">
          <cell r="A3260" t="str">
            <v>A - MATERIALES</v>
          </cell>
          <cell r="B3260" t="str">
            <v>DESCRIPCIÓN</v>
          </cell>
          <cell r="C3260">
            <v>0</v>
          </cell>
          <cell r="D3260">
            <v>0</v>
          </cell>
          <cell r="E3260">
            <v>0</v>
          </cell>
          <cell r="F3260">
            <v>0</v>
          </cell>
          <cell r="G3260">
            <v>0</v>
          </cell>
        </row>
        <row r="3261">
          <cell r="A3261" t="str">
            <v/>
          </cell>
          <cell r="B3261" t="str">
            <v/>
          </cell>
          <cell r="C3261" t="str">
            <v>A - MATERIALES</v>
          </cell>
          <cell r="D3261" t="str">
            <v/>
          </cell>
          <cell r="E3261">
            <v>0</v>
          </cell>
          <cell r="F3261">
            <v>0</v>
          </cell>
          <cell r="G3261">
            <v>0</v>
          </cell>
        </row>
        <row r="3262">
          <cell r="A3262" t="str">
            <v/>
          </cell>
          <cell r="B3262" t="str">
            <v/>
          </cell>
          <cell r="C3262">
            <v>0</v>
          </cell>
          <cell r="D3262" t="str">
            <v/>
          </cell>
          <cell r="E3262">
            <v>0</v>
          </cell>
          <cell r="F3262">
            <v>0</v>
          </cell>
          <cell r="G3262">
            <v>0</v>
          </cell>
        </row>
        <row r="3263">
          <cell r="A3263" t="str">
            <v/>
          </cell>
          <cell r="B3263" t="str">
            <v/>
          </cell>
          <cell r="C3263">
            <v>0</v>
          </cell>
          <cell r="D3263" t="str">
            <v/>
          </cell>
          <cell r="E3263">
            <v>0</v>
          </cell>
          <cell r="F3263">
            <v>0</v>
          </cell>
          <cell r="G3263">
            <v>0</v>
          </cell>
        </row>
        <row r="3264">
          <cell r="A3264" t="str">
            <v/>
          </cell>
          <cell r="B3264" t="str">
            <v/>
          </cell>
          <cell r="C3264">
            <v>0</v>
          </cell>
          <cell r="D3264" t="str">
            <v/>
          </cell>
          <cell r="E3264">
            <v>0</v>
          </cell>
          <cell r="F3264">
            <v>0</v>
          </cell>
          <cell r="G3264">
            <v>0</v>
          </cell>
        </row>
        <row r="3265">
          <cell r="A3265" t="str">
            <v/>
          </cell>
          <cell r="B3265" t="str">
            <v/>
          </cell>
          <cell r="C3265">
            <v>0</v>
          </cell>
          <cell r="D3265" t="str">
            <v/>
          </cell>
          <cell r="E3265">
            <v>0</v>
          </cell>
          <cell r="F3265">
            <v>0</v>
          </cell>
          <cell r="G3265">
            <v>0</v>
          </cell>
        </row>
        <row r="3266">
          <cell r="A3266" t="str">
            <v/>
          </cell>
          <cell r="B3266" t="str">
            <v/>
          </cell>
          <cell r="C3266">
            <v>0</v>
          </cell>
          <cell r="D3266" t="str">
            <v/>
          </cell>
          <cell r="E3266">
            <v>0</v>
          </cell>
          <cell r="F3266">
            <v>0</v>
          </cell>
          <cell r="G3266">
            <v>0</v>
          </cell>
        </row>
        <row r="3267">
          <cell r="A3267" t="str">
            <v/>
          </cell>
          <cell r="B3267" t="str">
            <v/>
          </cell>
          <cell r="C3267">
            <v>0</v>
          </cell>
          <cell r="D3267" t="str">
            <v/>
          </cell>
          <cell r="E3267">
            <v>0</v>
          </cell>
          <cell r="F3267">
            <v>0</v>
          </cell>
          <cell r="G3267">
            <v>0</v>
          </cell>
        </row>
        <row r="3268">
          <cell r="A3268" t="str">
            <v/>
          </cell>
          <cell r="B3268" t="str">
            <v/>
          </cell>
          <cell r="C3268">
            <v>0</v>
          </cell>
          <cell r="D3268" t="str">
            <v/>
          </cell>
          <cell r="E3268">
            <v>0</v>
          </cell>
          <cell r="F3268">
            <v>0</v>
          </cell>
          <cell r="G3268">
            <v>0</v>
          </cell>
        </row>
        <row r="3269">
          <cell r="A3269" t="str">
            <v/>
          </cell>
          <cell r="B3269" t="str">
            <v/>
          </cell>
          <cell r="C3269">
            <v>0</v>
          </cell>
          <cell r="D3269" t="str">
            <v/>
          </cell>
          <cell r="E3269">
            <v>0</v>
          </cell>
          <cell r="F3269">
            <v>0</v>
          </cell>
          <cell r="G3269">
            <v>0</v>
          </cell>
        </row>
        <row r="3270">
          <cell r="A3270" t="str">
            <v/>
          </cell>
          <cell r="B3270" t="str">
            <v/>
          </cell>
          <cell r="C3270">
            <v>0</v>
          </cell>
          <cell r="D3270" t="str">
            <v/>
          </cell>
          <cell r="E3270">
            <v>0</v>
          </cell>
          <cell r="F3270">
            <v>0</v>
          </cell>
          <cell r="G3270">
            <v>0</v>
          </cell>
        </row>
        <row r="3271">
          <cell r="A3271" t="str">
            <v/>
          </cell>
          <cell r="B3271" t="str">
            <v/>
          </cell>
          <cell r="C3271">
            <v>0</v>
          </cell>
          <cell r="D3271" t="str">
            <v/>
          </cell>
          <cell r="E3271">
            <v>0</v>
          </cell>
          <cell r="F3271">
            <v>0</v>
          </cell>
          <cell r="G3271">
            <v>0</v>
          </cell>
        </row>
        <row r="3272">
          <cell r="A3272" t="str">
            <v/>
          </cell>
          <cell r="B3272" t="str">
            <v/>
          </cell>
          <cell r="C3272">
            <v>0</v>
          </cell>
          <cell r="D3272" t="str">
            <v/>
          </cell>
          <cell r="E3272">
            <v>0</v>
          </cell>
          <cell r="F3272">
            <v>0</v>
          </cell>
          <cell r="G3272">
            <v>0</v>
          </cell>
        </row>
        <row r="3273">
          <cell r="A3273" t="str">
            <v/>
          </cell>
          <cell r="B3273" t="str">
            <v/>
          </cell>
          <cell r="C3273">
            <v>0</v>
          </cell>
          <cell r="D3273" t="str">
            <v/>
          </cell>
          <cell r="E3273">
            <v>0</v>
          </cell>
          <cell r="F3273">
            <v>0</v>
          </cell>
          <cell r="G3273">
            <v>0</v>
          </cell>
        </row>
        <row r="3274">
          <cell r="A3274" t="str">
            <v/>
          </cell>
          <cell r="B3274" t="str">
            <v/>
          </cell>
          <cell r="C3274">
            <v>0</v>
          </cell>
          <cell r="D3274" t="str">
            <v/>
          </cell>
          <cell r="E3274">
            <v>0</v>
          </cell>
          <cell r="F3274">
            <v>0</v>
          </cell>
          <cell r="G3274">
            <v>0</v>
          </cell>
        </row>
        <row r="3275">
          <cell r="A3275" t="str">
            <v/>
          </cell>
          <cell r="B3275" t="str">
            <v/>
          </cell>
          <cell r="C3275">
            <v>0</v>
          </cell>
          <cell r="D3275" t="str">
            <v/>
          </cell>
          <cell r="E3275">
            <v>0</v>
          </cell>
          <cell r="F3275">
            <v>0</v>
          </cell>
          <cell r="G3275">
            <v>0</v>
          </cell>
        </row>
        <row r="3276">
          <cell r="A3276" t="str">
            <v/>
          </cell>
          <cell r="B3276" t="str">
            <v/>
          </cell>
          <cell r="D3276" t="str">
            <v/>
          </cell>
          <cell r="E3276">
            <v>0</v>
          </cell>
          <cell r="F3276">
            <v>0</v>
          </cell>
          <cell r="G3276">
            <v>0</v>
          </cell>
        </row>
        <row r="3277">
          <cell r="A3277" t="str">
            <v/>
          </cell>
          <cell r="B3277" t="str">
            <v/>
          </cell>
          <cell r="C3277" t="str">
            <v>B - MANO DE OBRA</v>
          </cell>
          <cell r="D3277" t="str">
            <v/>
          </cell>
          <cell r="E3277">
            <v>0</v>
          </cell>
          <cell r="F3277">
            <v>0</v>
          </cell>
          <cell r="G3277">
            <v>0</v>
          </cell>
        </row>
        <row r="3278">
          <cell r="A3278" t="str">
            <v/>
          </cell>
          <cell r="B3278" t="str">
            <v/>
          </cell>
          <cell r="C3278">
            <v>0</v>
          </cell>
          <cell r="D3278" t="str">
            <v/>
          </cell>
          <cell r="E3278">
            <v>0</v>
          </cell>
          <cell r="F3278">
            <v>0</v>
          </cell>
          <cell r="G3278">
            <v>0</v>
          </cell>
        </row>
        <row r="3279">
          <cell r="A3279" t="str">
            <v/>
          </cell>
          <cell r="B3279" t="str">
            <v/>
          </cell>
          <cell r="C3279">
            <v>0</v>
          </cell>
          <cell r="D3279" t="str">
            <v/>
          </cell>
          <cell r="E3279">
            <v>0</v>
          </cell>
          <cell r="F3279">
            <v>0</v>
          </cell>
          <cell r="G3279">
            <v>0</v>
          </cell>
        </row>
        <row r="3280">
          <cell r="A3280" t="str">
            <v/>
          </cell>
          <cell r="B3280" t="str">
            <v/>
          </cell>
          <cell r="C3280">
            <v>0</v>
          </cell>
          <cell r="D3280" t="str">
            <v/>
          </cell>
          <cell r="E3280">
            <v>0</v>
          </cell>
          <cell r="F3280">
            <v>0</v>
          </cell>
          <cell r="G3280">
            <v>0</v>
          </cell>
        </row>
        <row r="3281">
          <cell r="A3281" t="str">
            <v/>
          </cell>
          <cell r="B3281" t="str">
            <v/>
          </cell>
          <cell r="C3281">
            <v>0</v>
          </cell>
          <cell r="D3281" t="str">
            <v/>
          </cell>
          <cell r="E3281">
            <v>0</v>
          </cell>
          <cell r="F3281" t="str">
            <v>Total A</v>
          </cell>
          <cell r="G3281">
            <v>0</v>
          </cell>
        </row>
        <row r="3282">
          <cell r="A3282" t="str">
            <v>B - MANO DE OBRA</v>
          </cell>
          <cell r="B3282" t="str">
            <v/>
          </cell>
          <cell r="C3282">
            <v>0</v>
          </cell>
          <cell r="D3282" t="str">
            <v/>
          </cell>
          <cell r="E3282">
            <v>0</v>
          </cell>
          <cell r="F3282">
            <v>0</v>
          </cell>
          <cell r="G3282">
            <v>0</v>
          </cell>
        </row>
        <row r="3283">
          <cell r="A3283" t="str">
            <v/>
          </cell>
          <cell r="B3283" t="str">
            <v/>
          </cell>
          <cell r="C3283">
            <v>0</v>
          </cell>
          <cell r="D3283" t="str">
            <v/>
          </cell>
          <cell r="E3283">
            <v>0</v>
          </cell>
          <cell r="F3283">
            <v>0</v>
          </cell>
          <cell r="G3283">
            <v>0</v>
          </cell>
        </row>
        <row r="3284">
          <cell r="A3284" t="str">
            <v/>
          </cell>
          <cell r="B3284" t="str">
            <v/>
          </cell>
          <cell r="C3284">
            <v>0</v>
          </cell>
          <cell r="D3284" t="str">
            <v/>
          </cell>
          <cell r="E3284">
            <v>0</v>
          </cell>
          <cell r="F3284">
            <v>0</v>
          </cell>
          <cell r="G3284">
            <v>0</v>
          </cell>
        </row>
        <row r="3285">
          <cell r="A3285" t="str">
            <v/>
          </cell>
          <cell r="B3285" t="str">
            <v/>
          </cell>
          <cell r="C3285">
            <v>0</v>
          </cell>
          <cell r="D3285" t="str">
            <v/>
          </cell>
          <cell r="E3285">
            <v>0</v>
          </cell>
          <cell r="F3285">
            <v>0</v>
          </cell>
          <cell r="G3285">
            <v>0</v>
          </cell>
        </row>
        <row r="3286">
          <cell r="A3286" t="str">
            <v/>
          </cell>
          <cell r="B3286" t="str">
            <v/>
          </cell>
          <cell r="D3286" t="str">
            <v/>
          </cell>
          <cell r="E3286">
            <v>0</v>
          </cell>
          <cell r="F3286">
            <v>0</v>
          </cell>
          <cell r="G3286">
            <v>0</v>
          </cell>
        </row>
        <row r="3287">
          <cell r="A3287" t="str">
            <v/>
          </cell>
          <cell r="B3287" t="str">
            <v/>
          </cell>
          <cell r="C3287" t="str">
            <v>C - EQUIPOS</v>
          </cell>
          <cell r="D3287" t="str">
            <v/>
          </cell>
          <cell r="E3287">
            <v>0</v>
          </cell>
          <cell r="F3287">
            <v>0</v>
          </cell>
          <cell r="G3287">
            <v>0</v>
          </cell>
        </row>
        <row r="3288">
          <cell r="A3288" t="str">
            <v/>
          </cell>
          <cell r="B3288" t="str">
            <v/>
          </cell>
          <cell r="C3288">
            <v>0</v>
          </cell>
          <cell r="D3288" t="str">
            <v/>
          </cell>
          <cell r="E3288">
            <v>0</v>
          </cell>
          <cell r="F3288">
            <v>0</v>
          </cell>
          <cell r="G3288">
            <v>0</v>
          </cell>
        </row>
        <row r="3289">
          <cell r="A3289" t="str">
            <v/>
          </cell>
          <cell r="B3289" t="str">
            <v/>
          </cell>
          <cell r="C3289">
            <v>0</v>
          </cell>
          <cell r="D3289" t="str">
            <v/>
          </cell>
          <cell r="E3289">
            <v>0</v>
          </cell>
          <cell r="F3289">
            <v>0</v>
          </cell>
          <cell r="G3289">
            <v>0</v>
          </cell>
        </row>
        <row r="3290">
          <cell r="A3290" t="str">
            <v/>
          </cell>
          <cell r="B3290" t="str">
            <v/>
          </cell>
          <cell r="C3290">
            <v>0</v>
          </cell>
          <cell r="D3290" t="str">
            <v/>
          </cell>
          <cell r="E3290">
            <v>0</v>
          </cell>
          <cell r="F3290">
            <v>0</v>
          </cell>
          <cell r="G3290">
            <v>0</v>
          </cell>
        </row>
        <row r="3291">
          <cell r="A3291" t="str">
            <v/>
          </cell>
          <cell r="B3291" t="str">
            <v/>
          </cell>
          <cell r="C3291">
            <v>0</v>
          </cell>
          <cell r="D3291" t="str">
            <v/>
          </cell>
          <cell r="E3291">
            <v>0</v>
          </cell>
          <cell r="F3291" t="str">
            <v>Total B</v>
          </cell>
          <cell r="G3291">
            <v>0</v>
          </cell>
        </row>
        <row r="3292">
          <cell r="A3292" t="str">
            <v>C - EQUIPOS</v>
          </cell>
          <cell r="B3292" t="str">
            <v/>
          </cell>
          <cell r="C3292">
            <v>0</v>
          </cell>
          <cell r="D3292" t="str">
            <v/>
          </cell>
          <cell r="E3292">
            <v>0</v>
          </cell>
          <cell r="F3292">
            <v>0</v>
          </cell>
          <cell r="G3292">
            <v>0</v>
          </cell>
        </row>
        <row r="3293">
          <cell r="A3293" t="str">
            <v/>
          </cell>
          <cell r="B3293" t="str">
            <v/>
          </cell>
          <cell r="C3293">
            <v>0</v>
          </cell>
          <cell r="D3293" t="str">
            <v/>
          </cell>
          <cell r="E3293">
            <v>0</v>
          </cell>
          <cell r="F3293">
            <v>0</v>
          </cell>
          <cell r="G3293">
            <v>0</v>
          </cell>
        </row>
        <row r="3294">
          <cell r="A3294" t="str">
            <v/>
          </cell>
          <cell r="B3294" t="str">
            <v/>
          </cell>
          <cell r="C3294">
            <v>0</v>
          </cell>
          <cell r="D3294" t="str">
            <v/>
          </cell>
          <cell r="E3294">
            <v>0</v>
          </cell>
          <cell r="F3294">
            <v>0</v>
          </cell>
          <cell r="G3294">
            <v>0</v>
          </cell>
        </row>
        <row r="3295">
          <cell r="A3295" t="str">
            <v/>
          </cell>
          <cell r="B3295" t="str">
            <v/>
          </cell>
          <cell r="C3295">
            <v>0</v>
          </cell>
          <cell r="D3295" t="str">
            <v/>
          </cell>
          <cell r="E3295">
            <v>0</v>
          </cell>
          <cell r="F3295">
            <v>0</v>
          </cell>
          <cell r="G3295">
            <v>0</v>
          </cell>
        </row>
        <row r="3296">
          <cell r="A3296" t="str">
            <v/>
          </cell>
          <cell r="B3296" t="str">
            <v/>
          </cell>
          <cell r="C3296">
            <v>0</v>
          </cell>
          <cell r="D3296" t="str">
            <v/>
          </cell>
          <cell r="E3296">
            <v>0</v>
          </cell>
          <cell r="F3296">
            <v>0</v>
          </cell>
          <cell r="G3296">
            <v>0</v>
          </cell>
        </row>
        <row r="3297">
          <cell r="A3297" t="str">
            <v/>
          </cell>
          <cell r="B3297" t="str">
            <v/>
          </cell>
          <cell r="D3297" t="str">
            <v/>
          </cell>
          <cell r="E3297">
            <v>0</v>
          </cell>
          <cell r="F3297">
            <v>0</v>
          </cell>
          <cell r="G3297">
            <v>0</v>
          </cell>
        </row>
        <row r="3298">
          <cell r="A3298" t="str">
            <v/>
          </cell>
          <cell r="B3298" t="str">
            <v/>
          </cell>
          <cell r="D3298" t="str">
            <v/>
          </cell>
          <cell r="E3298">
            <v>0</v>
          </cell>
          <cell r="F3298">
            <v>0</v>
          </cell>
          <cell r="G3298">
            <v>0</v>
          </cell>
        </row>
        <row r="3299">
          <cell r="A3299" t="str">
            <v/>
          </cell>
          <cell r="B3299" t="str">
            <v/>
          </cell>
          <cell r="C3299">
            <v>0</v>
          </cell>
          <cell r="D3299" t="str">
            <v/>
          </cell>
          <cell r="E3299">
            <v>0</v>
          </cell>
          <cell r="F3299">
            <v>0</v>
          </cell>
          <cell r="G3299">
            <v>0</v>
          </cell>
        </row>
        <row r="3300">
          <cell r="A3300" t="str">
            <v/>
          </cell>
          <cell r="B3300" t="str">
            <v/>
          </cell>
          <cell r="D3300" t="str">
            <v/>
          </cell>
          <cell r="F3300">
            <v>0</v>
          </cell>
          <cell r="G3300">
            <v>0</v>
          </cell>
        </row>
        <row r="3301">
          <cell r="A3301" t="str">
            <v/>
          </cell>
          <cell r="B3301" t="str">
            <v/>
          </cell>
          <cell r="C3301">
            <v>0</v>
          </cell>
          <cell r="D3301" t="str">
            <v/>
          </cell>
          <cell r="E3301">
            <v>0</v>
          </cell>
          <cell r="F3301">
            <v>0</v>
          </cell>
          <cell r="G3301">
            <v>0</v>
          </cell>
        </row>
        <row r="3302">
          <cell r="A3302" t="str">
            <v/>
          </cell>
          <cell r="B3302" t="str">
            <v/>
          </cell>
          <cell r="C3302">
            <v>0</v>
          </cell>
          <cell r="D3302" t="str">
            <v/>
          </cell>
          <cell r="E3302">
            <v>0</v>
          </cell>
          <cell r="F3302">
            <v>0</v>
          </cell>
          <cell r="G3302">
            <v>0</v>
          </cell>
        </row>
        <row r="3303">
          <cell r="A3303" t="str">
            <v>CONTRATISTA:</v>
          </cell>
          <cell r="B3303">
            <v>0</v>
          </cell>
          <cell r="C3303">
            <v>0</v>
          </cell>
          <cell r="D3303">
            <v>0</v>
          </cell>
          <cell r="E3303">
            <v>0</v>
          </cell>
          <cell r="F3303" t="str">
            <v>Total C</v>
          </cell>
          <cell r="G3303">
            <v>0</v>
          </cell>
        </row>
        <row r="3304">
          <cell r="A3304" t="str">
            <v>OBRA:</v>
          </cell>
          <cell r="B3304" t="str">
            <v>CONSTRUCCIÓN CONSULTORIOS EXTERNOS - HOSPITAL DR. GUILLERMO RAWSON</v>
          </cell>
          <cell r="C3304">
            <v>0</v>
          </cell>
          <cell r="D3304">
            <v>0</v>
          </cell>
          <cell r="E3304">
            <v>0</v>
          </cell>
          <cell r="F3304" t="str">
            <v>PRECIOS A:</v>
          </cell>
          <cell r="G3304">
            <v>0</v>
          </cell>
        </row>
        <row r="3305">
          <cell r="A3305" t="str">
            <v/>
          </cell>
          <cell r="B3305" t="str">
            <v/>
          </cell>
          <cell r="C3305">
            <v>0</v>
          </cell>
          <cell r="D3305" t="str">
            <v>COSTO NETO</v>
          </cell>
          <cell r="E3305">
            <v>0</v>
          </cell>
          <cell r="F3305" t="str">
            <v>Total D=A+B+C</v>
          </cell>
          <cell r="G3305">
            <v>0</v>
          </cell>
        </row>
        <row r="3306">
          <cell r="A3306" t="str">
            <v>RUBRO:</v>
          </cell>
          <cell r="B3306">
            <v>9</v>
          </cell>
          <cell r="C3306" t="str">
            <v>PISOS Y ZÓCALOS</v>
          </cell>
          <cell r="E3306">
            <v>0</v>
          </cell>
          <cell r="G3306">
            <v>0</v>
          </cell>
        </row>
        <row r="3307">
          <cell r="A3307" t="str">
            <v>ANALISIS DE PRECIOS</v>
          </cell>
          <cell r="B3307" t="str">
            <v>9.1.1</v>
          </cell>
          <cell r="C3307" t="str">
            <v>Porcellanato</v>
          </cell>
          <cell r="E3307">
            <v>0</v>
          </cell>
          <cell r="F3307" t="str">
            <v>UNIDAD:</v>
          </cell>
          <cell r="G3307" t="str">
            <v>m2</v>
          </cell>
        </row>
        <row r="3308">
          <cell r="A3308" t="str">
            <v>COMITENTE:</v>
          </cell>
          <cell r="B3308" t="str">
            <v>INSTITUTO PROVINCIAL DE LA VIVIENDA</v>
          </cell>
          <cell r="E3308">
            <v>0</v>
          </cell>
          <cell r="G3308">
            <v>0</v>
          </cell>
        </row>
        <row r="3309">
          <cell r="A3309" t="str">
            <v>CONTRATISTA:</v>
          </cell>
          <cell r="B3309">
            <v>0</v>
          </cell>
          <cell r="C3309" t="str">
            <v>DESIGNACION</v>
          </cell>
          <cell r="D3309" t="str">
            <v>U</v>
          </cell>
          <cell r="E3309" t="str">
            <v>Cantidad</v>
          </cell>
          <cell r="F3309" t="str">
            <v>$ Unitarios</v>
          </cell>
          <cell r="G3309" t="str">
            <v>$ Parcial</v>
          </cell>
        </row>
        <row r="3310">
          <cell r="A3310" t="str">
            <v>OBRA:</v>
          </cell>
          <cell r="B3310">
            <v>0</v>
          </cell>
          <cell r="C3310">
            <v>0</v>
          </cell>
          <cell r="D3310">
            <v>0</v>
          </cell>
          <cell r="E3310">
            <v>0</v>
          </cell>
          <cell r="F3310" t="str">
            <v>PRECIOS A:</v>
          </cell>
          <cell r="G3310">
            <v>0</v>
          </cell>
        </row>
        <row r="3311">
          <cell r="A3311" t="str">
            <v>UBICACIÓN:</v>
          </cell>
          <cell r="B3311">
            <v>0</v>
          </cell>
          <cell r="C3311" t="str">
            <v>A - MATERIALES</v>
          </cell>
          <cell r="D3311">
            <v>0</v>
          </cell>
          <cell r="E3311">
            <v>0</v>
          </cell>
          <cell r="F3311">
            <v>0</v>
          </cell>
          <cell r="G3311">
            <v>0</v>
          </cell>
        </row>
        <row r="3312">
          <cell r="A3312" t="str">
            <v>RUBRO:</v>
          </cell>
          <cell r="B3312" t="str">
            <v/>
          </cell>
          <cell r="C3312">
            <v>0</v>
          </cell>
          <cell r="D3312" t="str">
            <v/>
          </cell>
          <cell r="E3312">
            <v>0</v>
          </cell>
          <cell r="F3312">
            <v>0</v>
          </cell>
          <cell r="G3312">
            <v>0</v>
          </cell>
        </row>
        <row r="3313">
          <cell r="A3313" t="str">
            <v>ITEM:</v>
          </cell>
          <cell r="B3313" t="str">
            <v/>
          </cell>
          <cell r="C3313" t="str">
            <v/>
          </cell>
          <cell r="D3313" t="str">
            <v/>
          </cell>
          <cell r="E3313">
            <v>0</v>
          </cell>
          <cell r="F3313" t="str">
            <v>UNIDAD:</v>
          </cell>
          <cell r="G3313" t="str">
            <v/>
          </cell>
        </row>
        <row r="3314">
          <cell r="A3314" t="str">
            <v/>
          </cell>
          <cell r="B3314" t="str">
            <v/>
          </cell>
          <cell r="C3314">
            <v>0</v>
          </cell>
          <cell r="D3314" t="str">
            <v/>
          </cell>
          <cell r="E3314">
            <v>0</v>
          </cell>
          <cell r="F3314">
            <v>0</v>
          </cell>
          <cell r="G3314">
            <v>0</v>
          </cell>
        </row>
        <row r="3315">
          <cell r="A3315" t="str">
            <v>DATOS REDETERMINACION</v>
          </cell>
          <cell r="B3315" t="str">
            <v/>
          </cell>
          <cell r="C3315" t="str">
            <v>DESIGNACION</v>
          </cell>
          <cell r="D3315" t="str">
            <v>U</v>
          </cell>
          <cell r="E3315" t="str">
            <v>Cantidad</v>
          </cell>
          <cell r="F3315" t="str">
            <v>$ Unitarios</v>
          </cell>
          <cell r="G3315" t="str">
            <v>$ Parcial</v>
          </cell>
        </row>
        <row r="3316">
          <cell r="A3316" t="str">
            <v>CÓDIGO</v>
          </cell>
          <cell r="B3316" t="str">
            <v>DESCRIPCIÓN</v>
          </cell>
          <cell r="C3316">
            <v>0</v>
          </cell>
          <cell r="D3316" t="str">
            <v/>
          </cell>
          <cell r="E3316">
            <v>0</v>
          </cell>
          <cell r="F3316">
            <v>0</v>
          </cell>
          <cell r="G3316">
            <v>0</v>
          </cell>
        </row>
        <row r="3317">
          <cell r="A3317" t="str">
            <v>A - MATERIALES</v>
          </cell>
          <cell r="B3317" t="str">
            <v/>
          </cell>
          <cell r="C3317">
            <v>0</v>
          </cell>
          <cell r="D3317" t="str">
            <v/>
          </cell>
          <cell r="E3317">
            <v>0</v>
          </cell>
          <cell r="F3317">
            <v>0</v>
          </cell>
          <cell r="G3317">
            <v>0</v>
          </cell>
        </row>
        <row r="3318">
          <cell r="A3318" t="str">
            <v/>
          </cell>
          <cell r="B3318" t="str">
            <v/>
          </cell>
          <cell r="C3318">
            <v>0</v>
          </cell>
          <cell r="D3318" t="str">
            <v/>
          </cell>
          <cell r="E3318">
            <v>0</v>
          </cell>
          <cell r="F3318">
            <v>0</v>
          </cell>
          <cell r="G3318">
            <v>0</v>
          </cell>
        </row>
        <row r="3319">
          <cell r="A3319" t="str">
            <v/>
          </cell>
          <cell r="B3319" t="str">
            <v/>
          </cell>
          <cell r="C3319">
            <v>0</v>
          </cell>
          <cell r="D3319" t="str">
            <v/>
          </cell>
          <cell r="E3319">
            <v>0</v>
          </cell>
          <cell r="F3319">
            <v>0</v>
          </cell>
          <cell r="G3319">
            <v>0</v>
          </cell>
        </row>
        <row r="3320">
          <cell r="A3320" t="str">
            <v/>
          </cell>
          <cell r="B3320" t="str">
            <v/>
          </cell>
          <cell r="C3320">
            <v>0</v>
          </cell>
          <cell r="D3320" t="str">
            <v/>
          </cell>
          <cell r="E3320">
            <v>0</v>
          </cell>
          <cell r="F3320">
            <v>0</v>
          </cell>
          <cell r="G3320">
            <v>0</v>
          </cell>
        </row>
        <row r="3321">
          <cell r="A3321" t="str">
            <v/>
          </cell>
          <cell r="B3321" t="str">
            <v/>
          </cell>
          <cell r="C3321">
            <v>0</v>
          </cell>
          <cell r="D3321" t="str">
            <v/>
          </cell>
          <cell r="E3321">
            <v>0</v>
          </cell>
          <cell r="F3321">
            <v>0</v>
          </cell>
          <cell r="G3321">
            <v>0</v>
          </cell>
        </row>
        <row r="3322">
          <cell r="A3322" t="str">
            <v/>
          </cell>
          <cell r="B3322" t="str">
            <v/>
          </cell>
          <cell r="C3322">
            <v>0</v>
          </cell>
          <cell r="D3322" t="str">
            <v/>
          </cell>
          <cell r="E3322">
            <v>0</v>
          </cell>
          <cell r="F3322">
            <v>0</v>
          </cell>
          <cell r="G3322">
            <v>0</v>
          </cell>
        </row>
        <row r="3323">
          <cell r="A3323" t="str">
            <v/>
          </cell>
          <cell r="B3323" t="str">
            <v/>
          </cell>
          <cell r="C3323">
            <v>0</v>
          </cell>
          <cell r="D3323" t="str">
            <v/>
          </cell>
          <cell r="E3323">
            <v>0</v>
          </cell>
          <cell r="F3323">
            <v>0</v>
          </cell>
          <cell r="G3323">
            <v>0</v>
          </cell>
        </row>
        <row r="3324">
          <cell r="A3324" t="str">
            <v/>
          </cell>
          <cell r="B3324" t="str">
            <v/>
          </cell>
          <cell r="C3324">
            <v>0</v>
          </cell>
          <cell r="D3324" t="str">
            <v/>
          </cell>
          <cell r="E3324">
            <v>0</v>
          </cell>
          <cell r="F3324">
            <v>0</v>
          </cell>
          <cell r="G3324">
            <v>0</v>
          </cell>
        </row>
        <row r="3325">
          <cell r="A3325" t="str">
            <v/>
          </cell>
          <cell r="B3325" t="str">
            <v/>
          </cell>
          <cell r="C3325">
            <v>0</v>
          </cell>
          <cell r="D3325" t="str">
            <v/>
          </cell>
          <cell r="E3325">
            <v>0</v>
          </cell>
          <cell r="F3325">
            <v>0</v>
          </cell>
          <cell r="G3325">
            <v>0</v>
          </cell>
        </row>
        <row r="3326">
          <cell r="A3326" t="str">
            <v/>
          </cell>
          <cell r="B3326" t="str">
            <v/>
          </cell>
          <cell r="D3326" t="str">
            <v/>
          </cell>
          <cell r="E3326">
            <v>0</v>
          </cell>
          <cell r="F3326">
            <v>0</v>
          </cell>
          <cell r="G3326">
            <v>0</v>
          </cell>
        </row>
        <row r="3327">
          <cell r="A3327" t="str">
            <v/>
          </cell>
          <cell r="B3327" t="str">
            <v/>
          </cell>
          <cell r="C3327" t="str">
            <v>B - MANO DE OBRA</v>
          </cell>
          <cell r="D3327" t="str">
            <v/>
          </cell>
          <cell r="E3327">
            <v>0</v>
          </cell>
          <cell r="F3327">
            <v>0</v>
          </cell>
          <cell r="G3327">
            <v>0</v>
          </cell>
        </row>
        <row r="3328">
          <cell r="A3328" t="str">
            <v/>
          </cell>
          <cell r="B3328" t="str">
            <v/>
          </cell>
          <cell r="C3328">
            <v>0</v>
          </cell>
          <cell r="D3328" t="str">
            <v/>
          </cell>
          <cell r="E3328">
            <v>0</v>
          </cell>
          <cell r="F3328">
            <v>0</v>
          </cell>
          <cell r="G3328">
            <v>0</v>
          </cell>
        </row>
        <row r="3329">
          <cell r="A3329" t="str">
            <v/>
          </cell>
          <cell r="B3329" t="str">
            <v/>
          </cell>
          <cell r="C3329">
            <v>0</v>
          </cell>
          <cell r="D3329" t="str">
            <v/>
          </cell>
          <cell r="E3329">
            <v>0</v>
          </cell>
          <cell r="F3329">
            <v>0</v>
          </cell>
          <cell r="G3329">
            <v>0</v>
          </cell>
        </row>
        <row r="3330">
          <cell r="A3330" t="str">
            <v/>
          </cell>
          <cell r="B3330" t="str">
            <v/>
          </cell>
          <cell r="C3330">
            <v>0</v>
          </cell>
          <cell r="D3330" t="str">
            <v/>
          </cell>
          <cell r="E3330">
            <v>0</v>
          </cell>
          <cell r="F3330">
            <v>0</v>
          </cell>
          <cell r="G3330">
            <v>0</v>
          </cell>
        </row>
        <row r="3331">
          <cell r="A3331" t="str">
            <v/>
          </cell>
          <cell r="B3331" t="str">
            <v/>
          </cell>
          <cell r="C3331">
            <v>0</v>
          </cell>
          <cell r="D3331" t="str">
            <v/>
          </cell>
          <cell r="E3331">
            <v>0</v>
          </cell>
          <cell r="F3331">
            <v>0</v>
          </cell>
          <cell r="G3331">
            <v>0</v>
          </cell>
        </row>
        <row r="3332">
          <cell r="A3332" t="str">
            <v/>
          </cell>
          <cell r="B3332" t="str">
            <v/>
          </cell>
          <cell r="C3332">
            <v>0</v>
          </cell>
          <cell r="D3332" t="str">
            <v/>
          </cell>
          <cell r="E3332">
            <v>0</v>
          </cell>
          <cell r="F3332">
            <v>0</v>
          </cell>
          <cell r="G3332">
            <v>0</v>
          </cell>
        </row>
        <row r="3333">
          <cell r="A3333" t="str">
            <v/>
          </cell>
          <cell r="B3333" t="str">
            <v/>
          </cell>
          <cell r="C3333">
            <v>0</v>
          </cell>
          <cell r="D3333" t="str">
            <v/>
          </cell>
          <cell r="E3333">
            <v>0</v>
          </cell>
          <cell r="F3333">
            <v>0</v>
          </cell>
          <cell r="G3333">
            <v>0</v>
          </cell>
        </row>
        <row r="3334">
          <cell r="A3334" t="str">
            <v/>
          </cell>
          <cell r="B3334" t="str">
            <v/>
          </cell>
          <cell r="C3334">
            <v>0</v>
          </cell>
          <cell r="D3334" t="str">
            <v/>
          </cell>
          <cell r="E3334">
            <v>0</v>
          </cell>
          <cell r="F3334">
            <v>0</v>
          </cell>
          <cell r="G3334">
            <v>0</v>
          </cell>
        </row>
        <row r="3335">
          <cell r="A3335" t="str">
            <v/>
          </cell>
          <cell r="B3335" t="str">
            <v/>
          </cell>
          <cell r="C3335">
            <v>0</v>
          </cell>
          <cell r="D3335" t="str">
            <v/>
          </cell>
          <cell r="E3335">
            <v>0</v>
          </cell>
          <cell r="F3335">
            <v>0</v>
          </cell>
          <cell r="G3335">
            <v>0</v>
          </cell>
        </row>
        <row r="3336">
          <cell r="A3336" t="str">
            <v/>
          </cell>
          <cell r="B3336" t="str">
            <v/>
          </cell>
          <cell r="D3336" t="str">
            <v/>
          </cell>
          <cell r="E3336">
            <v>0</v>
          </cell>
          <cell r="F3336">
            <v>0</v>
          </cell>
          <cell r="G3336">
            <v>0</v>
          </cell>
        </row>
        <row r="3337">
          <cell r="A3337" t="str">
            <v/>
          </cell>
          <cell r="B3337" t="str">
            <v/>
          </cell>
          <cell r="C3337" t="str">
            <v>C - EQUIPOS</v>
          </cell>
          <cell r="D3337" t="str">
            <v/>
          </cell>
          <cell r="E3337">
            <v>0</v>
          </cell>
          <cell r="F3337">
            <v>0</v>
          </cell>
          <cell r="G3337">
            <v>0</v>
          </cell>
        </row>
        <row r="3338">
          <cell r="A3338" t="str">
            <v/>
          </cell>
          <cell r="B3338" t="str">
            <v/>
          </cell>
          <cell r="C3338">
            <v>0</v>
          </cell>
          <cell r="D3338" t="str">
            <v/>
          </cell>
          <cell r="E3338">
            <v>0</v>
          </cell>
          <cell r="F3338" t="str">
            <v>Total A</v>
          </cell>
          <cell r="G3338">
            <v>0</v>
          </cell>
        </row>
        <row r="3339">
          <cell r="A3339" t="str">
            <v>B - MANO DE OBRA</v>
          </cell>
          <cell r="B3339" t="str">
            <v/>
          </cell>
          <cell r="C3339">
            <v>0</v>
          </cell>
          <cell r="D3339" t="str">
            <v/>
          </cell>
          <cell r="E3339">
            <v>0</v>
          </cell>
          <cell r="F3339">
            <v>0</v>
          </cell>
          <cell r="G3339">
            <v>0</v>
          </cell>
        </row>
        <row r="3340">
          <cell r="A3340" t="str">
            <v/>
          </cell>
          <cell r="B3340" t="str">
            <v/>
          </cell>
          <cell r="C3340">
            <v>0</v>
          </cell>
          <cell r="D3340" t="str">
            <v/>
          </cell>
          <cell r="E3340">
            <v>0</v>
          </cell>
          <cell r="F3340">
            <v>0</v>
          </cell>
          <cell r="G3340">
            <v>0</v>
          </cell>
        </row>
        <row r="3341">
          <cell r="A3341" t="str">
            <v/>
          </cell>
          <cell r="B3341" t="str">
            <v/>
          </cell>
          <cell r="C3341">
            <v>0</v>
          </cell>
          <cell r="D3341" t="str">
            <v/>
          </cell>
          <cell r="E3341">
            <v>0</v>
          </cell>
          <cell r="F3341">
            <v>0</v>
          </cell>
          <cell r="G3341">
            <v>0</v>
          </cell>
        </row>
        <row r="3342">
          <cell r="A3342" t="str">
            <v/>
          </cell>
          <cell r="B3342" t="str">
            <v/>
          </cell>
          <cell r="C3342">
            <v>0</v>
          </cell>
          <cell r="D3342" t="str">
            <v/>
          </cell>
          <cell r="E3342">
            <v>0</v>
          </cell>
          <cell r="F3342">
            <v>0</v>
          </cell>
          <cell r="G3342">
            <v>0</v>
          </cell>
        </row>
        <row r="3343">
          <cell r="A3343" t="str">
            <v/>
          </cell>
          <cell r="B3343" t="str">
            <v/>
          </cell>
          <cell r="C3343">
            <v>0</v>
          </cell>
          <cell r="D3343" t="str">
            <v/>
          </cell>
          <cell r="E3343">
            <v>0</v>
          </cell>
          <cell r="F3343">
            <v>0</v>
          </cell>
          <cell r="G3343">
            <v>0</v>
          </cell>
        </row>
        <row r="3344">
          <cell r="A3344" t="str">
            <v/>
          </cell>
          <cell r="B3344" t="str">
            <v/>
          </cell>
          <cell r="C3344">
            <v>0</v>
          </cell>
          <cell r="D3344" t="str">
            <v/>
          </cell>
          <cell r="E3344">
            <v>0</v>
          </cell>
          <cell r="F3344">
            <v>0</v>
          </cell>
          <cell r="G3344">
            <v>0</v>
          </cell>
        </row>
        <row r="3345">
          <cell r="A3345" t="str">
            <v/>
          </cell>
          <cell r="B3345" t="str">
            <v/>
          </cell>
          <cell r="C3345">
            <v>0</v>
          </cell>
          <cell r="D3345" t="str">
            <v/>
          </cell>
          <cell r="E3345">
            <v>0</v>
          </cell>
          <cell r="F3345">
            <v>0</v>
          </cell>
          <cell r="G3345">
            <v>0</v>
          </cell>
        </row>
        <row r="3346">
          <cell r="A3346" t="str">
            <v/>
          </cell>
          <cell r="B3346" t="str">
            <v/>
          </cell>
          <cell r="C3346">
            <v>0</v>
          </cell>
          <cell r="D3346" t="str">
            <v/>
          </cell>
          <cell r="E3346">
            <v>0</v>
          </cell>
          <cell r="F3346">
            <v>0</v>
          </cell>
          <cell r="G3346">
            <v>0</v>
          </cell>
        </row>
        <row r="3347">
          <cell r="A3347" t="str">
            <v/>
          </cell>
          <cell r="B3347" t="str">
            <v/>
          </cell>
          <cell r="D3347" t="str">
            <v/>
          </cell>
          <cell r="E3347">
            <v>0</v>
          </cell>
          <cell r="F3347">
            <v>0</v>
          </cell>
          <cell r="G3347">
            <v>0</v>
          </cell>
        </row>
        <row r="3348">
          <cell r="A3348">
            <v>0</v>
          </cell>
          <cell r="E3348">
            <v>0</v>
          </cell>
          <cell r="F3348" t="str">
            <v>Total B</v>
          </cell>
          <cell r="G3348">
            <v>0</v>
          </cell>
        </row>
        <row r="3349">
          <cell r="A3349" t="str">
            <v>C - EQUIPOS</v>
          </cell>
          <cell r="B3349" t="str">
            <v>Porcellanato</v>
          </cell>
          <cell r="C3349">
            <v>0</v>
          </cell>
          <cell r="D3349" t="str">
            <v>Costo  Neto</v>
          </cell>
          <cell r="E3349">
            <v>0</v>
          </cell>
          <cell r="F3349" t="str">
            <v>Total D=A+B+C</v>
          </cell>
          <cell r="G3349">
            <v>0</v>
          </cell>
        </row>
        <row r="3350">
          <cell r="A3350" t="str">
            <v/>
          </cell>
          <cell r="B3350" t="str">
            <v/>
          </cell>
          <cell r="D3350" t="str">
            <v/>
          </cell>
          <cell r="F3350">
            <v>0</v>
          </cell>
          <cell r="G3350">
            <v>0</v>
          </cell>
        </row>
        <row r="3351">
          <cell r="A3351" t="str">
            <v/>
          </cell>
          <cell r="B3351" t="str">
            <v/>
          </cell>
          <cell r="C3351">
            <v>0</v>
          </cell>
          <cell r="D3351" t="str">
            <v/>
          </cell>
          <cell r="E3351">
            <v>0</v>
          </cell>
          <cell r="F3351">
            <v>0</v>
          </cell>
          <cell r="G3351">
            <v>0</v>
          </cell>
        </row>
        <row r="3352">
          <cell r="A3352" t="str">
            <v/>
          </cell>
          <cell r="B3352" t="str">
            <v/>
          </cell>
          <cell r="C3352">
            <v>0</v>
          </cell>
          <cell r="D3352" t="str">
            <v/>
          </cell>
          <cell r="E3352">
            <v>0</v>
          </cell>
          <cell r="F3352">
            <v>0</v>
          </cell>
          <cell r="G3352">
            <v>0</v>
          </cell>
        </row>
        <row r="3353">
          <cell r="A3353" t="str">
            <v/>
          </cell>
          <cell r="B3353" t="str">
            <v/>
          </cell>
          <cell r="C3353">
            <v>0</v>
          </cell>
          <cell r="D3353" t="str">
            <v/>
          </cell>
          <cell r="E3353">
            <v>0</v>
          </cell>
          <cell r="F3353">
            <v>0</v>
          </cell>
          <cell r="G3353">
            <v>0</v>
          </cell>
        </row>
        <row r="3354">
          <cell r="A3354" t="str">
            <v/>
          </cell>
          <cell r="B3354" t="str">
            <v/>
          </cell>
          <cell r="C3354">
            <v>0</v>
          </cell>
          <cell r="D3354" t="str">
            <v/>
          </cell>
          <cell r="E3354">
            <v>0</v>
          </cell>
          <cell r="F3354">
            <v>0</v>
          </cell>
          <cell r="G3354">
            <v>0</v>
          </cell>
        </row>
        <row r="3355">
          <cell r="A3355" t="str">
            <v/>
          </cell>
          <cell r="B3355" t="str">
            <v/>
          </cell>
          <cell r="C3355">
            <v>0</v>
          </cell>
          <cell r="D3355" t="str">
            <v/>
          </cell>
          <cell r="E3355">
            <v>0</v>
          </cell>
          <cell r="F3355">
            <v>0</v>
          </cell>
          <cell r="G3355">
            <v>0</v>
          </cell>
        </row>
        <row r="3356">
          <cell r="A3356" t="str">
            <v/>
          </cell>
          <cell r="B3356" t="str">
            <v/>
          </cell>
          <cell r="C3356" t="str">
            <v>PISOS Y ZÓCALOS</v>
          </cell>
          <cell r="D3356" t="str">
            <v/>
          </cell>
          <cell r="E3356">
            <v>0</v>
          </cell>
          <cell r="F3356">
            <v>0</v>
          </cell>
          <cell r="G3356">
            <v>0</v>
          </cell>
        </row>
        <row r="3357">
          <cell r="A3357" t="str">
            <v/>
          </cell>
          <cell r="B3357" t="str">
            <v/>
          </cell>
          <cell r="C3357" t="str">
            <v>Losetas Podotáctiles de prevención</v>
          </cell>
          <cell r="D3357" t="str">
            <v/>
          </cell>
          <cell r="E3357">
            <v>0</v>
          </cell>
          <cell r="F3357">
            <v>0</v>
          </cell>
          <cell r="G3357">
            <v>0</v>
          </cell>
        </row>
        <row r="3358">
          <cell r="A3358" t="str">
            <v/>
          </cell>
          <cell r="B3358" t="str">
            <v/>
          </cell>
          <cell r="D3358" t="str">
            <v/>
          </cell>
          <cell r="E3358">
            <v>0</v>
          </cell>
          <cell r="F3358">
            <v>0</v>
          </cell>
          <cell r="G3358">
            <v>0</v>
          </cell>
        </row>
        <row r="3359">
          <cell r="A3359" t="str">
            <v/>
          </cell>
          <cell r="B3359" t="str">
            <v/>
          </cell>
          <cell r="C3359" t="str">
            <v>DESIGNACION</v>
          </cell>
          <cell r="D3359" t="str">
            <v/>
          </cell>
          <cell r="E3359" t="str">
            <v>Cantidad</v>
          </cell>
          <cell r="F3359">
            <v>0</v>
          </cell>
          <cell r="G3359">
            <v>0</v>
          </cell>
        </row>
        <row r="3360">
          <cell r="A3360" t="str">
            <v>CÓDIGO</v>
          </cell>
          <cell r="B3360" t="str">
            <v>DESCRIPCIÓN</v>
          </cell>
          <cell r="C3360">
            <v>0</v>
          </cell>
          <cell r="D3360">
            <v>0</v>
          </cell>
          <cell r="E3360">
            <v>0</v>
          </cell>
          <cell r="F3360" t="str">
            <v>Total C</v>
          </cell>
          <cell r="G3360">
            <v>0</v>
          </cell>
        </row>
        <row r="3361">
          <cell r="A3361">
            <v>0</v>
          </cell>
          <cell r="B3361">
            <v>0</v>
          </cell>
          <cell r="C3361" t="str">
            <v>A - MATERIALES</v>
          </cell>
          <cell r="D3361">
            <v>0</v>
          </cell>
          <cell r="E3361">
            <v>0</v>
          </cell>
          <cell r="F3361">
            <v>0</v>
          </cell>
          <cell r="G3361">
            <v>0</v>
          </cell>
        </row>
        <row r="3362">
          <cell r="A3362" t="str">
            <v/>
          </cell>
          <cell r="B3362" t="str">
            <v/>
          </cell>
          <cell r="C3362">
            <v>0</v>
          </cell>
          <cell r="D3362" t="str">
            <v>COSTO NETO</v>
          </cell>
          <cell r="E3362">
            <v>0</v>
          </cell>
          <cell r="F3362" t="str">
            <v>Total D=A+B+C</v>
          </cell>
          <cell r="G3362">
            <v>0</v>
          </cell>
        </row>
        <row r="3363">
          <cell r="A3363" t="str">
            <v/>
          </cell>
          <cell r="B3363" t="str">
            <v/>
          </cell>
          <cell r="C3363">
            <v>0</v>
          </cell>
          <cell r="D3363" t="str">
            <v/>
          </cell>
          <cell r="E3363">
            <v>0</v>
          </cell>
          <cell r="F3363">
            <v>0</v>
          </cell>
          <cell r="G3363">
            <v>0</v>
          </cell>
        </row>
        <row r="3364">
          <cell r="A3364" t="str">
            <v>ANALISIS DE PRECIOS</v>
          </cell>
          <cell r="B3364" t="str">
            <v/>
          </cell>
          <cell r="C3364">
            <v>0</v>
          </cell>
          <cell r="D3364" t="str">
            <v/>
          </cell>
          <cell r="E3364">
            <v>0</v>
          </cell>
          <cell r="F3364">
            <v>0</v>
          </cell>
          <cell r="G3364">
            <v>0</v>
          </cell>
        </row>
        <row r="3365">
          <cell r="A3365" t="str">
            <v>COMITENTE:</v>
          </cell>
          <cell r="B3365" t="str">
            <v>INSTITUTO PROVINCIAL DE LA VIVIENDA</v>
          </cell>
          <cell r="C3365">
            <v>0</v>
          </cell>
          <cell r="D3365" t="str">
            <v/>
          </cell>
          <cell r="E3365">
            <v>0</v>
          </cell>
          <cell r="F3365">
            <v>0</v>
          </cell>
          <cell r="G3365">
            <v>0</v>
          </cell>
        </row>
        <row r="3366">
          <cell r="A3366" t="str">
            <v>CONTRATISTA:</v>
          </cell>
          <cell r="B3366">
            <v>0</v>
          </cell>
          <cell r="C3366">
            <v>0</v>
          </cell>
          <cell r="D3366" t="str">
            <v/>
          </cell>
          <cell r="E3366">
            <v>0</v>
          </cell>
          <cell r="F3366">
            <v>0</v>
          </cell>
          <cell r="G3366">
            <v>0</v>
          </cell>
        </row>
        <row r="3367">
          <cell r="A3367" t="str">
            <v>OBRA:</v>
          </cell>
          <cell r="B3367">
            <v>0</v>
          </cell>
          <cell r="C3367">
            <v>0</v>
          </cell>
          <cell r="D3367" t="str">
            <v/>
          </cell>
          <cell r="E3367">
            <v>0</v>
          </cell>
          <cell r="F3367" t="str">
            <v>PRECIOS A:</v>
          </cell>
          <cell r="G3367">
            <v>0</v>
          </cell>
        </row>
        <row r="3368">
          <cell r="A3368" t="str">
            <v>UBICACIÓN:</v>
          </cell>
          <cell r="B3368">
            <v>0</v>
          </cell>
          <cell r="C3368">
            <v>0</v>
          </cell>
          <cell r="D3368" t="str">
            <v/>
          </cell>
          <cell r="E3368">
            <v>0</v>
          </cell>
          <cell r="F3368">
            <v>0</v>
          </cell>
          <cell r="G3368">
            <v>0</v>
          </cell>
        </row>
        <row r="3369">
          <cell r="A3369" t="str">
            <v>RUBRO:</v>
          </cell>
          <cell r="B3369" t="str">
            <v/>
          </cell>
          <cell r="C3369">
            <v>0</v>
          </cell>
          <cell r="D3369" t="str">
            <v/>
          </cell>
          <cell r="E3369">
            <v>0</v>
          </cell>
          <cell r="F3369">
            <v>0</v>
          </cell>
          <cell r="G3369">
            <v>0</v>
          </cell>
        </row>
        <row r="3370">
          <cell r="A3370" t="str">
            <v>ITEM:</v>
          </cell>
          <cell r="B3370" t="str">
            <v/>
          </cell>
          <cell r="C3370" t="str">
            <v/>
          </cell>
          <cell r="D3370" t="str">
            <v/>
          </cell>
          <cell r="E3370">
            <v>0</v>
          </cell>
          <cell r="F3370" t="str">
            <v>UNIDAD:</v>
          </cell>
          <cell r="G3370" t="str">
            <v/>
          </cell>
        </row>
        <row r="3371">
          <cell r="A3371" t="str">
            <v/>
          </cell>
          <cell r="B3371" t="str">
            <v/>
          </cell>
          <cell r="C3371">
            <v>0</v>
          </cell>
          <cell r="D3371" t="str">
            <v/>
          </cell>
          <cell r="E3371">
            <v>0</v>
          </cell>
          <cell r="F3371">
            <v>0</v>
          </cell>
          <cell r="G3371">
            <v>0</v>
          </cell>
        </row>
        <row r="3372">
          <cell r="A3372" t="str">
            <v>DATOS REDETERMINACION</v>
          </cell>
          <cell r="B3372" t="str">
            <v/>
          </cell>
          <cell r="C3372" t="str">
            <v>DESIGNACION</v>
          </cell>
          <cell r="D3372" t="str">
            <v>U</v>
          </cell>
          <cell r="E3372" t="str">
            <v>Cantidad</v>
          </cell>
          <cell r="F3372" t="str">
            <v>$ Unitarios</v>
          </cell>
          <cell r="G3372" t="str">
            <v>$ Parcial</v>
          </cell>
        </row>
        <row r="3373">
          <cell r="A3373" t="str">
            <v>CÓDIGO</v>
          </cell>
          <cell r="B3373" t="str">
            <v>DESCRIPCIÓN</v>
          </cell>
          <cell r="C3373">
            <v>0</v>
          </cell>
          <cell r="D3373" t="str">
            <v/>
          </cell>
          <cell r="E3373">
            <v>0</v>
          </cell>
          <cell r="F3373">
            <v>0</v>
          </cell>
          <cell r="G3373">
            <v>0</v>
          </cell>
        </row>
        <row r="3374">
          <cell r="A3374" t="str">
            <v>A - MATERIALES</v>
          </cell>
          <cell r="B3374" t="str">
            <v/>
          </cell>
          <cell r="C3374">
            <v>0</v>
          </cell>
          <cell r="D3374" t="str">
            <v/>
          </cell>
          <cell r="E3374">
            <v>0</v>
          </cell>
          <cell r="F3374">
            <v>0</v>
          </cell>
          <cell r="G3374">
            <v>0</v>
          </cell>
        </row>
        <row r="3375">
          <cell r="A3375" t="str">
            <v/>
          </cell>
          <cell r="B3375" t="str">
            <v/>
          </cell>
          <cell r="C3375">
            <v>0</v>
          </cell>
          <cell r="D3375" t="str">
            <v/>
          </cell>
          <cell r="E3375">
            <v>0</v>
          </cell>
          <cell r="F3375">
            <v>0</v>
          </cell>
          <cell r="G3375">
            <v>0</v>
          </cell>
        </row>
        <row r="3376">
          <cell r="A3376" t="str">
            <v/>
          </cell>
          <cell r="B3376" t="str">
            <v/>
          </cell>
          <cell r="D3376" t="str">
            <v/>
          </cell>
          <cell r="E3376">
            <v>0</v>
          </cell>
          <cell r="F3376">
            <v>0</v>
          </cell>
          <cell r="G3376">
            <v>0</v>
          </cell>
        </row>
        <row r="3377">
          <cell r="A3377" t="str">
            <v/>
          </cell>
          <cell r="B3377" t="str">
            <v/>
          </cell>
          <cell r="C3377" t="str">
            <v>B - MANO DE OBRA</v>
          </cell>
          <cell r="D3377" t="str">
            <v/>
          </cell>
          <cell r="E3377">
            <v>0</v>
          </cell>
          <cell r="F3377">
            <v>0</v>
          </cell>
          <cell r="G3377">
            <v>0</v>
          </cell>
        </row>
        <row r="3378">
          <cell r="A3378" t="str">
            <v/>
          </cell>
          <cell r="B3378" t="str">
            <v/>
          </cell>
          <cell r="C3378">
            <v>0</v>
          </cell>
          <cell r="D3378" t="str">
            <v/>
          </cell>
          <cell r="E3378">
            <v>0</v>
          </cell>
          <cell r="F3378">
            <v>0</v>
          </cell>
          <cell r="G3378">
            <v>0</v>
          </cell>
        </row>
        <row r="3379">
          <cell r="A3379" t="str">
            <v/>
          </cell>
          <cell r="B3379" t="str">
            <v/>
          </cell>
          <cell r="C3379">
            <v>0</v>
          </cell>
          <cell r="D3379" t="str">
            <v/>
          </cell>
          <cell r="E3379">
            <v>0</v>
          </cell>
          <cell r="F3379">
            <v>0</v>
          </cell>
          <cell r="G3379">
            <v>0</v>
          </cell>
        </row>
        <row r="3380">
          <cell r="A3380" t="str">
            <v/>
          </cell>
          <cell r="B3380" t="str">
            <v/>
          </cell>
          <cell r="C3380">
            <v>0</v>
          </cell>
          <cell r="D3380" t="str">
            <v/>
          </cell>
          <cell r="E3380">
            <v>0</v>
          </cell>
          <cell r="F3380">
            <v>0</v>
          </cell>
          <cell r="G3380">
            <v>0</v>
          </cell>
        </row>
        <row r="3381">
          <cell r="A3381" t="str">
            <v/>
          </cell>
          <cell r="B3381" t="str">
            <v/>
          </cell>
          <cell r="C3381">
            <v>0</v>
          </cell>
          <cell r="D3381" t="str">
            <v/>
          </cell>
          <cell r="E3381">
            <v>0</v>
          </cell>
          <cell r="F3381">
            <v>0</v>
          </cell>
          <cell r="G3381">
            <v>0</v>
          </cell>
        </row>
        <row r="3382">
          <cell r="A3382" t="str">
            <v/>
          </cell>
          <cell r="B3382" t="str">
            <v/>
          </cell>
          <cell r="C3382">
            <v>0</v>
          </cell>
          <cell r="D3382" t="str">
            <v/>
          </cell>
          <cell r="E3382">
            <v>0</v>
          </cell>
          <cell r="F3382">
            <v>0</v>
          </cell>
          <cell r="G3382">
            <v>0</v>
          </cell>
        </row>
        <row r="3383">
          <cell r="A3383" t="str">
            <v/>
          </cell>
          <cell r="B3383" t="str">
            <v/>
          </cell>
          <cell r="C3383">
            <v>0</v>
          </cell>
          <cell r="D3383" t="str">
            <v/>
          </cell>
          <cell r="E3383">
            <v>0</v>
          </cell>
          <cell r="F3383">
            <v>0</v>
          </cell>
          <cell r="G3383">
            <v>0</v>
          </cell>
        </row>
        <row r="3384">
          <cell r="A3384" t="str">
            <v/>
          </cell>
          <cell r="B3384" t="str">
            <v/>
          </cell>
          <cell r="C3384">
            <v>0</v>
          </cell>
          <cell r="D3384" t="str">
            <v/>
          </cell>
          <cell r="E3384">
            <v>0</v>
          </cell>
          <cell r="F3384">
            <v>0</v>
          </cell>
          <cell r="G3384">
            <v>0</v>
          </cell>
        </row>
        <row r="3385">
          <cell r="A3385" t="str">
            <v/>
          </cell>
          <cell r="B3385" t="str">
            <v/>
          </cell>
          <cell r="C3385">
            <v>0</v>
          </cell>
          <cell r="D3385" t="str">
            <v/>
          </cell>
          <cell r="E3385">
            <v>0</v>
          </cell>
          <cell r="F3385">
            <v>0</v>
          </cell>
          <cell r="G3385">
            <v>0</v>
          </cell>
        </row>
        <row r="3386">
          <cell r="A3386" t="str">
            <v/>
          </cell>
          <cell r="B3386" t="str">
            <v/>
          </cell>
          <cell r="D3386" t="str">
            <v/>
          </cell>
          <cell r="E3386">
            <v>0</v>
          </cell>
          <cell r="F3386">
            <v>0</v>
          </cell>
          <cell r="G3386">
            <v>0</v>
          </cell>
        </row>
        <row r="3387">
          <cell r="A3387" t="str">
            <v/>
          </cell>
          <cell r="B3387" t="str">
            <v/>
          </cell>
          <cell r="C3387" t="str">
            <v>C - EQUIPOS</v>
          </cell>
          <cell r="D3387" t="str">
            <v/>
          </cell>
          <cell r="E3387">
            <v>0</v>
          </cell>
          <cell r="F3387">
            <v>0</v>
          </cell>
          <cell r="G3387">
            <v>0</v>
          </cell>
        </row>
        <row r="3388">
          <cell r="A3388" t="str">
            <v/>
          </cell>
          <cell r="B3388" t="str">
            <v/>
          </cell>
          <cell r="C3388">
            <v>0</v>
          </cell>
          <cell r="D3388" t="str">
            <v/>
          </cell>
          <cell r="E3388">
            <v>0</v>
          </cell>
          <cell r="F3388">
            <v>0</v>
          </cell>
          <cell r="G3388">
            <v>0</v>
          </cell>
        </row>
        <row r="3389">
          <cell r="A3389" t="str">
            <v/>
          </cell>
          <cell r="B3389" t="str">
            <v/>
          </cell>
          <cell r="C3389">
            <v>0</v>
          </cell>
          <cell r="D3389" t="str">
            <v/>
          </cell>
          <cell r="E3389">
            <v>0</v>
          </cell>
          <cell r="F3389">
            <v>0</v>
          </cell>
          <cell r="G3389">
            <v>0</v>
          </cell>
        </row>
        <row r="3390">
          <cell r="A3390" t="str">
            <v/>
          </cell>
          <cell r="B3390" t="str">
            <v/>
          </cell>
          <cell r="C3390">
            <v>0</v>
          </cell>
          <cell r="D3390" t="str">
            <v/>
          </cell>
          <cell r="E3390">
            <v>0</v>
          </cell>
          <cell r="F3390">
            <v>0</v>
          </cell>
          <cell r="G3390">
            <v>0</v>
          </cell>
        </row>
        <row r="3391">
          <cell r="A3391" t="str">
            <v/>
          </cell>
          <cell r="B3391" t="str">
            <v/>
          </cell>
          <cell r="C3391">
            <v>0</v>
          </cell>
          <cell r="D3391" t="str">
            <v/>
          </cell>
          <cell r="E3391">
            <v>0</v>
          </cell>
          <cell r="F3391">
            <v>0</v>
          </cell>
          <cell r="G3391">
            <v>0</v>
          </cell>
        </row>
        <row r="3392">
          <cell r="A3392" t="str">
            <v/>
          </cell>
          <cell r="B3392" t="str">
            <v/>
          </cell>
          <cell r="C3392">
            <v>0</v>
          </cell>
          <cell r="D3392" t="str">
            <v/>
          </cell>
          <cell r="E3392">
            <v>0</v>
          </cell>
          <cell r="F3392">
            <v>0</v>
          </cell>
          <cell r="G3392">
            <v>0</v>
          </cell>
        </row>
        <row r="3393">
          <cell r="A3393" t="str">
            <v/>
          </cell>
          <cell r="B3393" t="str">
            <v/>
          </cell>
          <cell r="C3393">
            <v>0</v>
          </cell>
          <cell r="D3393" t="str">
            <v/>
          </cell>
          <cell r="E3393">
            <v>0</v>
          </cell>
          <cell r="F3393">
            <v>0</v>
          </cell>
          <cell r="G3393">
            <v>0</v>
          </cell>
        </row>
        <row r="3394">
          <cell r="A3394" t="str">
            <v/>
          </cell>
          <cell r="B3394" t="str">
            <v/>
          </cell>
          <cell r="C3394">
            <v>0</v>
          </cell>
          <cell r="D3394" t="str">
            <v/>
          </cell>
          <cell r="E3394">
            <v>0</v>
          </cell>
          <cell r="F3394">
            <v>0</v>
          </cell>
          <cell r="G3394">
            <v>0</v>
          </cell>
        </row>
        <row r="3395">
          <cell r="A3395" t="str">
            <v/>
          </cell>
          <cell r="B3395" t="str">
            <v/>
          </cell>
          <cell r="C3395">
            <v>0</v>
          </cell>
          <cell r="D3395" t="str">
            <v/>
          </cell>
          <cell r="E3395">
            <v>0</v>
          </cell>
          <cell r="F3395" t="str">
            <v>Total A</v>
          </cell>
          <cell r="G3395">
            <v>0</v>
          </cell>
        </row>
        <row r="3396">
          <cell r="A3396" t="str">
            <v>B - MANO DE OBRA</v>
          </cell>
          <cell r="B3396" t="str">
            <v/>
          </cell>
          <cell r="C3396">
            <v>0</v>
          </cell>
          <cell r="D3396" t="str">
            <v/>
          </cell>
          <cell r="E3396">
            <v>0</v>
          </cell>
          <cell r="F3396">
            <v>0</v>
          </cell>
          <cell r="G3396">
            <v>0</v>
          </cell>
        </row>
        <row r="3397">
          <cell r="A3397" t="str">
            <v/>
          </cell>
          <cell r="B3397" t="str">
            <v/>
          </cell>
          <cell r="D3397" t="str">
            <v/>
          </cell>
          <cell r="E3397">
            <v>0</v>
          </cell>
          <cell r="F3397">
            <v>0</v>
          </cell>
          <cell r="G3397">
            <v>0</v>
          </cell>
        </row>
        <row r="3398">
          <cell r="A3398" t="str">
            <v/>
          </cell>
          <cell r="B3398" t="str">
            <v/>
          </cell>
          <cell r="D3398" t="str">
            <v/>
          </cell>
          <cell r="E3398">
            <v>0</v>
          </cell>
          <cell r="F3398">
            <v>0</v>
          </cell>
          <cell r="G3398">
            <v>0</v>
          </cell>
        </row>
        <row r="3399">
          <cell r="A3399" t="str">
            <v/>
          </cell>
          <cell r="B3399" t="str">
            <v/>
          </cell>
          <cell r="C3399">
            <v>0</v>
          </cell>
          <cell r="D3399" t="str">
            <v/>
          </cell>
          <cell r="E3399">
            <v>0</v>
          </cell>
          <cell r="F3399">
            <v>0</v>
          </cell>
          <cell r="G3399">
            <v>0</v>
          </cell>
        </row>
        <row r="3400">
          <cell r="A3400" t="str">
            <v/>
          </cell>
          <cell r="B3400" t="str">
            <v/>
          </cell>
          <cell r="D3400" t="str">
            <v/>
          </cell>
          <cell r="F3400">
            <v>0</v>
          </cell>
          <cell r="G3400">
            <v>0</v>
          </cell>
        </row>
        <row r="3401">
          <cell r="A3401" t="str">
            <v/>
          </cell>
          <cell r="B3401" t="str">
            <v/>
          </cell>
          <cell r="C3401">
            <v>0</v>
          </cell>
          <cell r="D3401" t="str">
            <v/>
          </cell>
          <cell r="E3401">
            <v>0</v>
          </cell>
          <cell r="F3401">
            <v>0</v>
          </cell>
          <cell r="G3401">
            <v>0</v>
          </cell>
        </row>
        <row r="3402">
          <cell r="A3402" t="str">
            <v/>
          </cell>
          <cell r="B3402" t="str">
            <v/>
          </cell>
          <cell r="C3402">
            <v>0</v>
          </cell>
          <cell r="D3402" t="str">
            <v/>
          </cell>
          <cell r="E3402">
            <v>0</v>
          </cell>
          <cell r="F3402">
            <v>0</v>
          </cell>
          <cell r="G3402">
            <v>0</v>
          </cell>
        </row>
        <row r="3403">
          <cell r="A3403" t="str">
            <v/>
          </cell>
          <cell r="B3403" t="str">
            <v/>
          </cell>
          <cell r="C3403">
            <v>0</v>
          </cell>
          <cell r="D3403" t="str">
            <v/>
          </cell>
          <cell r="E3403">
            <v>0</v>
          </cell>
          <cell r="F3403">
            <v>0</v>
          </cell>
          <cell r="G3403">
            <v>0</v>
          </cell>
        </row>
        <row r="3404">
          <cell r="A3404" t="str">
            <v/>
          </cell>
          <cell r="B3404" t="str">
            <v/>
          </cell>
          <cell r="C3404">
            <v>0</v>
          </cell>
          <cell r="D3404" t="str">
            <v/>
          </cell>
          <cell r="E3404">
            <v>0</v>
          </cell>
          <cell r="F3404">
            <v>0</v>
          </cell>
          <cell r="G3404">
            <v>0</v>
          </cell>
        </row>
        <row r="3405">
          <cell r="A3405" t="str">
            <v>UBICACIÓN:</v>
          </cell>
          <cell r="B3405" t="str">
            <v>Departamento Capital - Provincia de SAN JUAN</v>
          </cell>
          <cell r="C3405">
            <v>0</v>
          </cell>
          <cell r="E3405">
            <v>0</v>
          </cell>
          <cell r="F3405" t="str">
            <v>Total B</v>
          </cell>
          <cell r="G3405">
            <v>0</v>
          </cell>
        </row>
        <row r="3406">
          <cell r="A3406" t="str">
            <v>C - EQUIPOS</v>
          </cell>
          <cell r="B3406">
            <v>9</v>
          </cell>
          <cell r="C3406" t="str">
            <v>PISOS Y ZÓCALOS</v>
          </cell>
          <cell r="E3406">
            <v>0</v>
          </cell>
          <cell r="G3406">
            <v>0</v>
          </cell>
        </row>
        <row r="3407">
          <cell r="A3407" t="str">
            <v/>
          </cell>
          <cell r="B3407" t="str">
            <v/>
          </cell>
          <cell r="C3407" t="str">
            <v>Zócalos Porcellanato</v>
          </cell>
          <cell r="D3407" t="str">
            <v/>
          </cell>
          <cell r="E3407">
            <v>0</v>
          </cell>
          <cell r="F3407">
            <v>0</v>
          </cell>
          <cell r="G3407">
            <v>0</v>
          </cell>
        </row>
        <row r="3408">
          <cell r="A3408" t="str">
            <v/>
          </cell>
          <cell r="B3408" t="str">
            <v/>
          </cell>
          <cell r="D3408" t="str">
            <v/>
          </cell>
          <cell r="E3408">
            <v>0</v>
          </cell>
          <cell r="F3408">
            <v>0</v>
          </cell>
          <cell r="G3408">
            <v>0</v>
          </cell>
        </row>
        <row r="3409">
          <cell r="A3409" t="str">
            <v/>
          </cell>
          <cell r="B3409" t="str">
            <v/>
          </cell>
          <cell r="C3409" t="str">
            <v>DESIGNACION</v>
          </cell>
          <cell r="D3409" t="str">
            <v/>
          </cell>
          <cell r="E3409" t="str">
            <v>Cantidad</v>
          </cell>
          <cell r="F3409">
            <v>0</v>
          </cell>
          <cell r="G3409">
            <v>0</v>
          </cell>
        </row>
        <row r="3410">
          <cell r="A3410" t="str">
            <v/>
          </cell>
          <cell r="B3410" t="str">
            <v/>
          </cell>
          <cell r="C3410">
            <v>0</v>
          </cell>
          <cell r="D3410" t="str">
            <v/>
          </cell>
          <cell r="E3410">
            <v>0</v>
          </cell>
          <cell r="F3410">
            <v>0</v>
          </cell>
          <cell r="G3410">
            <v>0</v>
          </cell>
        </row>
        <row r="3411">
          <cell r="A3411" t="str">
            <v/>
          </cell>
          <cell r="B3411" t="str">
            <v/>
          </cell>
          <cell r="C3411" t="str">
            <v>A - MATERIALES</v>
          </cell>
          <cell r="D3411" t="str">
            <v/>
          </cell>
          <cell r="E3411">
            <v>0</v>
          </cell>
          <cell r="F3411">
            <v>0</v>
          </cell>
          <cell r="G3411">
            <v>0</v>
          </cell>
        </row>
        <row r="3412">
          <cell r="A3412" t="str">
            <v/>
          </cell>
          <cell r="B3412" t="str">
            <v/>
          </cell>
          <cell r="C3412">
            <v>0</v>
          </cell>
          <cell r="D3412" t="str">
            <v/>
          </cell>
          <cell r="E3412">
            <v>0</v>
          </cell>
          <cell r="F3412">
            <v>0</v>
          </cell>
          <cell r="G3412">
            <v>0</v>
          </cell>
        </row>
        <row r="3413">
          <cell r="A3413" t="str">
            <v/>
          </cell>
          <cell r="B3413" t="str">
            <v/>
          </cell>
          <cell r="C3413">
            <v>0</v>
          </cell>
          <cell r="D3413" t="str">
            <v/>
          </cell>
          <cell r="E3413">
            <v>0</v>
          </cell>
          <cell r="F3413">
            <v>0</v>
          </cell>
          <cell r="G3413">
            <v>0</v>
          </cell>
        </row>
        <row r="3414">
          <cell r="A3414" t="str">
            <v/>
          </cell>
          <cell r="B3414" t="str">
            <v/>
          </cell>
          <cell r="C3414">
            <v>0</v>
          </cell>
          <cell r="D3414" t="str">
            <v/>
          </cell>
          <cell r="E3414">
            <v>0</v>
          </cell>
          <cell r="F3414">
            <v>0</v>
          </cell>
          <cell r="G3414">
            <v>0</v>
          </cell>
        </row>
        <row r="3415">
          <cell r="A3415" t="str">
            <v/>
          </cell>
          <cell r="B3415" t="str">
            <v/>
          </cell>
          <cell r="C3415">
            <v>0</v>
          </cell>
          <cell r="D3415" t="str">
            <v/>
          </cell>
          <cell r="E3415">
            <v>0</v>
          </cell>
          <cell r="F3415">
            <v>0</v>
          </cell>
          <cell r="G3415">
            <v>0</v>
          </cell>
        </row>
        <row r="3416">
          <cell r="A3416" t="str">
            <v/>
          </cell>
          <cell r="B3416" t="str">
            <v/>
          </cell>
          <cell r="C3416">
            <v>0</v>
          </cell>
          <cell r="D3416" t="str">
            <v/>
          </cell>
          <cell r="E3416">
            <v>0</v>
          </cell>
          <cell r="F3416">
            <v>0</v>
          </cell>
          <cell r="G3416">
            <v>0</v>
          </cell>
        </row>
        <row r="3417">
          <cell r="A3417" t="str">
            <v/>
          </cell>
          <cell r="B3417" t="str">
            <v/>
          </cell>
          <cell r="C3417">
            <v>0</v>
          </cell>
          <cell r="D3417" t="str">
            <v/>
          </cell>
          <cell r="E3417">
            <v>0</v>
          </cell>
          <cell r="F3417" t="str">
            <v>Total C</v>
          </cell>
          <cell r="G3417">
            <v>0</v>
          </cell>
        </row>
        <row r="3418">
          <cell r="A3418" t="str">
            <v/>
          </cell>
          <cell r="B3418" t="str">
            <v/>
          </cell>
          <cell r="C3418">
            <v>0</v>
          </cell>
          <cell r="D3418" t="str">
            <v/>
          </cell>
          <cell r="E3418">
            <v>0</v>
          </cell>
          <cell r="F3418">
            <v>0</v>
          </cell>
          <cell r="G3418">
            <v>0</v>
          </cell>
        </row>
        <row r="3419">
          <cell r="A3419" t="str">
            <v/>
          </cell>
          <cell r="B3419" t="str">
            <v/>
          </cell>
          <cell r="C3419">
            <v>0</v>
          </cell>
          <cell r="D3419" t="str">
            <v>COSTO NETO</v>
          </cell>
          <cell r="E3419">
            <v>0</v>
          </cell>
          <cell r="F3419" t="str">
            <v>Total D=A+B+C</v>
          </cell>
          <cell r="G3419">
            <v>0</v>
          </cell>
        </row>
        <row r="3420">
          <cell r="A3420" t="str">
            <v/>
          </cell>
          <cell r="B3420" t="str">
            <v/>
          </cell>
          <cell r="C3420">
            <v>0</v>
          </cell>
          <cell r="D3420" t="str">
            <v/>
          </cell>
          <cell r="E3420">
            <v>0</v>
          </cell>
          <cell r="F3420">
            <v>0</v>
          </cell>
          <cell r="G3420">
            <v>0</v>
          </cell>
        </row>
        <row r="3421">
          <cell r="A3421" t="str">
            <v>ANALISIS DE PRECIOS</v>
          </cell>
          <cell r="B3421" t="str">
            <v/>
          </cell>
          <cell r="C3421">
            <v>0</v>
          </cell>
          <cell r="D3421" t="str">
            <v/>
          </cell>
          <cell r="E3421">
            <v>0</v>
          </cell>
          <cell r="F3421">
            <v>0</v>
          </cell>
          <cell r="G3421">
            <v>0</v>
          </cell>
        </row>
        <row r="3422">
          <cell r="A3422" t="str">
            <v>COMITENTE:</v>
          </cell>
          <cell r="B3422" t="str">
            <v>INSTITUTO PROVINCIAL DE LA VIVIENDA</v>
          </cell>
          <cell r="C3422">
            <v>0</v>
          </cell>
          <cell r="D3422" t="str">
            <v/>
          </cell>
          <cell r="E3422">
            <v>0</v>
          </cell>
          <cell r="F3422">
            <v>0</v>
          </cell>
          <cell r="G3422">
            <v>0</v>
          </cell>
        </row>
        <row r="3423">
          <cell r="A3423" t="str">
            <v>CONTRATISTA:</v>
          </cell>
          <cell r="B3423">
            <v>0</v>
          </cell>
          <cell r="C3423">
            <v>0</v>
          </cell>
          <cell r="D3423" t="str">
            <v/>
          </cell>
          <cell r="E3423">
            <v>0</v>
          </cell>
          <cell r="F3423">
            <v>0</v>
          </cell>
          <cell r="G3423">
            <v>0</v>
          </cell>
        </row>
        <row r="3424">
          <cell r="A3424" t="str">
            <v>OBRA:</v>
          </cell>
          <cell r="B3424">
            <v>0</v>
          </cell>
          <cell r="C3424">
            <v>0</v>
          </cell>
          <cell r="D3424" t="str">
            <v/>
          </cell>
          <cell r="E3424">
            <v>0</v>
          </cell>
          <cell r="F3424" t="str">
            <v>PRECIOS A:</v>
          </cell>
          <cell r="G3424">
            <v>0</v>
          </cell>
        </row>
        <row r="3425">
          <cell r="A3425" t="str">
            <v>UBICACIÓN:</v>
          </cell>
          <cell r="B3425">
            <v>0</v>
          </cell>
          <cell r="C3425">
            <v>0</v>
          </cell>
          <cell r="D3425" t="str">
            <v/>
          </cell>
          <cell r="E3425">
            <v>0</v>
          </cell>
          <cell r="F3425">
            <v>0</v>
          </cell>
          <cell r="G3425">
            <v>0</v>
          </cell>
        </row>
        <row r="3426">
          <cell r="A3426" t="str">
            <v>RUBRO:</v>
          </cell>
          <cell r="C3426">
            <v>0</v>
          </cell>
          <cell r="E3426">
            <v>0</v>
          </cell>
          <cell r="F3426" t="str">
            <v>Total A</v>
          </cell>
          <cell r="G3426">
            <v>0</v>
          </cell>
        </row>
        <row r="3427">
          <cell r="A3427" t="str">
            <v>ITEM:</v>
          </cell>
          <cell r="B3427" t="str">
            <v/>
          </cell>
          <cell r="C3427" t="str">
            <v/>
          </cell>
          <cell r="E3427">
            <v>0</v>
          </cell>
          <cell r="F3427" t="str">
            <v>UNIDAD:</v>
          </cell>
          <cell r="G3427" t="str">
            <v/>
          </cell>
        </row>
        <row r="3428">
          <cell r="A3428" t="str">
            <v/>
          </cell>
          <cell r="B3428" t="str">
            <v/>
          </cell>
          <cell r="C3428">
            <v>0</v>
          </cell>
          <cell r="D3428" t="str">
            <v/>
          </cell>
          <cell r="E3428">
            <v>0</v>
          </cell>
          <cell r="F3428">
            <v>0</v>
          </cell>
          <cell r="G3428">
            <v>0</v>
          </cell>
        </row>
        <row r="3429">
          <cell r="A3429" t="str">
            <v>DATOS REDETERMINACION</v>
          </cell>
          <cell r="B3429" t="str">
            <v/>
          </cell>
          <cell r="C3429" t="str">
            <v>DESIGNACION</v>
          </cell>
          <cell r="D3429" t="str">
            <v>U</v>
          </cell>
          <cell r="E3429" t="str">
            <v>Cantidad</v>
          </cell>
          <cell r="F3429" t="str">
            <v>$ Unitarios</v>
          </cell>
          <cell r="G3429" t="str">
            <v>$ Parcial</v>
          </cell>
        </row>
        <row r="3430">
          <cell r="A3430" t="str">
            <v>CÓDIGO</v>
          </cell>
          <cell r="B3430" t="str">
            <v>DESCRIPCIÓN</v>
          </cell>
          <cell r="C3430">
            <v>0</v>
          </cell>
          <cell r="D3430" t="str">
            <v/>
          </cell>
          <cell r="E3430">
            <v>0</v>
          </cell>
          <cell r="F3430">
            <v>0</v>
          </cell>
          <cell r="G3430">
            <v>0</v>
          </cell>
        </row>
        <row r="3431">
          <cell r="A3431" t="str">
            <v>A - MATERIALES</v>
          </cell>
          <cell r="B3431" t="str">
            <v/>
          </cell>
          <cell r="C3431">
            <v>0</v>
          </cell>
          <cell r="D3431" t="str">
            <v/>
          </cell>
          <cell r="E3431">
            <v>0</v>
          </cell>
          <cell r="F3431">
            <v>0</v>
          </cell>
          <cell r="G3431">
            <v>0</v>
          </cell>
        </row>
        <row r="3432">
          <cell r="A3432" t="str">
            <v/>
          </cell>
          <cell r="B3432" t="str">
            <v/>
          </cell>
          <cell r="C3432">
            <v>0</v>
          </cell>
          <cell r="D3432" t="str">
            <v/>
          </cell>
          <cell r="E3432">
            <v>0</v>
          </cell>
          <cell r="F3432">
            <v>0</v>
          </cell>
          <cell r="G3432">
            <v>0</v>
          </cell>
        </row>
        <row r="3433">
          <cell r="A3433" t="str">
            <v/>
          </cell>
          <cell r="B3433" t="str">
            <v/>
          </cell>
          <cell r="C3433">
            <v>0</v>
          </cell>
          <cell r="D3433" t="str">
            <v/>
          </cell>
          <cell r="E3433">
            <v>0</v>
          </cell>
          <cell r="F3433">
            <v>0</v>
          </cell>
          <cell r="G3433">
            <v>0</v>
          </cell>
        </row>
        <row r="3434">
          <cell r="A3434" t="str">
            <v/>
          </cell>
          <cell r="B3434" t="str">
            <v/>
          </cell>
          <cell r="C3434">
            <v>0</v>
          </cell>
          <cell r="D3434" t="str">
            <v/>
          </cell>
          <cell r="E3434">
            <v>0</v>
          </cell>
          <cell r="F3434">
            <v>0</v>
          </cell>
          <cell r="G3434">
            <v>0</v>
          </cell>
        </row>
        <row r="3435">
          <cell r="A3435" t="str">
            <v/>
          </cell>
          <cell r="B3435" t="str">
            <v/>
          </cell>
          <cell r="C3435">
            <v>0</v>
          </cell>
          <cell r="D3435" t="str">
            <v/>
          </cell>
          <cell r="E3435">
            <v>0</v>
          </cell>
          <cell r="F3435">
            <v>0</v>
          </cell>
          <cell r="G3435">
            <v>0</v>
          </cell>
        </row>
        <row r="3436">
          <cell r="A3436" t="str">
            <v/>
          </cell>
          <cell r="B3436" t="str">
            <v/>
          </cell>
          <cell r="D3436" t="str">
            <v/>
          </cell>
          <cell r="E3436">
            <v>0</v>
          </cell>
          <cell r="F3436">
            <v>0</v>
          </cell>
          <cell r="G3436">
            <v>0</v>
          </cell>
        </row>
        <row r="3437">
          <cell r="A3437" t="str">
            <v/>
          </cell>
          <cell r="B3437" t="str">
            <v/>
          </cell>
          <cell r="C3437" t="str">
            <v>C - EQUIPOS</v>
          </cell>
          <cell r="D3437" t="str">
            <v/>
          </cell>
          <cell r="E3437">
            <v>0</v>
          </cell>
          <cell r="F3437">
            <v>0</v>
          </cell>
          <cell r="G3437">
            <v>0</v>
          </cell>
        </row>
        <row r="3438">
          <cell r="A3438" t="str">
            <v/>
          </cell>
          <cell r="B3438" t="str">
            <v/>
          </cell>
          <cell r="C3438">
            <v>0</v>
          </cell>
          <cell r="D3438" t="str">
            <v/>
          </cell>
          <cell r="E3438">
            <v>0</v>
          </cell>
          <cell r="F3438">
            <v>0</v>
          </cell>
          <cell r="G3438">
            <v>0</v>
          </cell>
        </row>
        <row r="3439">
          <cell r="A3439" t="str">
            <v/>
          </cell>
          <cell r="B3439" t="str">
            <v/>
          </cell>
          <cell r="C3439">
            <v>0</v>
          </cell>
          <cell r="D3439" t="str">
            <v/>
          </cell>
          <cell r="E3439">
            <v>0</v>
          </cell>
          <cell r="F3439">
            <v>0</v>
          </cell>
          <cell r="G3439">
            <v>0</v>
          </cell>
        </row>
        <row r="3440">
          <cell r="A3440" t="str">
            <v/>
          </cell>
          <cell r="B3440" t="str">
            <v/>
          </cell>
          <cell r="C3440">
            <v>0</v>
          </cell>
          <cell r="D3440" t="str">
            <v/>
          </cell>
          <cell r="E3440">
            <v>0</v>
          </cell>
          <cell r="F3440">
            <v>0</v>
          </cell>
          <cell r="G3440">
            <v>0</v>
          </cell>
        </row>
        <row r="3441">
          <cell r="A3441" t="str">
            <v/>
          </cell>
          <cell r="B3441" t="str">
            <v/>
          </cell>
          <cell r="C3441">
            <v>0</v>
          </cell>
          <cell r="D3441" t="str">
            <v/>
          </cell>
          <cell r="E3441">
            <v>0</v>
          </cell>
          <cell r="F3441">
            <v>0</v>
          </cell>
          <cell r="G3441">
            <v>0</v>
          </cell>
        </row>
        <row r="3442">
          <cell r="A3442" t="str">
            <v/>
          </cell>
          <cell r="B3442" t="str">
            <v/>
          </cell>
          <cell r="C3442">
            <v>0</v>
          </cell>
          <cell r="D3442" t="str">
            <v/>
          </cell>
          <cell r="E3442">
            <v>0</v>
          </cell>
          <cell r="F3442">
            <v>0</v>
          </cell>
          <cell r="G3442">
            <v>0</v>
          </cell>
        </row>
        <row r="3443">
          <cell r="A3443" t="str">
            <v/>
          </cell>
          <cell r="B3443" t="str">
            <v/>
          </cell>
          <cell r="C3443">
            <v>0</v>
          </cell>
          <cell r="D3443" t="str">
            <v/>
          </cell>
          <cell r="E3443">
            <v>0</v>
          </cell>
          <cell r="F3443">
            <v>0</v>
          </cell>
          <cell r="G3443">
            <v>0</v>
          </cell>
        </row>
        <row r="3444">
          <cell r="A3444" t="str">
            <v/>
          </cell>
          <cell r="B3444" t="str">
            <v/>
          </cell>
          <cell r="C3444">
            <v>0</v>
          </cell>
          <cell r="D3444" t="str">
            <v/>
          </cell>
          <cell r="E3444">
            <v>0</v>
          </cell>
          <cell r="F3444">
            <v>0</v>
          </cell>
          <cell r="G3444">
            <v>0</v>
          </cell>
        </row>
        <row r="3445">
          <cell r="A3445" t="str">
            <v/>
          </cell>
          <cell r="B3445" t="str">
            <v/>
          </cell>
          <cell r="C3445">
            <v>0</v>
          </cell>
          <cell r="D3445" t="str">
            <v/>
          </cell>
          <cell r="E3445">
            <v>0</v>
          </cell>
          <cell r="F3445">
            <v>0</v>
          </cell>
          <cell r="G3445">
            <v>0</v>
          </cell>
        </row>
        <row r="3446">
          <cell r="A3446" t="str">
            <v/>
          </cell>
          <cell r="B3446" t="str">
            <v/>
          </cell>
          <cell r="C3446">
            <v>0</v>
          </cell>
          <cell r="D3446" t="str">
            <v/>
          </cell>
          <cell r="E3446">
            <v>0</v>
          </cell>
          <cell r="F3446">
            <v>0</v>
          </cell>
          <cell r="G3446">
            <v>0</v>
          </cell>
        </row>
        <row r="3447">
          <cell r="A3447" t="str">
            <v/>
          </cell>
          <cell r="B3447" t="str">
            <v/>
          </cell>
          <cell r="D3447" t="str">
            <v/>
          </cell>
          <cell r="E3447">
            <v>0</v>
          </cell>
          <cell r="F3447">
            <v>0</v>
          </cell>
          <cell r="G3447">
            <v>0</v>
          </cell>
        </row>
        <row r="3448">
          <cell r="A3448" t="str">
            <v/>
          </cell>
          <cell r="B3448" t="str">
            <v/>
          </cell>
          <cell r="D3448" t="str">
            <v/>
          </cell>
          <cell r="E3448">
            <v>0</v>
          </cell>
          <cell r="F3448">
            <v>0</v>
          </cell>
          <cell r="G3448">
            <v>0</v>
          </cell>
        </row>
        <row r="3449">
          <cell r="A3449" t="str">
            <v/>
          </cell>
          <cell r="B3449" t="str">
            <v/>
          </cell>
          <cell r="C3449">
            <v>0</v>
          </cell>
          <cell r="D3449" t="str">
            <v/>
          </cell>
          <cell r="E3449">
            <v>0</v>
          </cell>
          <cell r="F3449">
            <v>0</v>
          </cell>
          <cell r="G3449">
            <v>0</v>
          </cell>
        </row>
        <row r="3450">
          <cell r="A3450" t="str">
            <v/>
          </cell>
          <cell r="B3450" t="str">
            <v/>
          </cell>
          <cell r="D3450" t="str">
            <v/>
          </cell>
          <cell r="F3450">
            <v>0</v>
          </cell>
          <cell r="G3450">
            <v>0</v>
          </cell>
        </row>
        <row r="3451">
          <cell r="A3451" t="str">
            <v/>
          </cell>
          <cell r="B3451" t="str">
            <v/>
          </cell>
          <cell r="C3451">
            <v>0</v>
          </cell>
          <cell r="D3451" t="str">
            <v/>
          </cell>
          <cell r="E3451">
            <v>0</v>
          </cell>
          <cell r="F3451">
            <v>0</v>
          </cell>
          <cell r="G3451">
            <v>0</v>
          </cell>
        </row>
        <row r="3452">
          <cell r="A3452" t="str">
            <v>COMITENTE:</v>
          </cell>
          <cell r="B3452" t="str">
            <v>SUBSECRETARÍA DE OBRAS PÚBLICAS</v>
          </cell>
          <cell r="C3452">
            <v>0</v>
          </cell>
          <cell r="D3452">
            <v>0</v>
          </cell>
          <cell r="E3452">
            <v>0</v>
          </cell>
          <cell r="F3452" t="str">
            <v>Total A</v>
          </cell>
          <cell r="G3452">
            <v>0</v>
          </cell>
        </row>
        <row r="3453">
          <cell r="A3453" t="str">
            <v>B - MANO DE OBRA</v>
          </cell>
          <cell r="B3453">
            <v>0</v>
          </cell>
          <cell r="C3453">
            <v>0</v>
          </cell>
          <cell r="D3453">
            <v>0</v>
          </cell>
          <cell r="E3453">
            <v>0</v>
          </cell>
          <cell r="F3453">
            <v>0</v>
          </cell>
          <cell r="G3453">
            <v>0</v>
          </cell>
        </row>
        <row r="3454">
          <cell r="A3454" t="str">
            <v/>
          </cell>
          <cell r="B3454" t="str">
            <v/>
          </cell>
          <cell r="C3454">
            <v>0</v>
          </cell>
          <cell r="D3454" t="str">
            <v/>
          </cell>
          <cell r="E3454">
            <v>0</v>
          </cell>
          <cell r="F3454">
            <v>0</v>
          </cell>
          <cell r="G3454">
            <v>0</v>
          </cell>
        </row>
        <row r="3455">
          <cell r="A3455" t="str">
            <v/>
          </cell>
          <cell r="B3455" t="str">
            <v/>
          </cell>
          <cell r="C3455">
            <v>0</v>
          </cell>
          <cell r="D3455" t="str">
            <v/>
          </cell>
          <cell r="E3455">
            <v>0</v>
          </cell>
          <cell r="F3455">
            <v>0</v>
          </cell>
          <cell r="G3455">
            <v>0</v>
          </cell>
        </row>
        <row r="3456">
          <cell r="A3456" t="str">
            <v/>
          </cell>
          <cell r="B3456" t="str">
            <v/>
          </cell>
          <cell r="C3456" t="str">
            <v>PISOS Y ZÓCALOS</v>
          </cell>
          <cell r="D3456" t="str">
            <v/>
          </cell>
          <cell r="E3456">
            <v>0</v>
          </cell>
          <cell r="F3456">
            <v>0</v>
          </cell>
          <cell r="G3456">
            <v>0</v>
          </cell>
        </row>
        <row r="3457">
          <cell r="A3457" t="str">
            <v/>
          </cell>
          <cell r="B3457" t="str">
            <v/>
          </cell>
          <cell r="C3457" t="str">
            <v>Piso de hormigón terminación fratasado</v>
          </cell>
          <cell r="D3457" t="str">
            <v/>
          </cell>
          <cell r="E3457">
            <v>0</v>
          </cell>
          <cell r="F3457">
            <v>0</v>
          </cell>
          <cell r="G3457">
            <v>0</v>
          </cell>
        </row>
        <row r="3458">
          <cell r="A3458" t="str">
            <v/>
          </cell>
          <cell r="B3458" t="str">
            <v/>
          </cell>
          <cell r="D3458" t="str">
            <v/>
          </cell>
          <cell r="E3458">
            <v>0</v>
          </cell>
          <cell r="F3458">
            <v>0</v>
          </cell>
          <cell r="G3458">
            <v>0</v>
          </cell>
        </row>
        <row r="3459">
          <cell r="A3459" t="str">
            <v/>
          </cell>
          <cell r="B3459" t="str">
            <v/>
          </cell>
          <cell r="C3459" t="str">
            <v>DESIGNACION</v>
          </cell>
          <cell r="D3459" t="str">
            <v/>
          </cell>
          <cell r="E3459" t="str">
            <v>Cantidad</v>
          </cell>
          <cell r="F3459">
            <v>0</v>
          </cell>
          <cell r="G3459">
            <v>0</v>
          </cell>
        </row>
        <row r="3460">
          <cell r="A3460" t="str">
            <v/>
          </cell>
          <cell r="B3460" t="str">
            <v/>
          </cell>
          <cell r="C3460">
            <v>0</v>
          </cell>
          <cell r="D3460" t="str">
            <v/>
          </cell>
          <cell r="E3460">
            <v>0</v>
          </cell>
          <cell r="F3460">
            <v>0</v>
          </cell>
          <cell r="G3460">
            <v>0</v>
          </cell>
        </row>
        <row r="3461">
          <cell r="A3461" t="str">
            <v/>
          </cell>
          <cell r="B3461" t="str">
            <v/>
          </cell>
          <cell r="C3461" t="str">
            <v>A - MATERIALES</v>
          </cell>
          <cell r="D3461" t="str">
            <v/>
          </cell>
          <cell r="E3461">
            <v>0</v>
          </cell>
          <cell r="F3461">
            <v>0</v>
          </cell>
          <cell r="G3461">
            <v>0</v>
          </cell>
        </row>
        <row r="3462">
          <cell r="A3462" t="str">
            <v/>
          </cell>
          <cell r="B3462" t="str">
            <v/>
          </cell>
          <cell r="C3462">
            <v>0</v>
          </cell>
          <cell r="D3462" t="str">
            <v/>
          </cell>
          <cell r="E3462">
            <v>0</v>
          </cell>
          <cell r="F3462" t="str">
            <v>Total B</v>
          </cell>
          <cell r="G3462">
            <v>0</v>
          </cell>
        </row>
        <row r="3463">
          <cell r="A3463" t="str">
            <v>C - EQUIPOS</v>
          </cell>
          <cell r="B3463" t="str">
            <v/>
          </cell>
          <cell r="C3463">
            <v>0</v>
          </cell>
          <cell r="D3463" t="str">
            <v/>
          </cell>
          <cell r="E3463">
            <v>0</v>
          </cell>
          <cell r="F3463">
            <v>0</v>
          </cell>
          <cell r="G3463">
            <v>0</v>
          </cell>
        </row>
        <row r="3464">
          <cell r="A3464" t="str">
            <v/>
          </cell>
          <cell r="B3464" t="str">
            <v/>
          </cell>
          <cell r="C3464">
            <v>0</v>
          </cell>
          <cell r="D3464" t="str">
            <v/>
          </cell>
          <cell r="E3464">
            <v>0</v>
          </cell>
          <cell r="F3464">
            <v>0</v>
          </cell>
          <cell r="G3464">
            <v>0</v>
          </cell>
        </row>
        <row r="3465">
          <cell r="A3465" t="str">
            <v/>
          </cell>
          <cell r="B3465" t="str">
            <v/>
          </cell>
          <cell r="C3465">
            <v>0</v>
          </cell>
          <cell r="D3465" t="str">
            <v/>
          </cell>
          <cell r="E3465">
            <v>0</v>
          </cell>
          <cell r="F3465">
            <v>0</v>
          </cell>
          <cell r="G3465">
            <v>0</v>
          </cell>
        </row>
        <row r="3466">
          <cell r="A3466" t="str">
            <v/>
          </cell>
          <cell r="B3466" t="str">
            <v/>
          </cell>
          <cell r="C3466">
            <v>0</v>
          </cell>
          <cell r="D3466" t="str">
            <v/>
          </cell>
          <cell r="E3466">
            <v>0</v>
          </cell>
          <cell r="F3466">
            <v>0</v>
          </cell>
          <cell r="G3466">
            <v>0</v>
          </cell>
        </row>
        <row r="3467">
          <cell r="A3467" t="str">
            <v/>
          </cell>
          <cell r="B3467" t="str">
            <v/>
          </cell>
          <cell r="C3467">
            <v>0</v>
          </cell>
          <cell r="D3467" t="str">
            <v/>
          </cell>
          <cell r="E3467">
            <v>0</v>
          </cell>
          <cell r="F3467">
            <v>0</v>
          </cell>
          <cell r="G3467">
            <v>0</v>
          </cell>
        </row>
        <row r="3468">
          <cell r="A3468" t="str">
            <v/>
          </cell>
          <cell r="B3468" t="str">
            <v/>
          </cell>
          <cell r="C3468">
            <v>0</v>
          </cell>
          <cell r="D3468" t="str">
            <v/>
          </cell>
          <cell r="E3468">
            <v>0</v>
          </cell>
          <cell r="F3468">
            <v>0</v>
          </cell>
          <cell r="G3468">
            <v>0</v>
          </cell>
        </row>
        <row r="3469">
          <cell r="A3469" t="str">
            <v/>
          </cell>
          <cell r="B3469" t="str">
            <v/>
          </cell>
          <cell r="C3469">
            <v>0</v>
          </cell>
          <cell r="D3469" t="str">
            <v/>
          </cell>
          <cell r="E3469">
            <v>0</v>
          </cell>
          <cell r="F3469">
            <v>0</v>
          </cell>
          <cell r="G3469">
            <v>0</v>
          </cell>
        </row>
        <row r="3470">
          <cell r="A3470" t="str">
            <v/>
          </cell>
          <cell r="B3470" t="str">
            <v/>
          </cell>
          <cell r="C3470">
            <v>0</v>
          </cell>
          <cell r="D3470" t="str">
            <v/>
          </cell>
          <cell r="E3470">
            <v>0</v>
          </cell>
          <cell r="F3470">
            <v>0</v>
          </cell>
          <cell r="G3470">
            <v>0</v>
          </cell>
        </row>
        <row r="3471">
          <cell r="A3471" t="str">
            <v/>
          </cell>
          <cell r="B3471" t="str">
            <v/>
          </cell>
          <cell r="C3471">
            <v>0</v>
          </cell>
          <cell r="D3471" t="str">
            <v/>
          </cell>
          <cell r="E3471">
            <v>0</v>
          </cell>
          <cell r="F3471">
            <v>0</v>
          </cell>
          <cell r="G3471">
            <v>0</v>
          </cell>
        </row>
        <row r="3472">
          <cell r="A3472" t="str">
            <v/>
          </cell>
          <cell r="B3472" t="str">
            <v/>
          </cell>
          <cell r="C3472">
            <v>0</v>
          </cell>
          <cell r="D3472" t="str">
            <v/>
          </cell>
          <cell r="E3472">
            <v>0</v>
          </cell>
          <cell r="F3472">
            <v>0</v>
          </cell>
          <cell r="G3472">
            <v>0</v>
          </cell>
        </row>
        <row r="3473">
          <cell r="A3473" t="str">
            <v/>
          </cell>
          <cell r="B3473" t="str">
            <v/>
          </cell>
          <cell r="C3473">
            <v>0</v>
          </cell>
          <cell r="D3473" t="str">
            <v/>
          </cell>
          <cell r="E3473">
            <v>0</v>
          </cell>
          <cell r="F3473">
            <v>0</v>
          </cell>
          <cell r="G3473">
            <v>0</v>
          </cell>
        </row>
        <row r="3474">
          <cell r="A3474" t="str">
            <v/>
          </cell>
          <cell r="B3474" t="str">
            <v/>
          </cell>
          <cell r="C3474">
            <v>0</v>
          </cell>
          <cell r="D3474" t="str">
            <v/>
          </cell>
          <cell r="E3474">
            <v>0</v>
          </cell>
          <cell r="F3474" t="str">
            <v>Total C</v>
          </cell>
          <cell r="G3474">
            <v>0</v>
          </cell>
        </row>
        <row r="3475">
          <cell r="A3475" t="str">
            <v/>
          </cell>
          <cell r="B3475" t="str">
            <v/>
          </cell>
          <cell r="C3475">
            <v>0</v>
          </cell>
          <cell r="D3475" t="str">
            <v/>
          </cell>
          <cell r="E3475">
            <v>0</v>
          </cell>
          <cell r="F3475">
            <v>0</v>
          </cell>
          <cell r="G3475">
            <v>0</v>
          </cell>
        </row>
        <row r="3476">
          <cell r="A3476" t="str">
            <v/>
          </cell>
          <cell r="B3476" t="str">
            <v/>
          </cell>
          <cell r="D3476" t="str">
            <v>COSTO NETO</v>
          </cell>
          <cell r="E3476">
            <v>0</v>
          </cell>
          <cell r="F3476" t="str">
            <v>Total D=A+B+C</v>
          </cell>
          <cell r="G3476">
            <v>0</v>
          </cell>
        </row>
        <row r="3477">
          <cell r="A3477">
            <v>0</v>
          </cell>
          <cell r="C3477" t="str">
            <v>B - MANO DE OBRA</v>
          </cell>
          <cell r="E3477">
            <v>0</v>
          </cell>
          <cell r="G3477">
            <v>0</v>
          </cell>
        </row>
        <row r="3478">
          <cell r="A3478" t="str">
            <v>ANALISIS DE PRECIOS</v>
          </cell>
          <cell r="B3478" t="str">
            <v/>
          </cell>
          <cell r="C3478">
            <v>0</v>
          </cell>
          <cell r="D3478" t="str">
            <v/>
          </cell>
          <cell r="E3478">
            <v>0</v>
          </cell>
          <cell r="F3478">
            <v>0</v>
          </cell>
          <cell r="G3478">
            <v>0</v>
          </cell>
        </row>
        <row r="3479">
          <cell r="A3479" t="str">
            <v>COMITENTE:</v>
          </cell>
          <cell r="B3479" t="str">
            <v>INSTITUTO PROVINCIAL DE LA VIVIENDA</v>
          </cell>
          <cell r="C3479">
            <v>0</v>
          </cell>
          <cell r="D3479" t="str">
            <v/>
          </cell>
          <cell r="E3479">
            <v>0</v>
          </cell>
          <cell r="F3479">
            <v>0</v>
          </cell>
          <cell r="G3479">
            <v>0</v>
          </cell>
        </row>
        <row r="3480">
          <cell r="A3480" t="str">
            <v>CONTRATISTA:</v>
          </cell>
          <cell r="B3480">
            <v>0</v>
          </cell>
          <cell r="C3480">
            <v>0</v>
          </cell>
          <cell r="D3480" t="str">
            <v/>
          </cell>
          <cell r="E3480">
            <v>0</v>
          </cell>
          <cell r="F3480">
            <v>0</v>
          </cell>
          <cell r="G3480">
            <v>0</v>
          </cell>
        </row>
        <row r="3481">
          <cell r="A3481" t="str">
            <v>OBRA:</v>
          </cell>
          <cell r="B3481">
            <v>0</v>
          </cell>
          <cell r="C3481">
            <v>0</v>
          </cell>
          <cell r="D3481" t="str">
            <v/>
          </cell>
          <cell r="E3481">
            <v>0</v>
          </cell>
          <cell r="F3481" t="str">
            <v>PRECIOS A:</v>
          </cell>
          <cell r="G3481">
            <v>0</v>
          </cell>
        </row>
        <row r="3482">
          <cell r="A3482" t="str">
            <v>UBICACIÓN:</v>
          </cell>
          <cell r="B3482">
            <v>0</v>
          </cell>
          <cell r="C3482">
            <v>0</v>
          </cell>
          <cell r="D3482" t="str">
            <v/>
          </cell>
          <cell r="E3482">
            <v>0</v>
          </cell>
          <cell r="F3482">
            <v>0</v>
          </cell>
          <cell r="G3482">
            <v>0</v>
          </cell>
        </row>
        <row r="3483">
          <cell r="A3483" t="str">
            <v>RUBRO:</v>
          </cell>
          <cell r="B3483" t="str">
            <v/>
          </cell>
          <cell r="C3483">
            <v>0</v>
          </cell>
          <cell r="D3483" t="str">
            <v/>
          </cell>
          <cell r="E3483">
            <v>0</v>
          </cell>
          <cell r="F3483">
            <v>0</v>
          </cell>
          <cell r="G3483">
            <v>0</v>
          </cell>
        </row>
        <row r="3484">
          <cell r="A3484" t="str">
            <v>ITEM:</v>
          </cell>
          <cell r="B3484" t="str">
            <v/>
          </cell>
          <cell r="C3484" t="str">
            <v/>
          </cell>
          <cell r="D3484" t="str">
            <v/>
          </cell>
          <cell r="E3484">
            <v>0</v>
          </cell>
          <cell r="F3484" t="str">
            <v>UNIDAD:</v>
          </cell>
          <cell r="G3484" t="str">
            <v/>
          </cell>
        </row>
        <row r="3485">
          <cell r="A3485" t="str">
            <v/>
          </cell>
          <cell r="B3485" t="str">
            <v/>
          </cell>
          <cell r="C3485">
            <v>0</v>
          </cell>
          <cell r="D3485" t="str">
            <v/>
          </cell>
          <cell r="E3485">
            <v>0</v>
          </cell>
          <cell r="F3485">
            <v>0</v>
          </cell>
          <cell r="G3485">
            <v>0</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cell r="C3487" t="str">
            <v>C - EQUIPOS</v>
          </cell>
          <cell r="E3487">
            <v>0</v>
          </cell>
          <cell r="G3487">
            <v>0</v>
          </cell>
        </row>
        <row r="3488">
          <cell r="A3488" t="str">
            <v>A - MATERIALES</v>
          </cell>
          <cell r="B3488" t="str">
            <v/>
          </cell>
          <cell r="C3488">
            <v>0</v>
          </cell>
          <cell r="D3488" t="str">
            <v/>
          </cell>
          <cell r="E3488">
            <v>0</v>
          </cell>
          <cell r="F3488">
            <v>0</v>
          </cell>
          <cell r="G3488">
            <v>0</v>
          </cell>
        </row>
        <row r="3489">
          <cell r="A3489" t="str">
            <v/>
          </cell>
          <cell r="B3489" t="str">
            <v/>
          </cell>
          <cell r="C3489">
            <v>0</v>
          </cell>
          <cell r="D3489" t="str">
            <v/>
          </cell>
          <cell r="E3489">
            <v>0</v>
          </cell>
          <cell r="F3489">
            <v>0</v>
          </cell>
          <cell r="G3489">
            <v>0</v>
          </cell>
        </row>
        <row r="3490">
          <cell r="A3490" t="str">
            <v/>
          </cell>
          <cell r="B3490" t="str">
            <v/>
          </cell>
          <cell r="C3490">
            <v>0</v>
          </cell>
          <cell r="D3490" t="str">
            <v/>
          </cell>
          <cell r="E3490">
            <v>0</v>
          </cell>
          <cell r="F3490">
            <v>0</v>
          </cell>
          <cell r="G3490">
            <v>0</v>
          </cell>
        </row>
        <row r="3491">
          <cell r="A3491" t="str">
            <v/>
          </cell>
          <cell r="B3491" t="str">
            <v/>
          </cell>
          <cell r="C3491">
            <v>0</v>
          </cell>
          <cell r="D3491" t="str">
            <v/>
          </cell>
          <cell r="E3491">
            <v>0</v>
          </cell>
          <cell r="F3491">
            <v>0</v>
          </cell>
          <cell r="G3491">
            <v>0</v>
          </cell>
        </row>
        <row r="3492">
          <cell r="A3492" t="str">
            <v/>
          </cell>
          <cell r="B3492" t="str">
            <v/>
          </cell>
          <cell r="C3492">
            <v>0</v>
          </cell>
          <cell r="D3492" t="str">
            <v/>
          </cell>
          <cell r="E3492">
            <v>0</v>
          </cell>
          <cell r="F3492">
            <v>0</v>
          </cell>
          <cell r="G3492">
            <v>0</v>
          </cell>
        </row>
        <row r="3493">
          <cell r="A3493" t="str">
            <v/>
          </cell>
          <cell r="B3493" t="str">
            <v/>
          </cell>
          <cell r="C3493">
            <v>0</v>
          </cell>
          <cell r="D3493" t="str">
            <v/>
          </cell>
          <cell r="E3493">
            <v>0</v>
          </cell>
          <cell r="F3493">
            <v>0</v>
          </cell>
          <cell r="G3493">
            <v>0</v>
          </cell>
        </row>
        <row r="3494">
          <cell r="A3494" t="str">
            <v/>
          </cell>
          <cell r="B3494" t="str">
            <v/>
          </cell>
          <cell r="C3494">
            <v>0</v>
          </cell>
          <cell r="D3494" t="str">
            <v/>
          </cell>
          <cell r="E3494">
            <v>0</v>
          </cell>
          <cell r="F3494">
            <v>0</v>
          </cell>
          <cell r="G3494">
            <v>0</v>
          </cell>
        </row>
        <row r="3495">
          <cell r="A3495" t="str">
            <v/>
          </cell>
          <cell r="B3495" t="str">
            <v/>
          </cell>
          <cell r="C3495">
            <v>0</v>
          </cell>
          <cell r="D3495" t="str">
            <v/>
          </cell>
          <cell r="E3495">
            <v>0</v>
          </cell>
          <cell r="F3495">
            <v>0</v>
          </cell>
          <cell r="G3495">
            <v>0</v>
          </cell>
        </row>
        <row r="3496">
          <cell r="A3496" t="str">
            <v/>
          </cell>
          <cell r="B3496" t="str">
            <v/>
          </cell>
          <cell r="C3496">
            <v>0</v>
          </cell>
          <cell r="D3496" t="str">
            <v/>
          </cell>
          <cell r="E3496">
            <v>0</v>
          </cell>
          <cell r="F3496">
            <v>0</v>
          </cell>
          <cell r="G3496">
            <v>0</v>
          </cell>
        </row>
        <row r="3497">
          <cell r="A3497" t="str">
            <v/>
          </cell>
          <cell r="B3497" t="str">
            <v/>
          </cell>
          <cell r="D3497" t="str">
            <v/>
          </cell>
          <cell r="E3497">
            <v>0</v>
          </cell>
          <cell r="F3497">
            <v>0</v>
          </cell>
          <cell r="G3497">
            <v>0</v>
          </cell>
        </row>
        <row r="3498">
          <cell r="A3498" t="str">
            <v/>
          </cell>
          <cell r="B3498" t="str">
            <v/>
          </cell>
          <cell r="D3498" t="str">
            <v/>
          </cell>
          <cell r="E3498">
            <v>0</v>
          </cell>
          <cell r="F3498">
            <v>0</v>
          </cell>
          <cell r="G3498">
            <v>0</v>
          </cell>
        </row>
        <row r="3499">
          <cell r="A3499" t="str">
            <v/>
          </cell>
          <cell r="B3499" t="str">
            <v/>
          </cell>
          <cell r="C3499">
            <v>0</v>
          </cell>
          <cell r="D3499" t="str">
            <v/>
          </cell>
          <cell r="E3499">
            <v>0</v>
          </cell>
          <cell r="F3499">
            <v>0</v>
          </cell>
          <cell r="G3499">
            <v>0</v>
          </cell>
        </row>
        <row r="3500">
          <cell r="A3500" t="str">
            <v/>
          </cell>
          <cell r="B3500" t="str">
            <v/>
          </cell>
          <cell r="D3500" t="str">
            <v/>
          </cell>
          <cell r="F3500">
            <v>0</v>
          </cell>
          <cell r="G3500">
            <v>0</v>
          </cell>
        </row>
        <row r="3501">
          <cell r="A3501" t="str">
            <v/>
          </cell>
          <cell r="B3501" t="str">
            <v/>
          </cell>
          <cell r="C3501">
            <v>0</v>
          </cell>
          <cell r="D3501" t="str">
            <v/>
          </cell>
          <cell r="E3501">
            <v>0</v>
          </cell>
          <cell r="F3501">
            <v>0</v>
          </cell>
          <cell r="G3501">
            <v>0</v>
          </cell>
        </row>
        <row r="3502">
          <cell r="A3502" t="str">
            <v/>
          </cell>
          <cell r="B3502" t="str">
            <v/>
          </cell>
          <cell r="C3502">
            <v>0</v>
          </cell>
          <cell r="D3502" t="str">
            <v/>
          </cell>
          <cell r="E3502">
            <v>0</v>
          </cell>
          <cell r="F3502">
            <v>0</v>
          </cell>
          <cell r="G3502">
            <v>0</v>
          </cell>
        </row>
        <row r="3503">
          <cell r="A3503" t="str">
            <v/>
          </cell>
          <cell r="B3503" t="str">
            <v/>
          </cell>
          <cell r="C3503">
            <v>0</v>
          </cell>
          <cell r="D3503" t="str">
            <v/>
          </cell>
          <cell r="E3503">
            <v>0</v>
          </cell>
          <cell r="F3503">
            <v>0</v>
          </cell>
          <cell r="G3503">
            <v>0</v>
          </cell>
        </row>
        <row r="3504">
          <cell r="A3504" t="str">
            <v/>
          </cell>
          <cell r="B3504" t="str">
            <v/>
          </cell>
          <cell r="C3504">
            <v>0</v>
          </cell>
          <cell r="D3504" t="str">
            <v/>
          </cell>
          <cell r="E3504">
            <v>0</v>
          </cell>
          <cell r="F3504">
            <v>0</v>
          </cell>
          <cell r="G3504">
            <v>0</v>
          </cell>
        </row>
        <row r="3505">
          <cell r="A3505" t="str">
            <v/>
          </cell>
          <cell r="B3505" t="str">
            <v/>
          </cell>
          <cell r="C3505">
            <v>0</v>
          </cell>
          <cell r="D3505" t="str">
            <v/>
          </cell>
          <cell r="E3505">
            <v>0</v>
          </cell>
          <cell r="F3505">
            <v>0</v>
          </cell>
          <cell r="G3505">
            <v>0</v>
          </cell>
        </row>
        <row r="3506">
          <cell r="A3506" t="str">
            <v/>
          </cell>
          <cell r="B3506" t="str">
            <v/>
          </cell>
          <cell r="C3506" t="str">
            <v>PISOS Y ZÓCALOS</v>
          </cell>
          <cell r="D3506" t="str">
            <v/>
          </cell>
          <cell r="E3506">
            <v>0</v>
          </cell>
          <cell r="F3506">
            <v>0</v>
          </cell>
          <cell r="G3506">
            <v>0</v>
          </cell>
        </row>
        <row r="3507">
          <cell r="A3507" t="str">
            <v/>
          </cell>
          <cell r="B3507" t="str">
            <v/>
          </cell>
          <cell r="C3507" t="str">
            <v>Piso de grancilla</v>
          </cell>
          <cell r="D3507" t="str">
            <v/>
          </cell>
          <cell r="E3507">
            <v>0</v>
          </cell>
          <cell r="F3507">
            <v>0</v>
          </cell>
          <cell r="G3507">
            <v>0</v>
          </cell>
        </row>
        <row r="3508">
          <cell r="A3508" t="str">
            <v/>
          </cell>
          <cell r="B3508" t="str">
            <v/>
          </cell>
          <cell r="D3508" t="str">
            <v/>
          </cell>
          <cell r="E3508">
            <v>0</v>
          </cell>
          <cell r="F3508">
            <v>0</v>
          </cell>
          <cell r="G3508">
            <v>0</v>
          </cell>
        </row>
        <row r="3509">
          <cell r="A3509" t="str">
            <v>DATOS REDETERMINACION</v>
          </cell>
          <cell r="B3509">
            <v>0</v>
          </cell>
          <cell r="C3509" t="str">
            <v>DESIGNACION</v>
          </cell>
          <cell r="D3509" t="str">
            <v>U</v>
          </cell>
          <cell r="E3509" t="str">
            <v>Cantidad</v>
          </cell>
          <cell r="F3509" t="str">
            <v>Total A</v>
          </cell>
          <cell r="G3509">
            <v>0</v>
          </cell>
        </row>
        <row r="3510">
          <cell r="A3510" t="str">
            <v>B - MANO DE OBRA</v>
          </cell>
          <cell r="B3510" t="str">
            <v>DESCRIPCIÓN</v>
          </cell>
          <cell r="C3510">
            <v>0</v>
          </cell>
          <cell r="D3510">
            <v>0</v>
          </cell>
          <cell r="E3510">
            <v>0</v>
          </cell>
          <cell r="F3510">
            <v>0</v>
          </cell>
          <cell r="G3510">
            <v>0</v>
          </cell>
        </row>
        <row r="3511">
          <cell r="A3511" t="str">
            <v/>
          </cell>
          <cell r="B3511" t="str">
            <v/>
          </cell>
          <cell r="C3511" t="str">
            <v>A - MATERIALES</v>
          </cell>
          <cell r="D3511" t="str">
            <v/>
          </cell>
          <cell r="E3511">
            <v>0</v>
          </cell>
          <cell r="F3511">
            <v>0</v>
          </cell>
          <cell r="G3511">
            <v>0</v>
          </cell>
        </row>
        <row r="3512">
          <cell r="A3512" t="str">
            <v/>
          </cell>
          <cell r="B3512" t="str">
            <v/>
          </cell>
          <cell r="C3512">
            <v>0</v>
          </cell>
          <cell r="D3512" t="str">
            <v/>
          </cell>
          <cell r="E3512">
            <v>0</v>
          </cell>
          <cell r="F3512">
            <v>0</v>
          </cell>
          <cell r="G3512">
            <v>0</v>
          </cell>
        </row>
        <row r="3513">
          <cell r="A3513" t="str">
            <v/>
          </cell>
          <cell r="B3513" t="str">
            <v/>
          </cell>
          <cell r="C3513">
            <v>0</v>
          </cell>
          <cell r="D3513" t="str">
            <v/>
          </cell>
          <cell r="E3513">
            <v>0</v>
          </cell>
          <cell r="F3513">
            <v>0</v>
          </cell>
          <cell r="G3513">
            <v>0</v>
          </cell>
        </row>
        <row r="3514">
          <cell r="A3514" t="str">
            <v/>
          </cell>
          <cell r="B3514" t="str">
            <v/>
          </cell>
          <cell r="C3514">
            <v>0</v>
          </cell>
          <cell r="D3514" t="str">
            <v/>
          </cell>
          <cell r="E3514">
            <v>0</v>
          </cell>
          <cell r="F3514">
            <v>0</v>
          </cell>
          <cell r="G3514">
            <v>0</v>
          </cell>
        </row>
        <row r="3515">
          <cell r="A3515" t="str">
            <v/>
          </cell>
          <cell r="B3515" t="str">
            <v/>
          </cell>
          <cell r="C3515">
            <v>0</v>
          </cell>
          <cell r="D3515" t="str">
            <v/>
          </cell>
          <cell r="E3515">
            <v>0</v>
          </cell>
          <cell r="F3515">
            <v>0</v>
          </cell>
          <cell r="G3515">
            <v>0</v>
          </cell>
        </row>
        <row r="3516">
          <cell r="A3516" t="str">
            <v/>
          </cell>
          <cell r="B3516" t="str">
            <v/>
          </cell>
          <cell r="C3516">
            <v>0</v>
          </cell>
          <cell r="D3516" t="str">
            <v/>
          </cell>
          <cell r="E3516">
            <v>0</v>
          </cell>
          <cell r="F3516">
            <v>0</v>
          </cell>
          <cell r="G3516">
            <v>0</v>
          </cell>
        </row>
        <row r="3517">
          <cell r="A3517" t="str">
            <v/>
          </cell>
          <cell r="B3517" t="str">
            <v/>
          </cell>
          <cell r="C3517">
            <v>0</v>
          </cell>
          <cell r="D3517" t="str">
            <v/>
          </cell>
          <cell r="E3517">
            <v>0</v>
          </cell>
          <cell r="F3517">
            <v>0</v>
          </cell>
          <cell r="G3517">
            <v>0</v>
          </cell>
        </row>
        <row r="3518">
          <cell r="A3518" t="str">
            <v/>
          </cell>
          <cell r="B3518" t="str">
            <v/>
          </cell>
          <cell r="C3518">
            <v>0</v>
          </cell>
          <cell r="D3518" t="str">
            <v/>
          </cell>
          <cell r="E3518">
            <v>0</v>
          </cell>
          <cell r="F3518">
            <v>0</v>
          </cell>
          <cell r="G3518">
            <v>0</v>
          </cell>
        </row>
        <row r="3519">
          <cell r="A3519" t="str">
            <v/>
          </cell>
          <cell r="B3519" t="str">
            <v/>
          </cell>
          <cell r="C3519">
            <v>0</v>
          </cell>
          <cell r="D3519" t="str">
            <v/>
          </cell>
          <cell r="E3519">
            <v>0</v>
          </cell>
          <cell r="F3519" t="str">
            <v>Total B</v>
          </cell>
          <cell r="G3519">
            <v>0</v>
          </cell>
        </row>
        <row r="3520">
          <cell r="A3520" t="str">
            <v>C - EQUIPOS</v>
          </cell>
          <cell r="B3520" t="str">
            <v/>
          </cell>
          <cell r="C3520">
            <v>0</v>
          </cell>
          <cell r="D3520" t="str">
            <v/>
          </cell>
          <cell r="E3520">
            <v>0</v>
          </cell>
          <cell r="F3520">
            <v>0</v>
          </cell>
          <cell r="G3520">
            <v>0</v>
          </cell>
        </row>
        <row r="3521">
          <cell r="A3521" t="str">
            <v/>
          </cell>
          <cell r="B3521" t="str">
            <v/>
          </cell>
          <cell r="C3521">
            <v>0</v>
          </cell>
          <cell r="D3521" t="str">
            <v/>
          </cell>
          <cell r="E3521">
            <v>0</v>
          </cell>
          <cell r="F3521">
            <v>0</v>
          </cell>
          <cell r="G3521">
            <v>0</v>
          </cell>
        </row>
        <row r="3522">
          <cell r="A3522" t="str">
            <v/>
          </cell>
          <cell r="B3522" t="str">
            <v/>
          </cell>
          <cell r="C3522">
            <v>0</v>
          </cell>
          <cell r="D3522" t="str">
            <v/>
          </cell>
          <cell r="E3522">
            <v>0</v>
          </cell>
          <cell r="F3522">
            <v>0</v>
          </cell>
          <cell r="G3522">
            <v>0</v>
          </cell>
        </row>
        <row r="3523">
          <cell r="A3523" t="str">
            <v/>
          </cell>
          <cell r="B3523" t="str">
            <v/>
          </cell>
          <cell r="C3523">
            <v>0</v>
          </cell>
          <cell r="D3523" t="str">
            <v/>
          </cell>
          <cell r="E3523">
            <v>0</v>
          </cell>
          <cell r="F3523">
            <v>0</v>
          </cell>
          <cell r="G3523">
            <v>0</v>
          </cell>
        </row>
        <row r="3524">
          <cell r="A3524" t="str">
            <v/>
          </cell>
          <cell r="B3524" t="str">
            <v/>
          </cell>
          <cell r="C3524">
            <v>0</v>
          </cell>
          <cell r="D3524" t="str">
            <v/>
          </cell>
          <cell r="E3524">
            <v>0</v>
          </cell>
          <cell r="F3524">
            <v>0</v>
          </cell>
          <cell r="G3524">
            <v>0</v>
          </cell>
        </row>
        <row r="3525">
          <cell r="A3525" t="str">
            <v/>
          </cell>
          <cell r="B3525" t="str">
            <v/>
          </cell>
          <cell r="C3525">
            <v>0</v>
          </cell>
          <cell r="D3525" t="str">
            <v/>
          </cell>
          <cell r="E3525">
            <v>0</v>
          </cell>
          <cell r="F3525">
            <v>0</v>
          </cell>
          <cell r="G3525">
            <v>0</v>
          </cell>
        </row>
        <row r="3526">
          <cell r="A3526" t="str">
            <v/>
          </cell>
          <cell r="B3526" t="str">
            <v/>
          </cell>
          <cell r="D3526" t="str">
            <v/>
          </cell>
          <cell r="E3526">
            <v>0</v>
          </cell>
          <cell r="F3526">
            <v>0</v>
          </cell>
          <cell r="G3526">
            <v>0</v>
          </cell>
        </row>
        <row r="3527">
          <cell r="A3527" t="str">
            <v/>
          </cell>
          <cell r="B3527" t="str">
            <v/>
          </cell>
          <cell r="C3527" t="str">
            <v>B - MANO DE OBRA</v>
          </cell>
          <cell r="D3527" t="str">
            <v/>
          </cell>
          <cell r="E3527">
            <v>0</v>
          </cell>
          <cell r="F3527">
            <v>0</v>
          </cell>
          <cell r="G3527">
            <v>0</v>
          </cell>
        </row>
        <row r="3528">
          <cell r="A3528" t="str">
            <v/>
          </cell>
          <cell r="B3528" t="str">
            <v/>
          </cell>
          <cell r="C3528">
            <v>0</v>
          </cell>
          <cell r="D3528" t="str">
            <v/>
          </cell>
          <cell r="E3528">
            <v>0</v>
          </cell>
          <cell r="F3528">
            <v>0</v>
          </cell>
          <cell r="G3528">
            <v>0</v>
          </cell>
        </row>
        <row r="3529">
          <cell r="A3529" t="str">
            <v/>
          </cell>
          <cell r="B3529" t="str">
            <v/>
          </cell>
          <cell r="C3529">
            <v>0</v>
          </cell>
          <cell r="D3529" t="str">
            <v/>
          </cell>
          <cell r="E3529">
            <v>0</v>
          </cell>
          <cell r="F3529">
            <v>0</v>
          </cell>
          <cell r="G3529">
            <v>0</v>
          </cell>
        </row>
        <row r="3530">
          <cell r="A3530" t="str">
            <v/>
          </cell>
          <cell r="B3530" t="str">
            <v/>
          </cell>
          <cell r="C3530">
            <v>0</v>
          </cell>
          <cell r="D3530" t="str">
            <v/>
          </cell>
          <cell r="E3530">
            <v>0</v>
          </cell>
          <cell r="F3530">
            <v>0</v>
          </cell>
          <cell r="G3530">
            <v>0</v>
          </cell>
        </row>
        <row r="3531">
          <cell r="A3531" t="str">
            <v/>
          </cell>
          <cell r="B3531" t="str">
            <v/>
          </cell>
          <cell r="C3531">
            <v>0</v>
          </cell>
          <cell r="D3531" t="str">
            <v/>
          </cell>
          <cell r="E3531">
            <v>0</v>
          </cell>
          <cell r="F3531" t="str">
            <v>Total C</v>
          </cell>
          <cell r="G3531">
            <v>0</v>
          </cell>
        </row>
        <row r="3532">
          <cell r="A3532" t="str">
            <v/>
          </cell>
          <cell r="B3532" t="str">
            <v/>
          </cell>
          <cell r="C3532">
            <v>0</v>
          </cell>
          <cell r="D3532" t="str">
            <v/>
          </cell>
          <cell r="E3532">
            <v>0</v>
          </cell>
          <cell r="F3532">
            <v>0</v>
          </cell>
          <cell r="G3532">
            <v>0</v>
          </cell>
        </row>
        <row r="3533">
          <cell r="A3533" t="str">
            <v/>
          </cell>
          <cell r="B3533" t="str">
            <v/>
          </cell>
          <cell r="C3533">
            <v>0</v>
          </cell>
          <cell r="D3533" t="str">
            <v>COSTO NETO</v>
          </cell>
          <cell r="E3533">
            <v>0</v>
          </cell>
          <cell r="F3533" t="str">
            <v>Total D=A+B+C</v>
          </cell>
          <cell r="G3533">
            <v>0</v>
          </cell>
        </row>
        <row r="3534">
          <cell r="A3534" t="str">
            <v/>
          </cell>
          <cell r="B3534" t="str">
            <v/>
          </cell>
          <cell r="C3534">
            <v>0</v>
          </cell>
          <cell r="D3534" t="str">
            <v/>
          </cell>
          <cell r="E3534">
            <v>0</v>
          </cell>
          <cell r="F3534">
            <v>0</v>
          </cell>
          <cell r="G3534">
            <v>0</v>
          </cell>
        </row>
        <row r="3535">
          <cell r="A3535" t="str">
            <v>ANALISIS DE PRECIOS</v>
          </cell>
          <cell r="B3535" t="str">
            <v/>
          </cell>
          <cell r="C3535">
            <v>0</v>
          </cell>
          <cell r="D3535" t="str">
            <v/>
          </cell>
          <cell r="E3535">
            <v>0</v>
          </cell>
          <cell r="F3535">
            <v>0</v>
          </cell>
          <cell r="G3535">
            <v>0</v>
          </cell>
        </row>
        <row r="3536">
          <cell r="A3536" t="str">
            <v>COMITENTE:</v>
          </cell>
          <cell r="B3536" t="str">
            <v>INSTITUTO PROVINCIAL DE LA VIVIENDA</v>
          </cell>
          <cell r="E3536">
            <v>0</v>
          </cell>
          <cell r="F3536" t="str">
            <v>Total B</v>
          </cell>
          <cell r="G3536">
            <v>0</v>
          </cell>
        </row>
        <row r="3537">
          <cell r="A3537" t="str">
            <v>CONTRATISTA:</v>
          </cell>
          <cell r="B3537">
            <v>0</v>
          </cell>
          <cell r="C3537" t="str">
            <v>C - EQUIPOS</v>
          </cell>
          <cell r="E3537">
            <v>0</v>
          </cell>
          <cell r="G3537">
            <v>0</v>
          </cell>
        </row>
        <row r="3538">
          <cell r="A3538" t="str">
            <v>OBRA:</v>
          </cell>
          <cell r="B3538">
            <v>0</v>
          </cell>
          <cell r="C3538">
            <v>0</v>
          </cell>
          <cell r="D3538" t="str">
            <v/>
          </cell>
          <cell r="E3538">
            <v>0</v>
          </cell>
          <cell r="F3538" t="str">
            <v>PRECIOS A:</v>
          </cell>
          <cell r="G3538">
            <v>0</v>
          </cell>
        </row>
        <row r="3539">
          <cell r="A3539" t="str">
            <v>UBICACIÓN:</v>
          </cell>
          <cell r="B3539">
            <v>0</v>
          </cell>
          <cell r="C3539">
            <v>0</v>
          </cell>
          <cell r="D3539" t="str">
            <v/>
          </cell>
          <cell r="E3539">
            <v>0</v>
          </cell>
          <cell r="F3539">
            <v>0</v>
          </cell>
          <cell r="G3539">
            <v>0</v>
          </cell>
        </row>
        <row r="3540">
          <cell r="A3540" t="str">
            <v>RUBRO:</v>
          </cell>
          <cell r="B3540" t="str">
            <v/>
          </cell>
          <cell r="C3540">
            <v>0</v>
          </cell>
          <cell r="D3540" t="str">
            <v/>
          </cell>
          <cell r="E3540">
            <v>0</v>
          </cell>
          <cell r="F3540">
            <v>0</v>
          </cell>
          <cell r="G3540">
            <v>0</v>
          </cell>
        </row>
        <row r="3541">
          <cell r="A3541" t="str">
            <v>ITEM:</v>
          </cell>
          <cell r="B3541" t="str">
            <v/>
          </cell>
          <cell r="C3541" t="str">
            <v/>
          </cell>
          <cell r="D3541" t="str">
            <v/>
          </cell>
          <cell r="E3541">
            <v>0</v>
          </cell>
          <cell r="F3541" t="str">
            <v>UNIDAD:</v>
          </cell>
          <cell r="G3541" t="str">
            <v/>
          </cell>
        </row>
        <row r="3542">
          <cell r="A3542" t="str">
            <v/>
          </cell>
          <cell r="B3542" t="str">
            <v/>
          </cell>
          <cell r="C3542">
            <v>0</v>
          </cell>
          <cell r="D3542" t="str">
            <v/>
          </cell>
          <cell r="E3542">
            <v>0</v>
          </cell>
          <cell r="F3542">
            <v>0</v>
          </cell>
          <cell r="G3542">
            <v>0</v>
          </cell>
        </row>
        <row r="3543">
          <cell r="A3543" t="str">
            <v>DATOS REDETERMINACION</v>
          </cell>
          <cell r="B3543" t="str">
            <v/>
          </cell>
          <cell r="C3543" t="str">
            <v>DESIGNACION</v>
          </cell>
          <cell r="D3543" t="str">
            <v>U</v>
          </cell>
          <cell r="E3543" t="str">
            <v>Cantidad</v>
          </cell>
          <cell r="F3543" t="str">
            <v>$ Unitarios</v>
          </cell>
          <cell r="G3543" t="str">
            <v>$ Parcial</v>
          </cell>
        </row>
        <row r="3544">
          <cell r="A3544" t="str">
            <v>CÓDIGO</v>
          </cell>
          <cell r="B3544" t="str">
            <v>DESCRIPCIÓN</v>
          </cell>
          <cell r="C3544">
            <v>0</v>
          </cell>
          <cell r="D3544" t="str">
            <v/>
          </cell>
          <cell r="E3544">
            <v>0</v>
          </cell>
          <cell r="F3544">
            <v>0</v>
          </cell>
          <cell r="G3544">
            <v>0</v>
          </cell>
        </row>
        <row r="3545">
          <cell r="A3545" t="str">
            <v>A - MATERIALES</v>
          </cell>
          <cell r="B3545" t="str">
            <v/>
          </cell>
          <cell r="C3545">
            <v>0</v>
          </cell>
          <cell r="D3545" t="str">
            <v/>
          </cell>
          <cell r="E3545">
            <v>0</v>
          </cell>
          <cell r="F3545">
            <v>0</v>
          </cell>
          <cell r="G3545">
            <v>0</v>
          </cell>
        </row>
        <row r="3546">
          <cell r="A3546" t="str">
            <v/>
          </cell>
          <cell r="B3546" t="str">
            <v/>
          </cell>
          <cell r="C3546">
            <v>0</v>
          </cell>
          <cell r="D3546" t="str">
            <v/>
          </cell>
          <cell r="E3546">
            <v>0</v>
          </cell>
          <cell r="F3546">
            <v>0</v>
          </cell>
          <cell r="G3546">
            <v>0</v>
          </cell>
        </row>
        <row r="3547">
          <cell r="A3547" t="str">
            <v/>
          </cell>
          <cell r="B3547" t="str">
            <v/>
          </cell>
          <cell r="D3547" t="str">
            <v/>
          </cell>
          <cell r="E3547">
            <v>0</v>
          </cell>
          <cell r="F3547">
            <v>0</v>
          </cell>
          <cell r="G3547">
            <v>0</v>
          </cell>
        </row>
        <row r="3548">
          <cell r="A3548" t="str">
            <v/>
          </cell>
          <cell r="B3548" t="str">
            <v/>
          </cell>
          <cell r="D3548" t="str">
            <v/>
          </cell>
          <cell r="E3548">
            <v>0</v>
          </cell>
          <cell r="F3548">
            <v>0</v>
          </cell>
          <cell r="G3548">
            <v>0</v>
          </cell>
        </row>
        <row r="3549">
          <cell r="A3549" t="str">
            <v/>
          </cell>
          <cell r="B3549" t="str">
            <v/>
          </cell>
          <cell r="C3549">
            <v>0</v>
          </cell>
          <cell r="D3549" t="str">
            <v/>
          </cell>
          <cell r="E3549">
            <v>0</v>
          </cell>
          <cell r="F3549">
            <v>0</v>
          </cell>
          <cell r="G3549">
            <v>0</v>
          </cell>
        </row>
        <row r="3550">
          <cell r="A3550" t="str">
            <v/>
          </cell>
          <cell r="B3550" t="str">
            <v/>
          </cell>
          <cell r="D3550" t="str">
            <v/>
          </cell>
          <cell r="F3550">
            <v>0</v>
          </cell>
          <cell r="G3550">
            <v>0</v>
          </cell>
        </row>
        <row r="3551">
          <cell r="A3551" t="str">
            <v/>
          </cell>
          <cell r="B3551" t="str">
            <v/>
          </cell>
          <cell r="C3551">
            <v>0</v>
          </cell>
          <cell r="D3551" t="str">
            <v/>
          </cell>
          <cell r="E3551">
            <v>0</v>
          </cell>
          <cell r="F3551">
            <v>0</v>
          </cell>
          <cell r="G3551">
            <v>0</v>
          </cell>
        </row>
        <row r="3552">
          <cell r="A3552" t="str">
            <v/>
          </cell>
          <cell r="B3552" t="str">
            <v/>
          </cell>
          <cell r="C3552">
            <v>0</v>
          </cell>
          <cell r="D3552" t="str">
            <v/>
          </cell>
          <cell r="E3552">
            <v>0</v>
          </cell>
          <cell r="F3552">
            <v>0</v>
          </cell>
          <cell r="G3552">
            <v>0</v>
          </cell>
        </row>
        <row r="3553">
          <cell r="A3553" t="str">
            <v/>
          </cell>
          <cell r="B3553" t="str">
            <v/>
          </cell>
          <cell r="C3553">
            <v>0</v>
          </cell>
          <cell r="D3553" t="str">
            <v/>
          </cell>
          <cell r="E3553">
            <v>0</v>
          </cell>
          <cell r="F3553">
            <v>0</v>
          </cell>
          <cell r="G3553">
            <v>0</v>
          </cell>
        </row>
        <row r="3554">
          <cell r="A3554" t="str">
            <v/>
          </cell>
          <cell r="B3554" t="str">
            <v/>
          </cell>
          <cell r="C3554">
            <v>0</v>
          </cell>
          <cell r="D3554" t="str">
            <v/>
          </cell>
          <cell r="E3554">
            <v>0</v>
          </cell>
          <cell r="F3554">
            <v>0</v>
          </cell>
          <cell r="G3554">
            <v>0</v>
          </cell>
        </row>
        <row r="3555">
          <cell r="A3555" t="str">
            <v/>
          </cell>
          <cell r="B3555" t="str">
            <v/>
          </cell>
          <cell r="C3555">
            <v>0</v>
          </cell>
          <cell r="D3555" t="str">
            <v/>
          </cell>
          <cell r="E3555">
            <v>0</v>
          </cell>
          <cell r="F3555">
            <v>0</v>
          </cell>
          <cell r="G3555">
            <v>0</v>
          </cell>
        </row>
        <row r="3556">
          <cell r="A3556" t="str">
            <v/>
          </cell>
          <cell r="B3556" t="str">
            <v/>
          </cell>
          <cell r="C3556" t="str">
            <v>PISOS Y ZÓCALOS</v>
          </cell>
          <cell r="D3556" t="str">
            <v/>
          </cell>
          <cell r="E3556">
            <v>0</v>
          </cell>
          <cell r="F3556">
            <v>0</v>
          </cell>
          <cell r="G3556">
            <v>0</v>
          </cell>
        </row>
        <row r="3557">
          <cell r="A3557" t="str">
            <v/>
          </cell>
          <cell r="B3557" t="str">
            <v/>
          </cell>
          <cell r="C3557" t="str">
            <v>Pisos de hormigón estampado</v>
          </cell>
          <cell r="D3557" t="str">
            <v/>
          </cell>
          <cell r="E3557">
            <v>0</v>
          </cell>
          <cell r="F3557">
            <v>0</v>
          </cell>
          <cell r="G3557">
            <v>0</v>
          </cell>
        </row>
        <row r="3558">
          <cell r="A3558" t="str">
            <v/>
          </cell>
          <cell r="B3558" t="str">
            <v/>
          </cell>
          <cell r="D3558" t="str">
            <v/>
          </cell>
          <cell r="E3558">
            <v>0</v>
          </cell>
          <cell r="F3558">
            <v>0</v>
          </cell>
          <cell r="G3558">
            <v>0</v>
          </cell>
        </row>
        <row r="3559">
          <cell r="A3559" t="str">
            <v/>
          </cell>
          <cell r="B3559" t="str">
            <v/>
          </cell>
          <cell r="C3559" t="str">
            <v>DESIGNACION</v>
          </cell>
          <cell r="D3559" t="str">
            <v/>
          </cell>
          <cell r="E3559" t="str">
            <v>Cantidad</v>
          </cell>
          <cell r="F3559">
            <v>0</v>
          </cell>
          <cell r="G3559">
            <v>0</v>
          </cell>
        </row>
        <row r="3560">
          <cell r="A3560" t="str">
            <v/>
          </cell>
          <cell r="B3560" t="str">
            <v/>
          </cell>
          <cell r="C3560">
            <v>0</v>
          </cell>
          <cell r="D3560" t="str">
            <v/>
          </cell>
          <cell r="E3560">
            <v>0</v>
          </cell>
          <cell r="F3560">
            <v>0</v>
          </cell>
          <cell r="G3560">
            <v>0</v>
          </cell>
        </row>
        <row r="3561">
          <cell r="A3561" t="str">
            <v/>
          </cell>
          <cell r="B3561" t="str">
            <v/>
          </cell>
          <cell r="C3561" t="str">
            <v>A - MATERIALES</v>
          </cell>
          <cell r="D3561" t="str">
            <v/>
          </cell>
          <cell r="E3561">
            <v>0</v>
          </cell>
          <cell r="F3561">
            <v>0</v>
          </cell>
          <cell r="G3561">
            <v>0</v>
          </cell>
        </row>
        <row r="3562">
          <cell r="A3562" t="str">
            <v/>
          </cell>
          <cell r="B3562" t="str">
            <v/>
          </cell>
          <cell r="C3562">
            <v>0</v>
          </cell>
          <cell r="D3562" t="str">
            <v/>
          </cell>
          <cell r="E3562">
            <v>0</v>
          </cell>
          <cell r="F3562">
            <v>0</v>
          </cell>
          <cell r="G3562">
            <v>0</v>
          </cell>
        </row>
        <row r="3563">
          <cell r="A3563" t="str">
            <v/>
          </cell>
          <cell r="B3563" t="str">
            <v/>
          </cell>
          <cell r="C3563">
            <v>0</v>
          </cell>
          <cell r="D3563" t="str">
            <v/>
          </cell>
          <cell r="E3563">
            <v>0</v>
          </cell>
          <cell r="F3563">
            <v>0</v>
          </cell>
          <cell r="G3563">
            <v>0</v>
          </cell>
        </row>
        <row r="3564">
          <cell r="A3564" t="str">
            <v/>
          </cell>
          <cell r="B3564" t="str">
            <v/>
          </cell>
          <cell r="C3564">
            <v>0</v>
          </cell>
          <cell r="D3564" t="str">
            <v/>
          </cell>
          <cell r="E3564">
            <v>0</v>
          </cell>
          <cell r="F3564">
            <v>0</v>
          </cell>
          <cell r="G3564">
            <v>0</v>
          </cell>
        </row>
        <row r="3565">
          <cell r="A3565" t="str">
            <v/>
          </cell>
          <cell r="B3565" t="str">
            <v/>
          </cell>
          <cell r="C3565">
            <v>0</v>
          </cell>
          <cell r="D3565" t="str">
            <v/>
          </cell>
          <cell r="E3565">
            <v>0</v>
          </cell>
          <cell r="F3565">
            <v>0</v>
          </cell>
          <cell r="G3565">
            <v>0</v>
          </cell>
        </row>
        <row r="3566">
          <cell r="A3566" t="str">
            <v/>
          </cell>
          <cell r="B3566" t="str">
            <v/>
          </cell>
          <cell r="C3566">
            <v>0</v>
          </cell>
          <cell r="D3566" t="str">
            <v/>
          </cell>
          <cell r="E3566">
            <v>0</v>
          </cell>
          <cell r="F3566" t="str">
            <v>Total A</v>
          </cell>
          <cell r="G3566">
            <v>0</v>
          </cell>
        </row>
        <row r="3567">
          <cell r="A3567" t="str">
            <v>B - MANO DE OBRA</v>
          </cell>
          <cell r="B3567" t="str">
            <v/>
          </cell>
          <cell r="C3567">
            <v>0</v>
          </cell>
          <cell r="D3567" t="str">
            <v/>
          </cell>
          <cell r="E3567">
            <v>0</v>
          </cell>
          <cell r="F3567">
            <v>0</v>
          </cell>
          <cell r="G3567">
            <v>0</v>
          </cell>
        </row>
        <row r="3568">
          <cell r="A3568" t="str">
            <v/>
          </cell>
          <cell r="B3568" t="str">
            <v/>
          </cell>
          <cell r="C3568">
            <v>0</v>
          </cell>
          <cell r="D3568" t="str">
            <v/>
          </cell>
          <cell r="E3568">
            <v>0</v>
          </cell>
          <cell r="F3568">
            <v>0</v>
          </cell>
          <cell r="G3568">
            <v>0</v>
          </cell>
        </row>
        <row r="3569">
          <cell r="A3569" t="str">
            <v/>
          </cell>
          <cell r="B3569" t="str">
            <v/>
          </cell>
          <cell r="C3569">
            <v>0</v>
          </cell>
          <cell r="D3569" t="str">
            <v/>
          </cell>
          <cell r="E3569">
            <v>0</v>
          </cell>
          <cell r="F3569">
            <v>0</v>
          </cell>
          <cell r="G3569">
            <v>0</v>
          </cell>
        </row>
        <row r="3570">
          <cell r="A3570" t="str">
            <v/>
          </cell>
          <cell r="B3570" t="str">
            <v/>
          </cell>
          <cell r="C3570">
            <v>0</v>
          </cell>
          <cell r="D3570" t="str">
            <v/>
          </cell>
          <cell r="E3570">
            <v>0</v>
          </cell>
          <cell r="F3570">
            <v>0</v>
          </cell>
          <cell r="G3570">
            <v>0</v>
          </cell>
        </row>
        <row r="3571">
          <cell r="A3571" t="str">
            <v/>
          </cell>
          <cell r="B3571" t="str">
            <v/>
          </cell>
          <cell r="C3571">
            <v>0</v>
          </cell>
          <cell r="D3571" t="str">
            <v/>
          </cell>
          <cell r="E3571">
            <v>0</v>
          </cell>
          <cell r="F3571">
            <v>0</v>
          </cell>
          <cell r="G3571">
            <v>0</v>
          </cell>
        </row>
        <row r="3572">
          <cell r="A3572" t="str">
            <v/>
          </cell>
          <cell r="B3572" t="str">
            <v/>
          </cell>
          <cell r="C3572">
            <v>0</v>
          </cell>
          <cell r="D3572" t="str">
            <v/>
          </cell>
          <cell r="E3572">
            <v>0</v>
          </cell>
          <cell r="F3572">
            <v>0</v>
          </cell>
          <cell r="G3572">
            <v>0</v>
          </cell>
        </row>
        <row r="3573">
          <cell r="A3573" t="str">
            <v/>
          </cell>
          <cell r="B3573" t="str">
            <v/>
          </cell>
          <cell r="C3573">
            <v>0</v>
          </cell>
          <cell r="D3573" t="str">
            <v/>
          </cell>
          <cell r="E3573">
            <v>0</v>
          </cell>
          <cell r="F3573">
            <v>0</v>
          </cell>
          <cell r="G3573">
            <v>0</v>
          </cell>
        </row>
        <row r="3574">
          <cell r="A3574" t="str">
            <v/>
          </cell>
          <cell r="B3574" t="str">
            <v/>
          </cell>
          <cell r="C3574">
            <v>0</v>
          </cell>
          <cell r="D3574" t="str">
            <v/>
          </cell>
          <cell r="E3574">
            <v>0</v>
          </cell>
          <cell r="F3574">
            <v>0</v>
          </cell>
          <cell r="G3574">
            <v>0</v>
          </cell>
        </row>
        <row r="3575">
          <cell r="A3575" t="str">
            <v/>
          </cell>
          <cell r="B3575" t="str">
            <v/>
          </cell>
          <cell r="C3575">
            <v>0</v>
          </cell>
          <cell r="D3575" t="str">
            <v/>
          </cell>
          <cell r="E3575">
            <v>0</v>
          </cell>
          <cell r="F3575">
            <v>0</v>
          </cell>
          <cell r="G3575">
            <v>0</v>
          </cell>
        </row>
        <row r="3576">
          <cell r="A3576">
            <v>0</v>
          </cell>
          <cell r="E3576">
            <v>0</v>
          </cell>
          <cell r="F3576" t="str">
            <v>Total B</v>
          </cell>
          <cell r="G3576">
            <v>0</v>
          </cell>
        </row>
        <row r="3577">
          <cell r="A3577" t="str">
            <v>C - EQUIPOS</v>
          </cell>
          <cell r="C3577" t="str">
            <v>B - MANO DE OBRA</v>
          </cell>
          <cell r="E3577">
            <v>0</v>
          </cell>
          <cell r="G3577">
            <v>0</v>
          </cell>
        </row>
        <row r="3578">
          <cell r="A3578" t="str">
            <v/>
          </cell>
          <cell r="B3578" t="str">
            <v/>
          </cell>
          <cell r="C3578">
            <v>0</v>
          </cell>
          <cell r="D3578" t="str">
            <v/>
          </cell>
          <cell r="E3578">
            <v>0</v>
          </cell>
          <cell r="F3578">
            <v>0</v>
          </cell>
          <cell r="G3578">
            <v>0</v>
          </cell>
        </row>
        <row r="3579">
          <cell r="A3579" t="str">
            <v/>
          </cell>
          <cell r="B3579" t="str">
            <v/>
          </cell>
          <cell r="C3579">
            <v>0</v>
          </cell>
          <cell r="D3579" t="str">
            <v/>
          </cell>
          <cell r="E3579">
            <v>0</v>
          </cell>
          <cell r="F3579">
            <v>0</v>
          </cell>
          <cell r="G3579">
            <v>0</v>
          </cell>
        </row>
        <row r="3580">
          <cell r="A3580" t="str">
            <v/>
          </cell>
          <cell r="B3580" t="str">
            <v/>
          </cell>
          <cell r="C3580">
            <v>0</v>
          </cell>
          <cell r="D3580" t="str">
            <v/>
          </cell>
          <cell r="E3580">
            <v>0</v>
          </cell>
          <cell r="F3580">
            <v>0</v>
          </cell>
          <cell r="G3580">
            <v>0</v>
          </cell>
        </row>
        <row r="3581">
          <cell r="A3581" t="str">
            <v/>
          </cell>
          <cell r="B3581" t="str">
            <v/>
          </cell>
          <cell r="C3581">
            <v>0</v>
          </cell>
          <cell r="D3581" t="str">
            <v/>
          </cell>
          <cell r="E3581">
            <v>0</v>
          </cell>
          <cell r="F3581">
            <v>0</v>
          </cell>
          <cell r="G3581">
            <v>0</v>
          </cell>
        </row>
        <row r="3582">
          <cell r="A3582" t="str">
            <v/>
          </cell>
          <cell r="B3582" t="str">
            <v/>
          </cell>
          <cell r="C3582">
            <v>0</v>
          </cell>
          <cell r="D3582" t="str">
            <v/>
          </cell>
          <cell r="E3582">
            <v>0</v>
          </cell>
          <cell r="F3582">
            <v>0</v>
          </cell>
          <cell r="G3582">
            <v>0</v>
          </cell>
        </row>
        <row r="3583">
          <cell r="A3583" t="str">
            <v/>
          </cell>
          <cell r="B3583" t="str">
            <v/>
          </cell>
          <cell r="C3583">
            <v>0</v>
          </cell>
          <cell r="D3583" t="str">
            <v/>
          </cell>
          <cell r="E3583">
            <v>0</v>
          </cell>
          <cell r="F3583">
            <v>0</v>
          </cell>
          <cell r="G3583">
            <v>0</v>
          </cell>
        </row>
        <row r="3584">
          <cell r="A3584" t="str">
            <v/>
          </cell>
          <cell r="B3584" t="str">
            <v/>
          </cell>
          <cell r="C3584">
            <v>0</v>
          </cell>
          <cell r="D3584" t="str">
            <v/>
          </cell>
          <cell r="E3584">
            <v>0</v>
          </cell>
          <cell r="F3584">
            <v>0</v>
          </cell>
          <cell r="G3584">
            <v>0</v>
          </cell>
        </row>
        <row r="3585">
          <cell r="A3585" t="str">
            <v/>
          </cell>
          <cell r="B3585" t="str">
            <v/>
          </cell>
          <cell r="C3585">
            <v>0</v>
          </cell>
          <cell r="D3585" t="str">
            <v/>
          </cell>
          <cell r="E3585">
            <v>0</v>
          </cell>
          <cell r="F3585">
            <v>0</v>
          </cell>
          <cell r="G3585">
            <v>0</v>
          </cell>
        </row>
        <row r="3586">
          <cell r="A3586" t="str">
            <v/>
          </cell>
          <cell r="B3586" t="str">
            <v/>
          </cell>
          <cell r="D3586" t="str">
            <v/>
          </cell>
          <cell r="E3586">
            <v>0</v>
          </cell>
          <cell r="F3586">
            <v>0</v>
          </cell>
          <cell r="G3586">
            <v>0</v>
          </cell>
        </row>
        <row r="3587">
          <cell r="A3587" t="str">
            <v/>
          </cell>
          <cell r="B3587" t="str">
            <v/>
          </cell>
          <cell r="C3587" t="str">
            <v>C - EQUIPOS</v>
          </cell>
          <cell r="D3587" t="str">
            <v/>
          </cell>
          <cell r="E3587">
            <v>0</v>
          </cell>
          <cell r="F3587">
            <v>0</v>
          </cell>
          <cell r="G3587">
            <v>0</v>
          </cell>
        </row>
        <row r="3588">
          <cell r="A3588" t="str">
            <v/>
          </cell>
          <cell r="B3588" t="str">
            <v/>
          </cell>
          <cell r="C3588">
            <v>0</v>
          </cell>
          <cell r="D3588" t="str">
            <v/>
          </cell>
          <cell r="E3588">
            <v>0</v>
          </cell>
          <cell r="F3588" t="str">
            <v>Total C</v>
          </cell>
          <cell r="G3588">
            <v>0</v>
          </cell>
        </row>
        <row r="3589">
          <cell r="A3589" t="str">
            <v/>
          </cell>
          <cell r="B3589" t="str">
            <v/>
          </cell>
          <cell r="C3589">
            <v>0</v>
          </cell>
          <cell r="D3589" t="str">
            <v/>
          </cell>
          <cell r="E3589">
            <v>0</v>
          </cell>
          <cell r="F3589">
            <v>0</v>
          </cell>
          <cell r="G3589">
            <v>0</v>
          </cell>
        </row>
        <row r="3590">
          <cell r="A3590" t="str">
            <v/>
          </cell>
          <cell r="B3590" t="str">
            <v/>
          </cell>
          <cell r="C3590">
            <v>0</v>
          </cell>
          <cell r="D3590" t="str">
            <v>COSTO NETO</v>
          </cell>
          <cell r="E3590">
            <v>0</v>
          </cell>
          <cell r="F3590" t="str">
            <v>Total D=A+B+C</v>
          </cell>
          <cell r="G3590">
            <v>0</v>
          </cell>
        </row>
        <row r="3591">
          <cell r="A3591" t="str">
            <v/>
          </cell>
          <cell r="B3591" t="str">
            <v/>
          </cell>
          <cell r="C3591">
            <v>0</v>
          </cell>
          <cell r="D3591" t="str">
            <v/>
          </cell>
          <cell r="E3591">
            <v>0</v>
          </cell>
          <cell r="F3591">
            <v>0</v>
          </cell>
          <cell r="G3591">
            <v>0</v>
          </cell>
        </row>
        <row r="3592">
          <cell r="A3592" t="str">
            <v>ANALISIS DE PRECIOS</v>
          </cell>
          <cell r="B3592" t="str">
            <v/>
          </cell>
          <cell r="C3592">
            <v>0</v>
          </cell>
          <cell r="D3592" t="str">
            <v/>
          </cell>
          <cell r="E3592">
            <v>0</v>
          </cell>
          <cell r="F3592">
            <v>0</v>
          </cell>
          <cell r="G3592">
            <v>0</v>
          </cell>
        </row>
        <row r="3593">
          <cell r="A3593" t="str">
            <v>COMITENTE:</v>
          </cell>
          <cell r="B3593" t="str">
            <v>INSTITUTO PROVINCIAL DE LA VIVIENDA</v>
          </cell>
          <cell r="C3593">
            <v>0</v>
          </cell>
          <cell r="D3593" t="str">
            <v/>
          </cell>
          <cell r="E3593">
            <v>0</v>
          </cell>
          <cell r="F3593">
            <v>0</v>
          </cell>
          <cell r="G3593">
            <v>0</v>
          </cell>
        </row>
        <row r="3594">
          <cell r="A3594" t="str">
            <v>CONTRATISTA:</v>
          </cell>
          <cell r="B3594">
            <v>0</v>
          </cell>
          <cell r="C3594">
            <v>0</v>
          </cell>
          <cell r="D3594" t="str">
            <v/>
          </cell>
          <cell r="E3594">
            <v>0</v>
          </cell>
          <cell r="F3594">
            <v>0</v>
          </cell>
          <cell r="G3594">
            <v>0</v>
          </cell>
        </row>
        <row r="3595">
          <cell r="A3595" t="str">
            <v>OBRA:</v>
          </cell>
          <cell r="B3595">
            <v>0</v>
          </cell>
          <cell r="C3595">
            <v>0</v>
          </cell>
          <cell r="D3595" t="str">
            <v/>
          </cell>
          <cell r="E3595">
            <v>0</v>
          </cell>
          <cell r="F3595" t="str">
            <v>PRECIOS A:</v>
          </cell>
          <cell r="G3595">
            <v>0</v>
          </cell>
        </row>
        <row r="3596">
          <cell r="A3596" t="str">
            <v>UBICACIÓN:</v>
          </cell>
          <cell r="B3596">
            <v>0</v>
          </cell>
          <cell r="C3596">
            <v>0</v>
          </cell>
          <cell r="D3596" t="str">
            <v/>
          </cell>
          <cell r="E3596">
            <v>0</v>
          </cell>
          <cell r="F3596">
            <v>0</v>
          </cell>
          <cell r="G3596">
            <v>0</v>
          </cell>
        </row>
        <row r="3597">
          <cell r="A3597" t="str">
            <v>RUBRO:</v>
          </cell>
          <cell r="C3597">
            <v>0</v>
          </cell>
          <cell r="E3597">
            <v>0</v>
          </cell>
          <cell r="F3597" t="str">
            <v>Total C</v>
          </cell>
          <cell r="G3597">
            <v>0</v>
          </cell>
        </row>
        <row r="3598">
          <cell r="A3598" t="str">
            <v>ITEM:</v>
          </cell>
          <cell r="B3598" t="str">
            <v/>
          </cell>
          <cell r="C3598" t="str">
            <v/>
          </cell>
          <cell r="E3598">
            <v>0</v>
          </cell>
          <cell r="F3598" t="str">
            <v>UNIDAD:</v>
          </cell>
          <cell r="G3598" t="str">
            <v/>
          </cell>
        </row>
        <row r="3599">
          <cell r="A3599" t="str">
            <v>9.3.3</v>
          </cell>
          <cell r="B3599" t="str">
            <v>Pisos de hormigón estampado</v>
          </cell>
          <cell r="C3599">
            <v>0</v>
          </cell>
          <cell r="D3599" t="str">
            <v>Costo  Neto</v>
          </cell>
          <cell r="E3599">
            <v>0</v>
          </cell>
          <cell r="F3599" t="str">
            <v>Total D=A+B+C</v>
          </cell>
          <cell r="G3599">
            <v>0</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cell r="C3601">
            <v>0</v>
          </cell>
          <cell r="D3601">
            <v>0</v>
          </cell>
          <cell r="E3601">
            <v>0</v>
          </cell>
          <cell r="F3601">
            <v>0</v>
          </cell>
          <cell r="G3601">
            <v>0</v>
          </cell>
        </row>
        <row r="3602">
          <cell r="A3602" t="str">
            <v>A - MATERIALES</v>
          </cell>
          <cell r="B3602" t="str">
            <v>SUBSECRETARÍA DE OBRAS PÚBLICAS</v>
          </cell>
          <cell r="C3602">
            <v>0</v>
          </cell>
          <cell r="D3602">
            <v>0</v>
          </cell>
          <cell r="E3602">
            <v>0</v>
          </cell>
          <cell r="F3602">
            <v>0</v>
          </cell>
          <cell r="G3602">
            <v>0</v>
          </cell>
        </row>
        <row r="3603">
          <cell r="A3603" t="str">
            <v/>
          </cell>
          <cell r="B3603" t="str">
            <v/>
          </cell>
          <cell r="C3603">
            <v>0</v>
          </cell>
          <cell r="D3603" t="str">
            <v/>
          </cell>
          <cell r="E3603">
            <v>0</v>
          </cell>
          <cell r="F3603">
            <v>0</v>
          </cell>
          <cell r="G3603">
            <v>0</v>
          </cell>
        </row>
        <row r="3604">
          <cell r="A3604" t="str">
            <v/>
          </cell>
          <cell r="B3604" t="str">
            <v/>
          </cell>
          <cell r="C3604">
            <v>0</v>
          </cell>
          <cell r="D3604" t="str">
            <v/>
          </cell>
          <cell r="E3604">
            <v>0</v>
          </cell>
          <cell r="F3604">
            <v>0</v>
          </cell>
          <cell r="G3604">
            <v>0</v>
          </cell>
        </row>
        <row r="3605">
          <cell r="A3605" t="str">
            <v/>
          </cell>
          <cell r="B3605" t="str">
            <v/>
          </cell>
          <cell r="C3605">
            <v>0</v>
          </cell>
          <cell r="D3605" t="str">
            <v/>
          </cell>
          <cell r="E3605">
            <v>0</v>
          </cell>
          <cell r="F3605">
            <v>0</v>
          </cell>
          <cell r="G3605">
            <v>0</v>
          </cell>
        </row>
        <row r="3606">
          <cell r="A3606" t="str">
            <v/>
          </cell>
          <cell r="B3606" t="str">
            <v/>
          </cell>
          <cell r="C3606" t="str">
            <v>PISOS Y ZÓCALOS</v>
          </cell>
          <cell r="D3606" t="str">
            <v/>
          </cell>
          <cell r="E3606">
            <v>0</v>
          </cell>
          <cell r="F3606">
            <v>0</v>
          </cell>
          <cell r="G3606">
            <v>0</v>
          </cell>
        </row>
        <row r="3607">
          <cell r="A3607" t="str">
            <v/>
          </cell>
          <cell r="B3607" t="str">
            <v/>
          </cell>
          <cell r="C3607" t="str">
            <v>Losetas podotáctiles de prevención</v>
          </cell>
          <cell r="D3607" t="str">
            <v/>
          </cell>
          <cell r="E3607">
            <v>0</v>
          </cell>
          <cell r="F3607">
            <v>0</v>
          </cell>
          <cell r="G3607">
            <v>0</v>
          </cell>
        </row>
        <row r="3608">
          <cell r="A3608" t="str">
            <v/>
          </cell>
          <cell r="B3608" t="str">
            <v/>
          </cell>
          <cell r="D3608" t="str">
            <v/>
          </cell>
          <cell r="E3608">
            <v>0</v>
          </cell>
          <cell r="F3608">
            <v>0</v>
          </cell>
          <cell r="G3608">
            <v>0</v>
          </cell>
        </row>
        <row r="3609">
          <cell r="A3609" t="str">
            <v/>
          </cell>
          <cell r="B3609" t="str">
            <v/>
          </cell>
          <cell r="C3609" t="str">
            <v>DESIGNACION</v>
          </cell>
          <cell r="D3609" t="str">
            <v/>
          </cell>
          <cell r="E3609" t="str">
            <v>Cantidad</v>
          </cell>
          <cell r="F3609">
            <v>0</v>
          </cell>
          <cell r="G3609">
            <v>0</v>
          </cell>
        </row>
        <row r="3610">
          <cell r="A3610" t="str">
            <v/>
          </cell>
          <cell r="B3610" t="str">
            <v/>
          </cell>
          <cell r="C3610">
            <v>0</v>
          </cell>
          <cell r="D3610" t="str">
            <v/>
          </cell>
          <cell r="E3610">
            <v>0</v>
          </cell>
          <cell r="F3610">
            <v>0</v>
          </cell>
          <cell r="G3610">
            <v>0</v>
          </cell>
        </row>
        <row r="3611">
          <cell r="A3611" t="str">
            <v/>
          </cell>
          <cell r="B3611" t="str">
            <v/>
          </cell>
          <cell r="C3611" t="str">
            <v>A - MATERIALES</v>
          </cell>
          <cell r="D3611" t="str">
            <v/>
          </cell>
          <cell r="E3611">
            <v>0</v>
          </cell>
          <cell r="F3611">
            <v>0</v>
          </cell>
          <cell r="G3611">
            <v>0</v>
          </cell>
        </row>
        <row r="3612">
          <cell r="A3612" t="str">
            <v/>
          </cell>
          <cell r="B3612" t="str">
            <v/>
          </cell>
          <cell r="C3612">
            <v>0</v>
          </cell>
          <cell r="D3612" t="str">
            <v/>
          </cell>
          <cell r="E3612">
            <v>0</v>
          </cell>
          <cell r="F3612">
            <v>0</v>
          </cell>
          <cell r="G3612">
            <v>0</v>
          </cell>
        </row>
        <row r="3613">
          <cell r="A3613" t="str">
            <v/>
          </cell>
          <cell r="B3613" t="str">
            <v/>
          </cell>
          <cell r="C3613">
            <v>0</v>
          </cell>
          <cell r="D3613" t="str">
            <v/>
          </cell>
          <cell r="E3613">
            <v>0</v>
          </cell>
          <cell r="F3613">
            <v>0</v>
          </cell>
          <cell r="G3613">
            <v>0</v>
          </cell>
        </row>
        <row r="3614">
          <cell r="A3614" t="str">
            <v/>
          </cell>
          <cell r="B3614" t="str">
            <v/>
          </cell>
          <cell r="C3614">
            <v>0</v>
          </cell>
          <cell r="D3614" t="str">
            <v/>
          </cell>
          <cell r="E3614">
            <v>0</v>
          </cell>
          <cell r="F3614">
            <v>0</v>
          </cell>
          <cell r="G3614">
            <v>0</v>
          </cell>
        </row>
        <row r="3615">
          <cell r="A3615" t="str">
            <v/>
          </cell>
          <cell r="B3615" t="str">
            <v/>
          </cell>
          <cell r="C3615">
            <v>0</v>
          </cell>
          <cell r="D3615" t="str">
            <v/>
          </cell>
          <cell r="E3615">
            <v>0</v>
          </cell>
          <cell r="F3615">
            <v>0</v>
          </cell>
          <cell r="G3615">
            <v>0</v>
          </cell>
        </row>
        <row r="3616">
          <cell r="A3616" t="str">
            <v/>
          </cell>
          <cell r="B3616" t="str">
            <v/>
          </cell>
          <cell r="C3616">
            <v>0</v>
          </cell>
          <cell r="D3616" t="str">
            <v/>
          </cell>
          <cell r="E3616">
            <v>0</v>
          </cell>
          <cell r="F3616">
            <v>0</v>
          </cell>
          <cell r="G3616">
            <v>0</v>
          </cell>
        </row>
        <row r="3617">
          <cell r="A3617" t="str">
            <v/>
          </cell>
          <cell r="B3617" t="str">
            <v/>
          </cell>
          <cell r="C3617">
            <v>0</v>
          </cell>
          <cell r="D3617" t="str">
            <v/>
          </cell>
          <cell r="E3617">
            <v>0</v>
          </cell>
          <cell r="F3617">
            <v>0</v>
          </cell>
          <cell r="G3617">
            <v>0</v>
          </cell>
        </row>
        <row r="3618">
          <cell r="A3618" t="str">
            <v/>
          </cell>
          <cell r="B3618" t="str">
            <v/>
          </cell>
          <cell r="C3618">
            <v>0</v>
          </cell>
          <cell r="D3618" t="str">
            <v/>
          </cell>
          <cell r="E3618">
            <v>0</v>
          </cell>
          <cell r="F3618">
            <v>0</v>
          </cell>
          <cell r="G3618">
            <v>0</v>
          </cell>
        </row>
        <row r="3619">
          <cell r="A3619" t="str">
            <v/>
          </cell>
          <cell r="B3619" t="str">
            <v/>
          </cell>
          <cell r="C3619">
            <v>0</v>
          </cell>
          <cell r="D3619" t="str">
            <v/>
          </cell>
          <cell r="E3619">
            <v>0</v>
          </cell>
          <cell r="F3619">
            <v>0</v>
          </cell>
          <cell r="G3619">
            <v>0</v>
          </cell>
        </row>
        <row r="3620">
          <cell r="A3620" t="str">
            <v/>
          </cell>
          <cell r="B3620" t="str">
            <v/>
          </cell>
          <cell r="C3620">
            <v>0</v>
          </cell>
          <cell r="D3620" t="str">
            <v/>
          </cell>
          <cell r="E3620">
            <v>0</v>
          </cell>
          <cell r="F3620">
            <v>0</v>
          </cell>
          <cell r="G3620">
            <v>0</v>
          </cell>
        </row>
        <row r="3621">
          <cell r="A3621" t="str">
            <v/>
          </cell>
          <cell r="B3621" t="str">
            <v/>
          </cell>
          <cell r="C3621">
            <v>0</v>
          </cell>
          <cell r="D3621" t="str">
            <v/>
          </cell>
          <cell r="E3621">
            <v>0</v>
          </cell>
          <cell r="F3621">
            <v>0</v>
          </cell>
          <cell r="G3621">
            <v>0</v>
          </cell>
        </row>
        <row r="3622">
          <cell r="A3622" t="str">
            <v/>
          </cell>
          <cell r="B3622" t="str">
            <v/>
          </cell>
          <cell r="C3622">
            <v>0</v>
          </cell>
          <cell r="D3622" t="str">
            <v/>
          </cell>
          <cell r="E3622">
            <v>0</v>
          </cell>
          <cell r="F3622">
            <v>0</v>
          </cell>
          <cell r="G3622">
            <v>0</v>
          </cell>
        </row>
        <row r="3623">
          <cell r="A3623" t="str">
            <v/>
          </cell>
          <cell r="B3623" t="str">
            <v/>
          </cell>
          <cell r="C3623">
            <v>0</v>
          </cell>
          <cell r="D3623" t="str">
            <v/>
          </cell>
          <cell r="E3623">
            <v>0</v>
          </cell>
          <cell r="F3623" t="str">
            <v>Total A</v>
          </cell>
          <cell r="G3623">
            <v>0</v>
          </cell>
        </row>
        <row r="3624">
          <cell r="A3624" t="str">
            <v>B - MANO DE OBRA</v>
          </cell>
          <cell r="B3624" t="str">
            <v/>
          </cell>
          <cell r="C3624">
            <v>0</v>
          </cell>
          <cell r="D3624" t="str">
            <v/>
          </cell>
          <cell r="E3624">
            <v>0</v>
          </cell>
          <cell r="F3624">
            <v>0</v>
          </cell>
          <cell r="G3624">
            <v>0</v>
          </cell>
        </row>
        <row r="3625">
          <cell r="A3625" t="str">
            <v/>
          </cell>
          <cell r="B3625" t="str">
            <v/>
          </cell>
          <cell r="C3625">
            <v>0</v>
          </cell>
          <cell r="D3625" t="str">
            <v/>
          </cell>
          <cell r="E3625">
            <v>0</v>
          </cell>
          <cell r="F3625">
            <v>0</v>
          </cell>
          <cell r="G3625">
            <v>0</v>
          </cell>
        </row>
        <row r="3626">
          <cell r="A3626" t="str">
            <v/>
          </cell>
          <cell r="B3626" t="str">
            <v/>
          </cell>
          <cell r="D3626" t="str">
            <v/>
          </cell>
          <cell r="E3626">
            <v>0</v>
          </cell>
          <cell r="F3626">
            <v>0</v>
          </cell>
          <cell r="G3626">
            <v>0</v>
          </cell>
        </row>
        <row r="3627">
          <cell r="A3627" t="str">
            <v/>
          </cell>
          <cell r="B3627" t="str">
            <v/>
          </cell>
          <cell r="C3627" t="str">
            <v>B - MANO DE OBRA</v>
          </cell>
          <cell r="D3627" t="str">
            <v/>
          </cell>
          <cell r="E3627">
            <v>0</v>
          </cell>
          <cell r="F3627">
            <v>0</v>
          </cell>
          <cell r="G3627">
            <v>0</v>
          </cell>
        </row>
        <row r="3628">
          <cell r="A3628" t="str">
            <v/>
          </cell>
          <cell r="B3628" t="str">
            <v/>
          </cell>
          <cell r="C3628">
            <v>0</v>
          </cell>
          <cell r="D3628" t="str">
            <v/>
          </cell>
          <cell r="E3628">
            <v>0</v>
          </cell>
          <cell r="F3628">
            <v>0</v>
          </cell>
          <cell r="G3628">
            <v>0</v>
          </cell>
        </row>
        <row r="3629">
          <cell r="A3629" t="str">
            <v/>
          </cell>
          <cell r="B3629" t="str">
            <v/>
          </cell>
          <cell r="C3629">
            <v>0</v>
          </cell>
          <cell r="D3629" t="str">
            <v/>
          </cell>
          <cell r="E3629">
            <v>0</v>
          </cell>
          <cell r="F3629">
            <v>0</v>
          </cell>
          <cell r="G3629">
            <v>0</v>
          </cell>
        </row>
        <row r="3630">
          <cell r="A3630" t="str">
            <v/>
          </cell>
          <cell r="B3630" t="str">
            <v/>
          </cell>
          <cell r="C3630">
            <v>0</v>
          </cell>
          <cell r="D3630" t="str">
            <v/>
          </cell>
          <cell r="E3630">
            <v>0</v>
          </cell>
          <cell r="F3630">
            <v>0</v>
          </cell>
          <cell r="G3630">
            <v>0</v>
          </cell>
        </row>
        <row r="3631">
          <cell r="A3631" t="str">
            <v/>
          </cell>
          <cell r="B3631" t="str">
            <v/>
          </cell>
          <cell r="C3631">
            <v>0</v>
          </cell>
          <cell r="D3631" t="str">
            <v/>
          </cell>
          <cell r="E3631">
            <v>0</v>
          </cell>
          <cell r="F3631">
            <v>0</v>
          </cell>
          <cell r="G3631">
            <v>0</v>
          </cell>
        </row>
        <row r="3632">
          <cell r="A3632" t="str">
            <v/>
          </cell>
          <cell r="B3632" t="str">
            <v/>
          </cell>
          <cell r="C3632">
            <v>0</v>
          </cell>
          <cell r="D3632" t="str">
            <v/>
          </cell>
          <cell r="E3632">
            <v>0</v>
          </cell>
          <cell r="F3632">
            <v>0</v>
          </cell>
          <cell r="G3632">
            <v>0</v>
          </cell>
        </row>
        <row r="3633">
          <cell r="A3633" t="str">
            <v/>
          </cell>
          <cell r="B3633" t="str">
            <v/>
          </cell>
          <cell r="C3633">
            <v>0</v>
          </cell>
          <cell r="D3633" t="str">
            <v/>
          </cell>
          <cell r="E3633">
            <v>0</v>
          </cell>
          <cell r="F3633" t="str">
            <v>Total B</v>
          </cell>
          <cell r="G3633">
            <v>0</v>
          </cell>
        </row>
        <row r="3634">
          <cell r="A3634" t="str">
            <v>C - EQUIPOS</v>
          </cell>
          <cell r="B3634" t="str">
            <v/>
          </cell>
          <cell r="C3634">
            <v>0</v>
          </cell>
          <cell r="D3634" t="str">
            <v/>
          </cell>
          <cell r="E3634">
            <v>0</v>
          </cell>
          <cell r="F3634">
            <v>0</v>
          </cell>
          <cell r="G3634">
            <v>0</v>
          </cell>
        </row>
        <row r="3635">
          <cell r="A3635" t="str">
            <v/>
          </cell>
          <cell r="B3635" t="str">
            <v/>
          </cell>
          <cell r="C3635">
            <v>0</v>
          </cell>
          <cell r="D3635" t="str">
            <v/>
          </cell>
          <cell r="E3635">
            <v>0</v>
          </cell>
          <cell r="F3635">
            <v>0</v>
          </cell>
          <cell r="G3635">
            <v>0</v>
          </cell>
        </row>
        <row r="3636">
          <cell r="A3636" t="str">
            <v/>
          </cell>
          <cell r="B3636" t="str">
            <v/>
          </cell>
          <cell r="D3636" t="str">
            <v/>
          </cell>
          <cell r="E3636">
            <v>0</v>
          </cell>
          <cell r="F3636">
            <v>0</v>
          </cell>
          <cell r="G3636">
            <v>0</v>
          </cell>
        </row>
        <row r="3637">
          <cell r="A3637" t="str">
            <v/>
          </cell>
          <cell r="B3637" t="str">
            <v/>
          </cell>
          <cell r="C3637" t="str">
            <v>C - EQUIPOS</v>
          </cell>
          <cell r="D3637" t="str">
            <v/>
          </cell>
          <cell r="E3637">
            <v>0</v>
          </cell>
          <cell r="F3637">
            <v>0</v>
          </cell>
          <cell r="G3637">
            <v>0</v>
          </cell>
        </row>
        <row r="3638">
          <cell r="A3638" t="str">
            <v/>
          </cell>
          <cell r="B3638" t="str">
            <v/>
          </cell>
          <cell r="C3638">
            <v>0</v>
          </cell>
          <cell r="D3638" t="str">
            <v/>
          </cell>
          <cell r="E3638">
            <v>0</v>
          </cell>
          <cell r="F3638">
            <v>0</v>
          </cell>
          <cell r="G3638">
            <v>0</v>
          </cell>
        </row>
        <row r="3639">
          <cell r="A3639" t="str">
            <v/>
          </cell>
          <cell r="B3639" t="str">
            <v/>
          </cell>
          <cell r="C3639">
            <v>0</v>
          </cell>
          <cell r="D3639" t="str">
            <v/>
          </cell>
          <cell r="E3639">
            <v>0</v>
          </cell>
          <cell r="F3639">
            <v>0</v>
          </cell>
          <cell r="G3639">
            <v>0</v>
          </cell>
        </row>
        <row r="3640">
          <cell r="A3640" t="str">
            <v/>
          </cell>
          <cell r="B3640" t="str">
            <v/>
          </cell>
          <cell r="C3640">
            <v>0</v>
          </cell>
          <cell r="D3640" t="str">
            <v/>
          </cell>
          <cell r="E3640">
            <v>0</v>
          </cell>
          <cell r="F3640">
            <v>0</v>
          </cell>
          <cell r="G3640">
            <v>0</v>
          </cell>
        </row>
        <row r="3641">
          <cell r="A3641" t="str">
            <v/>
          </cell>
          <cell r="B3641" t="str">
            <v/>
          </cell>
          <cell r="C3641">
            <v>0</v>
          </cell>
          <cell r="D3641" t="str">
            <v/>
          </cell>
          <cell r="E3641">
            <v>0</v>
          </cell>
          <cell r="F3641">
            <v>0</v>
          </cell>
          <cell r="G3641">
            <v>0</v>
          </cell>
        </row>
        <row r="3642">
          <cell r="A3642" t="str">
            <v/>
          </cell>
          <cell r="B3642" t="str">
            <v/>
          </cell>
          <cell r="C3642">
            <v>0</v>
          </cell>
          <cell r="D3642" t="str">
            <v/>
          </cell>
          <cell r="E3642">
            <v>0</v>
          </cell>
          <cell r="F3642">
            <v>0</v>
          </cell>
          <cell r="G3642">
            <v>0</v>
          </cell>
        </row>
        <row r="3643">
          <cell r="A3643" t="str">
            <v/>
          </cell>
          <cell r="B3643" t="str">
            <v/>
          </cell>
          <cell r="C3643">
            <v>0</v>
          </cell>
          <cell r="D3643" t="str">
            <v/>
          </cell>
          <cell r="E3643">
            <v>0</v>
          </cell>
          <cell r="F3643">
            <v>0</v>
          </cell>
          <cell r="G3643">
            <v>0</v>
          </cell>
        </row>
        <row r="3644">
          <cell r="A3644" t="str">
            <v/>
          </cell>
          <cell r="B3644" t="str">
            <v/>
          </cell>
          <cell r="C3644">
            <v>0</v>
          </cell>
          <cell r="D3644" t="str">
            <v/>
          </cell>
          <cell r="E3644">
            <v>0</v>
          </cell>
          <cell r="F3644">
            <v>0</v>
          </cell>
          <cell r="G3644">
            <v>0</v>
          </cell>
        </row>
        <row r="3645">
          <cell r="A3645" t="str">
            <v/>
          </cell>
          <cell r="B3645" t="str">
            <v/>
          </cell>
          <cell r="C3645">
            <v>0</v>
          </cell>
          <cell r="D3645" t="str">
            <v/>
          </cell>
          <cell r="E3645">
            <v>0</v>
          </cell>
          <cell r="F3645" t="str">
            <v>Total C</v>
          </cell>
          <cell r="G3645">
            <v>0</v>
          </cell>
        </row>
        <row r="3646">
          <cell r="A3646" t="str">
            <v/>
          </cell>
          <cell r="B3646" t="str">
            <v/>
          </cell>
          <cell r="C3646">
            <v>0</v>
          </cell>
          <cell r="D3646" t="str">
            <v/>
          </cell>
          <cell r="E3646">
            <v>0</v>
          </cell>
          <cell r="F3646">
            <v>0</v>
          </cell>
          <cell r="G3646">
            <v>0</v>
          </cell>
        </row>
        <row r="3647">
          <cell r="A3647" t="str">
            <v/>
          </cell>
          <cell r="B3647" t="str">
            <v/>
          </cell>
          <cell r="D3647" t="str">
            <v>COSTO NETO</v>
          </cell>
          <cell r="E3647">
            <v>0</v>
          </cell>
          <cell r="F3647" t="str">
            <v>Total D=A+B+C</v>
          </cell>
          <cell r="G3647">
            <v>0</v>
          </cell>
        </row>
        <row r="3648">
          <cell r="A3648">
            <v>0</v>
          </cell>
          <cell r="E3648">
            <v>0</v>
          </cell>
          <cell r="G3648">
            <v>0</v>
          </cell>
        </row>
        <row r="3649">
          <cell r="A3649" t="str">
            <v>ANALISIS DE PRECIOS</v>
          </cell>
          <cell r="B3649" t="str">
            <v>Losetas podotáctiles de prevención</v>
          </cell>
          <cell r="C3649">
            <v>0</v>
          </cell>
          <cell r="D3649" t="str">
            <v>Costo  Neto</v>
          </cell>
          <cell r="E3649">
            <v>0</v>
          </cell>
          <cell r="F3649" t="str">
            <v>Total D=A+B+C</v>
          </cell>
          <cell r="G3649">
            <v>0</v>
          </cell>
        </row>
        <row r="3650">
          <cell r="A3650" t="str">
            <v>COMITENTE:</v>
          </cell>
          <cell r="B3650" t="str">
            <v>INSTITUTO PROVINCIAL DE LA VIVIENDA</v>
          </cell>
        </row>
        <row r="3651">
          <cell r="A3651" t="str">
            <v>CONTRATISTA:</v>
          </cell>
          <cell r="B3651">
            <v>0</v>
          </cell>
          <cell r="C3651">
            <v>0</v>
          </cell>
          <cell r="D3651">
            <v>0</v>
          </cell>
          <cell r="E3651">
            <v>0</v>
          </cell>
          <cell r="F3651">
            <v>0</v>
          </cell>
          <cell r="G3651">
            <v>0</v>
          </cell>
        </row>
        <row r="3652">
          <cell r="A3652" t="str">
            <v>OBRA:</v>
          </cell>
          <cell r="B3652">
            <v>0</v>
          </cell>
          <cell r="C3652">
            <v>0</v>
          </cell>
          <cell r="D3652">
            <v>0</v>
          </cell>
          <cell r="E3652">
            <v>0</v>
          </cell>
          <cell r="F3652" t="str">
            <v>PRECIOS A:</v>
          </cell>
          <cell r="G3652">
            <v>0</v>
          </cell>
        </row>
        <row r="3653">
          <cell r="A3653" t="str">
            <v>UBICACIÓN:</v>
          </cell>
          <cell r="B3653">
            <v>0</v>
          </cell>
          <cell r="C3653">
            <v>0</v>
          </cell>
          <cell r="D3653">
            <v>0</v>
          </cell>
          <cell r="E3653">
            <v>0</v>
          </cell>
          <cell r="F3653">
            <v>0</v>
          </cell>
          <cell r="G3653">
            <v>0</v>
          </cell>
        </row>
        <row r="3654">
          <cell r="A3654" t="str">
            <v>RUBRO:</v>
          </cell>
          <cell r="B3654" t="str">
            <v>CONSTRUCCIÓN CONSULTORIOS EXTERNOS - HOSPITAL DR. GUILLERMO RAWSON</v>
          </cell>
          <cell r="C3654">
            <v>0</v>
          </cell>
          <cell r="D3654">
            <v>0</v>
          </cell>
          <cell r="E3654">
            <v>0</v>
          </cell>
          <cell r="F3654" t="str">
            <v>PRECIOS A:</v>
          </cell>
          <cell r="G3654">
            <v>0</v>
          </cell>
        </row>
        <row r="3655">
          <cell r="A3655" t="str">
            <v>ITEM:</v>
          </cell>
          <cell r="B3655" t="str">
            <v/>
          </cell>
          <cell r="C3655" t="str">
            <v/>
          </cell>
          <cell r="E3655">
            <v>0</v>
          </cell>
          <cell r="F3655" t="str">
            <v>UNIDAD:</v>
          </cell>
          <cell r="G3655" t="str">
            <v/>
          </cell>
        </row>
        <row r="3656">
          <cell r="A3656" t="str">
            <v>RUBRO:</v>
          </cell>
          <cell r="B3656">
            <v>9</v>
          </cell>
          <cell r="C3656" t="str">
            <v>PISOS Y ZÓCALOS</v>
          </cell>
          <cell r="E3656">
            <v>0</v>
          </cell>
          <cell r="G3656">
            <v>0</v>
          </cell>
        </row>
        <row r="3657">
          <cell r="A3657" t="str">
            <v>DATOS REDETERMINACION</v>
          </cell>
          <cell r="B3657" t="str">
            <v>9.4.1</v>
          </cell>
          <cell r="C3657" t="str">
            <v>DESIGNACION</v>
          </cell>
          <cell r="D3657" t="str">
            <v>U</v>
          </cell>
          <cell r="E3657" t="str">
            <v>Cantidad</v>
          </cell>
          <cell r="F3657" t="str">
            <v>$ Unitarios</v>
          </cell>
          <cell r="G3657" t="str">
            <v>$ Parcial</v>
          </cell>
        </row>
        <row r="3658">
          <cell r="A3658" t="str">
            <v>CÓDIGO</v>
          </cell>
          <cell r="B3658" t="str">
            <v>DESCRIPCIÓN</v>
          </cell>
          <cell r="E3658">
            <v>0</v>
          </cell>
          <cell r="G3658">
            <v>0</v>
          </cell>
        </row>
        <row r="3659">
          <cell r="A3659" t="str">
            <v>A - MATERIALES</v>
          </cell>
          <cell r="B3659">
            <v>0</v>
          </cell>
          <cell r="C3659" t="str">
            <v>DESIGNACION</v>
          </cell>
          <cell r="D3659" t="str">
            <v>U</v>
          </cell>
          <cell r="E3659" t="str">
            <v>Cantidad</v>
          </cell>
          <cell r="F3659" t="str">
            <v>$ Unitarios</v>
          </cell>
          <cell r="G3659" t="str">
            <v>$ Parcial</v>
          </cell>
        </row>
        <row r="3660">
          <cell r="A3660" t="str">
            <v/>
          </cell>
          <cell r="B3660" t="str">
            <v/>
          </cell>
          <cell r="C3660">
            <v>0</v>
          </cell>
          <cell r="D3660" t="str">
            <v/>
          </cell>
          <cell r="E3660">
            <v>0</v>
          </cell>
          <cell r="F3660">
            <v>0</v>
          </cell>
          <cell r="G3660">
            <v>0</v>
          </cell>
        </row>
        <row r="3661">
          <cell r="A3661" t="str">
            <v/>
          </cell>
          <cell r="B3661" t="str">
            <v/>
          </cell>
          <cell r="C3661" t="str">
            <v>A - MATERIALES</v>
          </cell>
          <cell r="D3661" t="str">
            <v/>
          </cell>
          <cell r="E3661">
            <v>0</v>
          </cell>
          <cell r="F3661">
            <v>0</v>
          </cell>
          <cell r="G3661">
            <v>0</v>
          </cell>
        </row>
        <row r="3662">
          <cell r="A3662" t="str">
            <v/>
          </cell>
          <cell r="B3662" t="str">
            <v/>
          </cell>
          <cell r="C3662">
            <v>0</v>
          </cell>
          <cell r="D3662" t="str">
            <v/>
          </cell>
          <cell r="E3662">
            <v>0</v>
          </cell>
          <cell r="F3662">
            <v>0</v>
          </cell>
          <cell r="G3662">
            <v>0</v>
          </cell>
        </row>
        <row r="3663">
          <cell r="A3663" t="str">
            <v/>
          </cell>
          <cell r="B3663" t="str">
            <v/>
          </cell>
          <cell r="C3663">
            <v>0</v>
          </cell>
          <cell r="D3663" t="str">
            <v/>
          </cell>
          <cell r="E3663">
            <v>0</v>
          </cell>
          <cell r="F3663">
            <v>0</v>
          </cell>
          <cell r="G3663">
            <v>0</v>
          </cell>
        </row>
        <row r="3664">
          <cell r="A3664" t="str">
            <v/>
          </cell>
          <cell r="B3664" t="str">
            <v/>
          </cell>
          <cell r="C3664">
            <v>0</v>
          </cell>
          <cell r="D3664" t="str">
            <v/>
          </cell>
          <cell r="E3664">
            <v>0</v>
          </cell>
          <cell r="F3664">
            <v>0</v>
          </cell>
          <cell r="G3664">
            <v>0</v>
          </cell>
        </row>
        <row r="3665">
          <cell r="A3665" t="str">
            <v/>
          </cell>
          <cell r="B3665" t="str">
            <v/>
          </cell>
          <cell r="C3665">
            <v>0</v>
          </cell>
          <cell r="D3665" t="str">
            <v/>
          </cell>
          <cell r="E3665">
            <v>0</v>
          </cell>
          <cell r="F3665">
            <v>0</v>
          </cell>
          <cell r="G3665">
            <v>0</v>
          </cell>
        </row>
        <row r="3666">
          <cell r="A3666" t="str">
            <v/>
          </cell>
          <cell r="B3666" t="str">
            <v/>
          </cell>
          <cell r="C3666">
            <v>0</v>
          </cell>
          <cell r="D3666" t="str">
            <v/>
          </cell>
          <cell r="E3666">
            <v>0</v>
          </cell>
          <cell r="F3666">
            <v>0</v>
          </cell>
          <cell r="G3666">
            <v>0</v>
          </cell>
        </row>
        <row r="3667">
          <cell r="A3667" t="str">
            <v/>
          </cell>
          <cell r="B3667" t="str">
            <v/>
          </cell>
          <cell r="C3667">
            <v>0</v>
          </cell>
          <cell r="D3667" t="str">
            <v/>
          </cell>
          <cell r="E3667">
            <v>0</v>
          </cell>
          <cell r="F3667">
            <v>0</v>
          </cell>
          <cell r="G3667">
            <v>0</v>
          </cell>
        </row>
        <row r="3668">
          <cell r="A3668" t="str">
            <v/>
          </cell>
          <cell r="B3668" t="str">
            <v/>
          </cell>
          <cell r="C3668">
            <v>0</v>
          </cell>
          <cell r="D3668" t="str">
            <v/>
          </cell>
          <cell r="E3668">
            <v>0</v>
          </cell>
          <cell r="F3668">
            <v>0</v>
          </cell>
          <cell r="G3668">
            <v>0</v>
          </cell>
        </row>
        <row r="3669">
          <cell r="A3669" t="str">
            <v/>
          </cell>
          <cell r="B3669" t="str">
            <v/>
          </cell>
          <cell r="C3669">
            <v>0</v>
          </cell>
          <cell r="D3669" t="str">
            <v/>
          </cell>
          <cell r="E3669">
            <v>0</v>
          </cell>
          <cell r="F3669">
            <v>0</v>
          </cell>
          <cell r="G3669">
            <v>0</v>
          </cell>
        </row>
        <row r="3670">
          <cell r="A3670" t="str">
            <v/>
          </cell>
          <cell r="B3670" t="str">
            <v/>
          </cell>
          <cell r="C3670">
            <v>0</v>
          </cell>
          <cell r="D3670" t="str">
            <v/>
          </cell>
          <cell r="E3670">
            <v>0</v>
          </cell>
          <cell r="F3670">
            <v>0</v>
          </cell>
          <cell r="G3670">
            <v>0</v>
          </cell>
        </row>
        <row r="3671">
          <cell r="A3671" t="str">
            <v/>
          </cell>
          <cell r="B3671" t="str">
            <v/>
          </cell>
          <cell r="C3671">
            <v>0</v>
          </cell>
          <cell r="D3671" t="str">
            <v/>
          </cell>
          <cell r="E3671">
            <v>0</v>
          </cell>
          <cell r="F3671">
            <v>0</v>
          </cell>
          <cell r="G3671">
            <v>0</v>
          </cell>
        </row>
        <row r="3672">
          <cell r="A3672" t="str">
            <v/>
          </cell>
          <cell r="B3672" t="str">
            <v/>
          </cell>
          <cell r="C3672">
            <v>0</v>
          </cell>
          <cell r="D3672" t="str">
            <v/>
          </cell>
          <cell r="E3672">
            <v>0</v>
          </cell>
          <cell r="F3672">
            <v>0</v>
          </cell>
          <cell r="G3672">
            <v>0</v>
          </cell>
        </row>
        <row r="3673">
          <cell r="A3673" t="str">
            <v/>
          </cell>
          <cell r="B3673" t="str">
            <v/>
          </cell>
          <cell r="C3673">
            <v>0</v>
          </cell>
          <cell r="D3673" t="str">
            <v/>
          </cell>
          <cell r="E3673">
            <v>0</v>
          </cell>
          <cell r="F3673">
            <v>0</v>
          </cell>
          <cell r="G3673">
            <v>0</v>
          </cell>
        </row>
        <row r="3674">
          <cell r="A3674" t="str">
            <v/>
          </cell>
          <cell r="B3674" t="str">
            <v/>
          </cell>
          <cell r="C3674">
            <v>0</v>
          </cell>
          <cell r="D3674" t="str">
            <v/>
          </cell>
          <cell r="E3674">
            <v>0</v>
          </cell>
          <cell r="F3674">
            <v>0</v>
          </cell>
          <cell r="G3674">
            <v>0</v>
          </cell>
        </row>
        <row r="3675">
          <cell r="A3675" t="str">
            <v/>
          </cell>
          <cell r="B3675" t="str">
            <v/>
          </cell>
          <cell r="C3675">
            <v>0</v>
          </cell>
          <cell r="D3675" t="str">
            <v/>
          </cell>
          <cell r="E3675">
            <v>0</v>
          </cell>
          <cell r="F3675">
            <v>0</v>
          </cell>
          <cell r="G3675">
            <v>0</v>
          </cell>
        </row>
        <row r="3676">
          <cell r="A3676" t="str">
            <v/>
          </cell>
          <cell r="B3676" t="str">
            <v/>
          </cell>
          <cell r="D3676" t="str">
            <v/>
          </cell>
          <cell r="E3676">
            <v>0</v>
          </cell>
          <cell r="F3676">
            <v>0</v>
          </cell>
          <cell r="G3676">
            <v>0</v>
          </cell>
        </row>
        <row r="3677">
          <cell r="A3677" t="str">
            <v/>
          </cell>
          <cell r="B3677" t="str">
            <v/>
          </cell>
          <cell r="C3677" t="str">
            <v>B - MANO DE OBRA</v>
          </cell>
          <cell r="D3677" t="str">
            <v/>
          </cell>
          <cell r="E3677">
            <v>0</v>
          </cell>
          <cell r="F3677">
            <v>0</v>
          </cell>
          <cell r="G3677">
            <v>0</v>
          </cell>
        </row>
        <row r="3678">
          <cell r="A3678" t="str">
            <v/>
          </cell>
          <cell r="B3678" t="str">
            <v/>
          </cell>
          <cell r="C3678">
            <v>0</v>
          </cell>
          <cell r="D3678" t="str">
            <v/>
          </cell>
          <cell r="E3678">
            <v>0</v>
          </cell>
          <cell r="F3678">
            <v>0</v>
          </cell>
          <cell r="G3678">
            <v>0</v>
          </cell>
        </row>
        <row r="3679">
          <cell r="A3679" t="str">
            <v/>
          </cell>
          <cell r="B3679" t="str">
            <v/>
          </cell>
          <cell r="C3679">
            <v>0</v>
          </cell>
          <cell r="D3679" t="str">
            <v/>
          </cell>
          <cell r="E3679">
            <v>0</v>
          </cell>
          <cell r="F3679">
            <v>0</v>
          </cell>
          <cell r="G3679">
            <v>0</v>
          </cell>
        </row>
        <row r="3680">
          <cell r="A3680" t="str">
            <v/>
          </cell>
          <cell r="B3680" t="str">
            <v/>
          </cell>
          <cell r="C3680">
            <v>0</v>
          </cell>
          <cell r="D3680" t="str">
            <v/>
          </cell>
          <cell r="E3680">
            <v>0</v>
          </cell>
          <cell r="F3680" t="str">
            <v>Total A</v>
          </cell>
          <cell r="G3680">
            <v>0</v>
          </cell>
        </row>
        <row r="3681">
          <cell r="A3681" t="str">
            <v>B - MANO DE OBRA</v>
          </cell>
          <cell r="B3681" t="str">
            <v/>
          </cell>
          <cell r="C3681">
            <v>0</v>
          </cell>
          <cell r="D3681" t="str">
            <v/>
          </cell>
          <cell r="E3681">
            <v>0</v>
          </cell>
          <cell r="F3681">
            <v>0</v>
          </cell>
          <cell r="G3681">
            <v>0</v>
          </cell>
        </row>
        <row r="3682">
          <cell r="A3682" t="str">
            <v/>
          </cell>
          <cell r="B3682" t="str">
            <v/>
          </cell>
          <cell r="C3682">
            <v>0</v>
          </cell>
          <cell r="D3682" t="str">
            <v/>
          </cell>
          <cell r="E3682">
            <v>0</v>
          </cell>
          <cell r="F3682">
            <v>0</v>
          </cell>
          <cell r="G3682">
            <v>0</v>
          </cell>
        </row>
        <row r="3683">
          <cell r="A3683" t="str">
            <v/>
          </cell>
          <cell r="B3683" t="str">
            <v/>
          </cell>
          <cell r="C3683">
            <v>0</v>
          </cell>
          <cell r="D3683" t="str">
            <v/>
          </cell>
          <cell r="E3683">
            <v>0</v>
          </cell>
          <cell r="F3683">
            <v>0</v>
          </cell>
          <cell r="G3683">
            <v>0</v>
          </cell>
        </row>
        <row r="3684">
          <cell r="A3684" t="str">
            <v/>
          </cell>
          <cell r="B3684" t="str">
            <v/>
          </cell>
          <cell r="C3684">
            <v>0</v>
          </cell>
          <cell r="D3684" t="str">
            <v/>
          </cell>
          <cell r="E3684">
            <v>0</v>
          </cell>
          <cell r="F3684">
            <v>0</v>
          </cell>
          <cell r="G3684">
            <v>0</v>
          </cell>
        </row>
        <row r="3685">
          <cell r="A3685" t="str">
            <v/>
          </cell>
          <cell r="B3685" t="str">
            <v/>
          </cell>
          <cell r="C3685">
            <v>0</v>
          </cell>
          <cell r="D3685" t="str">
            <v/>
          </cell>
          <cell r="E3685">
            <v>0</v>
          </cell>
          <cell r="F3685">
            <v>0</v>
          </cell>
          <cell r="G3685">
            <v>0</v>
          </cell>
        </row>
        <row r="3686">
          <cell r="A3686" t="str">
            <v/>
          </cell>
          <cell r="B3686" t="str">
            <v/>
          </cell>
          <cell r="D3686" t="str">
            <v/>
          </cell>
          <cell r="E3686">
            <v>0</v>
          </cell>
          <cell r="F3686">
            <v>0</v>
          </cell>
          <cell r="G3686">
            <v>0</v>
          </cell>
        </row>
        <row r="3687">
          <cell r="A3687" t="str">
            <v/>
          </cell>
          <cell r="B3687" t="str">
            <v/>
          </cell>
          <cell r="C3687" t="str">
            <v>C - EQUIPOS</v>
          </cell>
          <cell r="D3687" t="str">
            <v/>
          </cell>
          <cell r="E3687">
            <v>0</v>
          </cell>
          <cell r="F3687">
            <v>0</v>
          </cell>
          <cell r="G3687">
            <v>0</v>
          </cell>
        </row>
        <row r="3688">
          <cell r="A3688" t="str">
            <v/>
          </cell>
          <cell r="B3688" t="str">
            <v/>
          </cell>
          <cell r="C3688">
            <v>0</v>
          </cell>
          <cell r="D3688" t="str">
            <v/>
          </cell>
          <cell r="E3688">
            <v>0</v>
          </cell>
          <cell r="F3688">
            <v>0</v>
          </cell>
          <cell r="G3688">
            <v>0</v>
          </cell>
        </row>
        <row r="3689">
          <cell r="A3689" t="str">
            <v/>
          </cell>
          <cell r="B3689" t="str">
            <v/>
          </cell>
          <cell r="C3689">
            <v>0</v>
          </cell>
          <cell r="D3689" t="str">
            <v/>
          </cell>
          <cell r="E3689">
            <v>0</v>
          </cell>
          <cell r="F3689">
            <v>0</v>
          </cell>
          <cell r="G3689">
            <v>0</v>
          </cell>
        </row>
        <row r="3690">
          <cell r="A3690" t="str">
            <v/>
          </cell>
          <cell r="B3690" t="str">
            <v/>
          </cell>
          <cell r="C3690">
            <v>0</v>
          </cell>
          <cell r="D3690" t="str">
            <v/>
          </cell>
          <cell r="E3690">
            <v>0</v>
          </cell>
          <cell r="F3690" t="str">
            <v>Total B</v>
          </cell>
          <cell r="G3690">
            <v>0</v>
          </cell>
        </row>
        <row r="3691">
          <cell r="A3691" t="str">
            <v>C - EQUIPOS</v>
          </cell>
          <cell r="B3691" t="str">
            <v/>
          </cell>
          <cell r="C3691">
            <v>0</v>
          </cell>
          <cell r="D3691" t="str">
            <v/>
          </cell>
          <cell r="E3691">
            <v>0</v>
          </cell>
          <cell r="F3691">
            <v>0</v>
          </cell>
          <cell r="G3691">
            <v>0</v>
          </cell>
        </row>
        <row r="3692">
          <cell r="A3692" t="str">
            <v/>
          </cell>
          <cell r="B3692" t="str">
            <v/>
          </cell>
          <cell r="C3692">
            <v>0</v>
          </cell>
          <cell r="D3692" t="str">
            <v/>
          </cell>
          <cell r="E3692">
            <v>0</v>
          </cell>
          <cell r="F3692">
            <v>0</v>
          </cell>
          <cell r="G3692">
            <v>0</v>
          </cell>
        </row>
        <row r="3693">
          <cell r="A3693" t="str">
            <v/>
          </cell>
          <cell r="B3693" t="str">
            <v/>
          </cell>
          <cell r="C3693">
            <v>0</v>
          </cell>
          <cell r="D3693" t="str">
            <v/>
          </cell>
          <cell r="E3693">
            <v>0</v>
          </cell>
          <cell r="F3693">
            <v>0</v>
          </cell>
          <cell r="G3693">
            <v>0</v>
          </cell>
        </row>
        <row r="3694">
          <cell r="A3694" t="str">
            <v/>
          </cell>
          <cell r="B3694" t="str">
            <v/>
          </cell>
          <cell r="C3694">
            <v>0</v>
          </cell>
          <cell r="D3694" t="str">
            <v/>
          </cell>
          <cell r="E3694">
            <v>0</v>
          </cell>
          <cell r="F3694">
            <v>0</v>
          </cell>
          <cell r="G3694">
            <v>0</v>
          </cell>
        </row>
        <row r="3695">
          <cell r="A3695" t="str">
            <v/>
          </cell>
          <cell r="B3695" t="str">
            <v/>
          </cell>
          <cell r="C3695">
            <v>0</v>
          </cell>
          <cell r="D3695" t="str">
            <v/>
          </cell>
          <cell r="E3695">
            <v>0</v>
          </cell>
          <cell r="F3695">
            <v>0</v>
          </cell>
          <cell r="G3695">
            <v>0</v>
          </cell>
        </row>
        <row r="3696">
          <cell r="A3696" t="str">
            <v/>
          </cell>
          <cell r="B3696" t="str">
            <v/>
          </cell>
          <cell r="C3696">
            <v>0</v>
          </cell>
          <cell r="D3696" t="str">
            <v/>
          </cell>
          <cell r="E3696">
            <v>0</v>
          </cell>
          <cell r="F3696">
            <v>0</v>
          </cell>
          <cell r="G3696">
            <v>0</v>
          </cell>
        </row>
        <row r="3697">
          <cell r="A3697" t="str">
            <v/>
          </cell>
          <cell r="B3697" t="str">
            <v/>
          </cell>
          <cell r="D3697" t="str">
            <v/>
          </cell>
          <cell r="E3697">
            <v>0</v>
          </cell>
          <cell r="F3697">
            <v>0</v>
          </cell>
          <cell r="G3697">
            <v>0</v>
          </cell>
        </row>
        <row r="3698">
          <cell r="A3698" t="str">
            <v/>
          </cell>
          <cell r="B3698" t="str">
            <v/>
          </cell>
          <cell r="D3698" t="str">
            <v/>
          </cell>
          <cell r="E3698">
            <v>0</v>
          </cell>
          <cell r="F3698">
            <v>0</v>
          </cell>
          <cell r="G3698">
            <v>0</v>
          </cell>
        </row>
        <row r="3699">
          <cell r="A3699" t="str">
            <v/>
          </cell>
          <cell r="B3699" t="str">
            <v/>
          </cell>
          <cell r="C3699">
            <v>0</v>
          </cell>
          <cell r="D3699" t="str">
            <v/>
          </cell>
          <cell r="E3699">
            <v>0</v>
          </cell>
          <cell r="F3699">
            <v>0</v>
          </cell>
          <cell r="G3699">
            <v>0</v>
          </cell>
        </row>
        <row r="3700">
          <cell r="A3700" t="str">
            <v/>
          </cell>
          <cell r="B3700" t="str">
            <v/>
          </cell>
          <cell r="D3700" t="str">
            <v/>
          </cell>
          <cell r="F3700">
            <v>0</v>
          </cell>
          <cell r="G3700">
            <v>0</v>
          </cell>
        </row>
        <row r="3701">
          <cell r="A3701" t="str">
            <v/>
          </cell>
          <cell r="B3701" t="str">
            <v/>
          </cell>
          <cell r="C3701">
            <v>0</v>
          </cell>
          <cell r="D3701" t="str">
            <v/>
          </cell>
          <cell r="E3701">
            <v>0</v>
          </cell>
          <cell r="F3701">
            <v>0</v>
          </cell>
          <cell r="G3701">
            <v>0</v>
          </cell>
        </row>
        <row r="3702">
          <cell r="A3702" t="str">
            <v>COMITENTE:</v>
          </cell>
          <cell r="B3702" t="str">
            <v>SUBSECRETARÍA DE OBRAS PÚBLICAS</v>
          </cell>
          <cell r="C3702">
            <v>0</v>
          </cell>
          <cell r="D3702">
            <v>0</v>
          </cell>
          <cell r="E3702">
            <v>0</v>
          </cell>
          <cell r="F3702" t="str">
            <v>Total C</v>
          </cell>
          <cell r="G3702">
            <v>0</v>
          </cell>
        </row>
        <row r="3703">
          <cell r="A3703" t="str">
            <v>CONTRATISTA:</v>
          </cell>
          <cell r="B3703">
            <v>0</v>
          </cell>
          <cell r="C3703">
            <v>0</v>
          </cell>
          <cell r="D3703">
            <v>0</v>
          </cell>
          <cell r="E3703">
            <v>0</v>
          </cell>
          <cell r="F3703">
            <v>0</v>
          </cell>
          <cell r="G3703">
            <v>0</v>
          </cell>
        </row>
        <row r="3704">
          <cell r="A3704" t="str">
            <v/>
          </cell>
          <cell r="B3704" t="str">
            <v/>
          </cell>
          <cell r="C3704">
            <v>0</v>
          </cell>
          <cell r="D3704" t="str">
            <v>COSTO NETO</v>
          </cell>
          <cell r="E3704">
            <v>0</v>
          </cell>
          <cell r="F3704" t="str">
            <v>Total D=A+B+C</v>
          </cell>
          <cell r="G3704">
            <v>0</v>
          </cell>
        </row>
        <row r="3705">
          <cell r="A3705" t="str">
            <v>UBICACIÓN:</v>
          </cell>
          <cell r="B3705" t="str">
            <v>Departamento Capital - Provincia de SAN JUAN</v>
          </cell>
          <cell r="C3705">
            <v>0</v>
          </cell>
          <cell r="E3705">
            <v>0</v>
          </cell>
          <cell r="G3705">
            <v>0</v>
          </cell>
        </row>
        <row r="3706">
          <cell r="A3706" t="str">
            <v>ANALISIS DE PRECIOS</v>
          </cell>
          <cell r="B3706">
            <v>9</v>
          </cell>
          <cell r="C3706" t="str">
            <v>PISOS Y ZÓCALOS</v>
          </cell>
          <cell r="E3706">
            <v>0</v>
          </cell>
          <cell r="G3706">
            <v>0</v>
          </cell>
        </row>
        <row r="3707">
          <cell r="A3707" t="str">
            <v>COMITENTE:</v>
          </cell>
          <cell r="B3707" t="str">
            <v>INSTITUTO PROVINCIAL DE LA VIVIENDA</v>
          </cell>
          <cell r="C3707" t="str">
            <v>Umbrales y solias</v>
          </cell>
          <cell r="E3707">
            <v>0</v>
          </cell>
          <cell r="F3707" t="str">
            <v>UNIDAD:</v>
          </cell>
          <cell r="G3707" t="str">
            <v>m2</v>
          </cell>
        </row>
        <row r="3708">
          <cell r="A3708" t="str">
            <v>CONTRATISTA:</v>
          </cell>
          <cell r="B3708">
            <v>0</v>
          </cell>
          <cell r="E3708">
            <v>0</v>
          </cell>
          <cell r="G3708">
            <v>0</v>
          </cell>
        </row>
        <row r="3709">
          <cell r="A3709" t="str">
            <v>OBRA:</v>
          </cell>
          <cell r="B3709">
            <v>0</v>
          </cell>
          <cell r="C3709" t="str">
            <v>DESIGNACION</v>
          </cell>
          <cell r="D3709" t="str">
            <v>U</v>
          </cell>
          <cell r="E3709" t="str">
            <v>Cantidad</v>
          </cell>
          <cell r="F3709" t="str">
            <v>PRECIOS A:</v>
          </cell>
          <cell r="G3709">
            <v>0</v>
          </cell>
        </row>
        <row r="3710">
          <cell r="A3710" t="str">
            <v>UBICACIÓN:</v>
          </cell>
          <cell r="B3710">
            <v>0</v>
          </cell>
          <cell r="C3710">
            <v>0</v>
          </cell>
          <cell r="D3710">
            <v>0</v>
          </cell>
          <cell r="E3710">
            <v>0</v>
          </cell>
          <cell r="F3710">
            <v>0</v>
          </cell>
          <cell r="G3710">
            <v>0</v>
          </cell>
        </row>
        <row r="3711">
          <cell r="A3711" t="str">
            <v>RUBRO:</v>
          </cell>
          <cell r="B3711">
            <v>0</v>
          </cell>
          <cell r="C3711">
            <v>0</v>
          </cell>
          <cell r="D3711">
            <v>0</v>
          </cell>
          <cell r="E3711">
            <v>0</v>
          </cell>
          <cell r="F3711">
            <v>0</v>
          </cell>
          <cell r="G3711">
            <v>0</v>
          </cell>
        </row>
        <row r="3712">
          <cell r="A3712" t="str">
            <v>ITEM:</v>
          </cell>
          <cell r="B3712" t="str">
            <v/>
          </cell>
          <cell r="C3712" t="str">
            <v/>
          </cell>
          <cell r="D3712" t="str">
            <v/>
          </cell>
          <cell r="E3712">
            <v>0</v>
          </cell>
          <cell r="F3712" t="str">
            <v>UNIDAD:</v>
          </cell>
          <cell r="G3712" t="str">
            <v/>
          </cell>
        </row>
        <row r="3713">
          <cell r="A3713" t="str">
            <v/>
          </cell>
          <cell r="B3713" t="str">
            <v/>
          </cell>
          <cell r="C3713">
            <v>0</v>
          </cell>
          <cell r="D3713" t="str">
            <v/>
          </cell>
          <cell r="E3713">
            <v>0</v>
          </cell>
          <cell r="F3713">
            <v>0</v>
          </cell>
          <cell r="G3713">
            <v>0</v>
          </cell>
        </row>
        <row r="3714">
          <cell r="A3714" t="str">
            <v>DATOS REDETERMINACION</v>
          </cell>
          <cell r="B3714" t="str">
            <v/>
          </cell>
          <cell r="C3714" t="str">
            <v>DESIGNACION</v>
          </cell>
          <cell r="D3714" t="str">
            <v>U</v>
          </cell>
          <cell r="E3714" t="str">
            <v>Cantidad</v>
          </cell>
          <cell r="F3714" t="str">
            <v>$ Unitarios</v>
          </cell>
          <cell r="G3714" t="str">
            <v>$ Parcial</v>
          </cell>
        </row>
        <row r="3715">
          <cell r="A3715" t="str">
            <v>CÓDIGO</v>
          </cell>
          <cell r="B3715" t="str">
            <v>DESCRIPCIÓN</v>
          </cell>
          <cell r="C3715">
            <v>0</v>
          </cell>
          <cell r="D3715" t="str">
            <v/>
          </cell>
          <cell r="E3715">
            <v>0</v>
          </cell>
          <cell r="F3715">
            <v>0</v>
          </cell>
          <cell r="G3715">
            <v>0</v>
          </cell>
        </row>
        <row r="3716">
          <cell r="A3716" t="str">
            <v>A - MATERIALES</v>
          </cell>
          <cell r="B3716" t="str">
            <v/>
          </cell>
          <cell r="C3716">
            <v>0</v>
          </cell>
          <cell r="D3716" t="str">
            <v/>
          </cell>
          <cell r="E3716">
            <v>0</v>
          </cell>
          <cell r="F3716">
            <v>0</v>
          </cell>
          <cell r="G3716">
            <v>0</v>
          </cell>
        </row>
        <row r="3717">
          <cell r="A3717" t="str">
            <v/>
          </cell>
          <cell r="B3717" t="str">
            <v/>
          </cell>
          <cell r="C3717">
            <v>0</v>
          </cell>
          <cell r="D3717" t="str">
            <v/>
          </cell>
          <cell r="E3717">
            <v>0</v>
          </cell>
          <cell r="F3717">
            <v>0</v>
          </cell>
          <cell r="G3717">
            <v>0</v>
          </cell>
        </row>
        <row r="3718">
          <cell r="A3718" t="str">
            <v/>
          </cell>
          <cell r="B3718" t="str">
            <v/>
          </cell>
          <cell r="C3718">
            <v>0</v>
          </cell>
          <cell r="D3718" t="str">
            <v/>
          </cell>
          <cell r="E3718">
            <v>0</v>
          </cell>
          <cell r="F3718">
            <v>0</v>
          </cell>
          <cell r="G3718">
            <v>0</v>
          </cell>
        </row>
        <row r="3719">
          <cell r="A3719" t="str">
            <v/>
          </cell>
          <cell r="B3719" t="str">
            <v/>
          </cell>
          <cell r="C3719">
            <v>0</v>
          </cell>
          <cell r="D3719" t="str">
            <v/>
          </cell>
          <cell r="E3719">
            <v>0</v>
          </cell>
          <cell r="F3719">
            <v>0</v>
          </cell>
          <cell r="G3719">
            <v>0</v>
          </cell>
        </row>
        <row r="3720">
          <cell r="A3720" t="str">
            <v/>
          </cell>
          <cell r="B3720" t="str">
            <v/>
          </cell>
          <cell r="C3720">
            <v>0</v>
          </cell>
          <cell r="D3720" t="str">
            <v/>
          </cell>
          <cell r="E3720">
            <v>0</v>
          </cell>
          <cell r="F3720">
            <v>0</v>
          </cell>
          <cell r="G3720">
            <v>0</v>
          </cell>
        </row>
        <row r="3721">
          <cell r="A3721" t="str">
            <v/>
          </cell>
          <cell r="B3721" t="str">
            <v/>
          </cell>
          <cell r="C3721">
            <v>0</v>
          </cell>
          <cell r="D3721" t="str">
            <v/>
          </cell>
          <cell r="E3721">
            <v>0</v>
          </cell>
          <cell r="F3721">
            <v>0</v>
          </cell>
          <cell r="G3721">
            <v>0</v>
          </cell>
        </row>
        <row r="3722">
          <cell r="A3722" t="str">
            <v/>
          </cell>
          <cell r="B3722" t="str">
            <v/>
          </cell>
          <cell r="C3722">
            <v>0</v>
          </cell>
          <cell r="D3722" t="str">
            <v/>
          </cell>
          <cell r="E3722">
            <v>0</v>
          </cell>
          <cell r="F3722">
            <v>0</v>
          </cell>
          <cell r="G3722">
            <v>0</v>
          </cell>
        </row>
        <row r="3723">
          <cell r="A3723" t="str">
            <v/>
          </cell>
          <cell r="B3723" t="str">
            <v/>
          </cell>
          <cell r="C3723">
            <v>0</v>
          </cell>
          <cell r="D3723" t="str">
            <v/>
          </cell>
          <cell r="E3723">
            <v>0</v>
          </cell>
          <cell r="F3723">
            <v>0</v>
          </cell>
          <cell r="G3723">
            <v>0</v>
          </cell>
        </row>
        <row r="3724">
          <cell r="A3724" t="str">
            <v/>
          </cell>
          <cell r="B3724" t="str">
            <v/>
          </cell>
          <cell r="C3724">
            <v>0</v>
          </cell>
          <cell r="D3724" t="str">
            <v/>
          </cell>
          <cell r="E3724">
            <v>0</v>
          </cell>
          <cell r="F3724">
            <v>0</v>
          </cell>
          <cell r="G3724">
            <v>0</v>
          </cell>
        </row>
        <row r="3725">
          <cell r="A3725" t="str">
            <v/>
          </cell>
          <cell r="B3725" t="str">
            <v/>
          </cell>
          <cell r="C3725">
            <v>0</v>
          </cell>
          <cell r="D3725" t="str">
            <v/>
          </cell>
          <cell r="E3725">
            <v>0</v>
          </cell>
          <cell r="F3725">
            <v>0</v>
          </cell>
          <cell r="G3725">
            <v>0</v>
          </cell>
        </row>
        <row r="3726">
          <cell r="A3726" t="str">
            <v/>
          </cell>
          <cell r="B3726" t="str">
            <v/>
          </cell>
          <cell r="D3726" t="str">
            <v/>
          </cell>
          <cell r="E3726">
            <v>0</v>
          </cell>
          <cell r="F3726">
            <v>0</v>
          </cell>
          <cell r="G3726">
            <v>0</v>
          </cell>
        </row>
        <row r="3727">
          <cell r="A3727" t="str">
            <v/>
          </cell>
          <cell r="B3727" t="str">
            <v/>
          </cell>
          <cell r="C3727" t="str">
            <v>B - MANO DE OBRA</v>
          </cell>
          <cell r="D3727" t="str">
            <v/>
          </cell>
          <cell r="E3727">
            <v>0</v>
          </cell>
          <cell r="F3727">
            <v>0</v>
          </cell>
          <cell r="G3727">
            <v>0</v>
          </cell>
        </row>
        <row r="3728">
          <cell r="A3728" t="str">
            <v/>
          </cell>
          <cell r="B3728" t="str">
            <v/>
          </cell>
          <cell r="C3728">
            <v>0</v>
          </cell>
          <cell r="D3728" t="str">
            <v/>
          </cell>
          <cell r="E3728">
            <v>0</v>
          </cell>
          <cell r="F3728">
            <v>0</v>
          </cell>
          <cell r="G3728">
            <v>0</v>
          </cell>
        </row>
        <row r="3729">
          <cell r="A3729" t="str">
            <v/>
          </cell>
          <cell r="B3729" t="str">
            <v/>
          </cell>
          <cell r="C3729">
            <v>0</v>
          </cell>
          <cell r="D3729" t="str">
            <v/>
          </cell>
          <cell r="E3729">
            <v>0</v>
          </cell>
          <cell r="F3729">
            <v>0</v>
          </cell>
          <cell r="G3729">
            <v>0</v>
          </cell>
        </row>
        <row r="3730">
          <cell r="A3730" t="str">
            <v/>
          </cell>
          <cell r="B3730" t="str">
            <v/>
          </cell>
          <cell r="C3730">
            <v>0</v>
          </cell>
          <cell r="D3730" t="str">
            <v/>
          </cell>
          <cell r="E3730">
            <v>0</v>
          </cell>
          <cell r="F3730">
            <v>0</v>
          </cell>
          <cell r="G3730">
            <v>0</v>
          </cell>
        </row>
        <row r="3731">
          <cell r="A3731" t="str">
            <v/>
          </cell>
          <cell r="B3731" t="str">
            <v/>
          </cell>
          <cell r="C3731">
            <v>0</v>
          </cell>
          <cell r="D3731" t="str">
            <v/>
          </cell>
          <cell r="E3731">
            <v>0</v>
          </cell>
          <cell r="F3731">
            <v>0</v>
          </cell>
          <cell r="G3731">
            <v>0</v>
          </cell>
        </row>
        <row r="3732">
          <cell r="A3732" t="str">
            <v/>
          </cell>
          <cell r="B3732" t="str">
            <v/>
          </cell>
          <cell r="C3732">
            <v>0</v>
          </cell>
          <cell r="D3732" t="str">
            <v/>
          </cell>
          <cell r="E3732">
            <v>0</v>
          </cell>
          <cell r="F3732">
            <v>0</v>
          </cell>
          <cell r="G3732">
            <v>0</v>
          </cell>
        </row>
        <row r="3733">
          <cell r="A3733" t="str">
            <v/>
          </cell>
          <cell r="B3733" t="str">
            <v/>
          </cell>
          <cell r="C3733">
            <v>0</v>
          </cell>
          <cell r="D3733" t="str">
            <v/>
          </cell>
          <cell r="E3733">
            <v>0</v>
          </cell>
          <cell r="F3733">
            <v>0</v>
          </cell>
          <cell r="G3733">
            <v>0</v>
          </cell>
        </row>
        <row r="3734">
          <cell r="A3734" t="str">
            <v/>
          </cell>
          <cell r="B3734" t="str">
            <v/>
          </cell>
          <cell r="C3734">
            <v>0</v>
          </cell>
          <cell r="D3734" t="str">
            <v/>
          </cell>
          <cell r="E3734">
            <v>0</v>
          </cell>
          <cell r="F3734">
            <v>0</v>
          </cell>
          <cell r="G3734">
            <v>0</v>
          </cell>
        </row>
        <row r="3735">
          <cell r="A3735" t="str">
            <v/>
          </cell>
          <cell r="B3735" t="str">
            <v/>
          </cell>
          <cell r="C3735">
            <v>0</v>
          </cell>
          <cell r="D3735" t="str">
            <v/>
          </cell>
          <cell r="E3735">
            <v>0</v>
          </cell>
          <cell r="F3735">
            <v>0</v>
          </cell>
          <cell r="G3735">
            <v>0</v>
          </cell>
        </row>
        <row r="3736">
          <cell r="A3736" t="str">
            <v/>
          </cell>
          <cell r="B3736" t="str">
            <v/>
          </cell>
          <cell r="D3736" t="str">
            <v/>
          </cell>
          <cell r="E3736">
            <v>0</v>
          </cell>
          <cell r="F3736">
            <v>0</v>
          </cell>
          <cell r="G3736">
            <v>0</v>
          </cell>
        </row>
        <row r="3737">
          <cell r="A3737">
            <v>0</v>
          </cell>
          <cell r="C3737" t="str">
            <v>C - EQUIPOS</v>
          </cell>
          <cell r="E3737">
            <v>0</v>
          </cell>
          <cell r="F3737" t="str">
            <v>Total A</v>
          </cell>
          <cell r="G3737">
            <v>0</v>
          </cell>
        </row>
        <row r="3738">
          <cell r="A3738" t="str">
            <v>B - MANO DE OBRA</v>
          </cell>
          <cell r="B3738" t="str">
            <v/>
          </cell>
          <cell r="C3738">
            <v>0</v>
          </cell>
          <cell r="D3738" t="str">
            <v/>
          </cell>
          <cell r="E3738">
            <v>0</v>
          </cell>
          <cell r="F3738">
            <v>0</v>
          </cell>
          <cell r="G3738">
            <v>0</v>
          </cell>
        </row>
        <row r="3739">
          <cell r="A3739" t="str">
            <v/>
          </cell>
          <cell r="B3739" t="str">
            <v/>
          </cell>
          <cell r="C3739">
            <v>0</v>
          </cell>
          <cell r="D3739" t="str">
            <v/>
          </cell>
          <cell r="E3739">
            <v>0</v>
          </cell>
          <cell r="F3739">
            <v>0</v>
          </cell>
          <cell r="G3739">
            <v>0</v>
          </cell>
        </row>
        <row r="3740">
          <cell r="A3740" t="str">
            <v/>
          </cell>
          <cell r="B3740" t="str">
            <v/>
          </cell>
          <cell r="C3740">
            <v>0</v>
          </cell>
          <cell r="D3740" t="str">
            <v/>
          </cell>
          <cell r="E3740">
            <v>0</v>
          </cell>
          <cell r="F3740">
            <v>0</v>
          </cell>
          <cell r="G3740">
            <v>0</v>
          </cell>
        </row>
        <row r="3741">
          <cell r="A3741" t="str">
            <v/>
          </cell>
          <cell r="B3741" t="str">
            <v/>
          </cell>
          <cell r="C3741">
            <v>0</v>
          </cell>
          <cell r="D3741" t="str">
            <v/>
          </cell>
          <cell r="E3741">
            <v>0</v>
          </cell>
          <cell r="F3741">
            <v>0</v>
          </cell>
          <cell r="G3741">
            <v>0</v>
          </cell>
        </row>
        <row r="3742">
          <cell r="A3742" t="str">
            <v/>
          </cell>
          <cell r="B3742" t="str">
            <v/>
          </cell>
          <cell r="C3742">
            <v>0</v>
          </cell>
          <cell r="D3742" t="str">
            <v/>
          </cell>
          <cell r="E3742">
            <v>0</v>
          </cell>
          <cell r="F3742">
            <v>0</v>
          </cell>
          <cell r="G3742">
            <v>0</v>
          </cell>
        </row>
        <row r="3743">
          <cell r="A3743" t="str">
            <v/>
          </cell>
          <cell r="B3743" t="str">
            <v/>
          </cell>
          <cell r="C3743">
            <v>0</v>
          </cell>
          <cell r="D3743" t="str">
            <v/>
          </cell>
          <cell r="E3743">
            <v>0</v>
          </cell>
          <cell r="F3743">
            <v>0</v>
          </cell>
          <cell r="G3743">
            <v>0</v>
          </cell>
        </row>
        <row r="3744">
          <cell r="A3744" t="str">
            <v/>
          </cell>
          <cell r="B3744" t="str">
            <v/>
          </cell>
          <cell r="C3744">
            <v>0</v>
          </cell>
          <cell r="D3744" t="str">
            <v/>
          </cell>
          <cell r="E3744">
            <v>0</v>
          </cell>
          <cell r="F3744">
            <v>0</v>
          </cell>
          <cell r="G3744">
            <v>0</v>
          </cell>
        </row>
        <row r="3745">
          <cell r="A3745" t="str">
            <v/>
          </cell>
          <cell r="B3745" t="str">
            <v/>
          </cell>
          <cell r="C3745">
            <v>0</v>
          </cell>
          <cell r="D3745" t="str">
            <v/>
          </cell>
          <cell r="E3745">
            <v>0</v>
          </cell>
          <cell r="F3745">
            <v>0</v>
          </cell>
          <cell r="G3745">
            <v>0</v>
          </cell>
        </row>
        <row r="3746">
          <cell r="A3746" t="str">
            <v/>
          </cell>
          <cell r="B3746" t="str">
            <v/>
          </cell>
          <cell r="C3746">
            <v>0</v>
          </cell>
          <cell r="D3746" t="str">
            <v/>
          </cell>
          <cell r="E3746">
            <v>0</v>
          </cell>
          <cell r="F3746">
            <v>0</v>
          </cell>
          <cell r="G3746">
            <v>0</v>
          </cell>
        </row>
        <row r="3747">
          <cell r="A3747">
            <v>0</v>
          </cell>
          <cell r="E3747">
            <v>0</v>
          </cell>
          <cell r="F3747" t="str">
            <v>Total B</v>
          </cell>
          <cell r="G3747">
            <v>0</v>
          </cell>
        </row>
        <row r="3748">
          <cell r="A3748" t="str">
            <v>C - EQUIPOS</v>
          </cell>
          <cell r="E3748">
            <v>0</v>
          </cell>
          <cell r="G3748">
            <v>0</v>
          </cell>
        </row>
        <row r="3749">
          <cell r="A3749" t="str">
            <v/>
          </cell>
          <cell r="B3749" t="str">
            <v/>
          </cell>
          <cell r="C3749">
            <v>0</v>
          </cell>
          <cell r="D3749" t="str">
            <v/>
          </cell>
          <cell r="E3749">
            <v>0</v>
          </cell>
          <cell r="F3749">
            <v>0</v>
          </cell>
          <cell r="G3749">
            <v>0</v>
          </cell>
        </row>
        <row r="3750">
          <cell r="A3750" t="str">
            <v/>
          </cell>
          <cell r="B3750" t="str">
            <v/>
          </cell>
          <cell r="D3750" t="str">
            <v/>
          </cell>
          <cell r="F3750">
            <v>0</v>
          </cell>
          <cell r="G3750">
            <v>0</v>
          </cell>
        </row>
        <row r="3751">
          <cell r="A3751" t="str">
            <v/>
          </cell>
          <cell r="B3751" t="str">
            <v/>
          </cell>
          <cell r="C3751">
            <v>0</v>
          </cell>
          <cell r="D3751" t="str">
            <v/>
          </cell>
          <cell r="E3751">
            <v>0</v>
          </cell>
          <cell r="F3751">
            <v>0</v>
          </cell>
          <cell r="G3751">
            <v>0</v>
          </cell>
        </row>
        <row r="3752">
          <cell r="A3752" t="str">
            <v/>
          </cell>
          <cell r="B3752" t="str">
            <v/>
          </cell>
          <cell r="C3752">
            <v>0</v>
          </cell>
          <cell r="D3752" t="str">
            <v/>
          </cell>
          <cell r="E3752">
            <v>0</v>
          </cell>
          <cell r="F3752">
            <v>0</v>
          </cell>
          <cell r="G3752">
            <v>0</v>
          </cell>
        </row>
        <row r="3753">
          <cell r="A3753" t="str">
            <v/>
          </cell>
          <cell r="B3753" t="str">
            <v/>
          </cell>
          <cell r="C3753">
            <v>0</v>
          </cell>
          <cell r="D3753" t="str">
            <v/>
          </cell>
          <cell r="E3753">
            <v>0</v>
          </cell>
          <cell r="F3753">
            <v>0</v>
          </cell>
          <cell r="G3753">
            <v>0</v>
          </cell>
        </row>
        <row r="3754">
          <cell r="A3754" t="str">
            <v/>
          </cell>
          <cell r="B3754" t="str">
            <v/>
          </cell>
          <cell r="C3754">
            <v>0</v>
          </cell>
          <cell r="D3754" t="str">
            <v/>
          </cell>
          <cell r="E3754">
            <v>0</v>
          </cell>
          <cell r="F3754">
            <v>0</v>
          </cell>
          <cell r="G3754">
            <v>0</v>
          </cell>
        </row>
        <row r="3755">
          <cell r="A3755" t="str">
            <v/>
          </cell>
          <cell r="B3755" t="str">
            <v/>
          </cell>
          <cell r="C3755">
            <v>0</v>
          </cell>
          <cell r="D3755" t="str">
            <v/>
          </cell>
          <cell r="E3755">
            <v>0</v>
          </cell>
          <cell r="F3755">
            <v>0</v>
          </cell>
          <cell r="G3755">
            <v>0</v>
          </cell>
        </row>
        <row r="3756">
          <cell r="A3756" t="str">
            <v/>
          </cell>
          <cell r="B3756" t="str">
            <v/>
          </cell>
          <cell r="C3756" t="str">
            <v>MARMOLERÍA</v>
          </cell>
          <cell r="D3756" t="str">
            <v/>
          </cell>
          <cell r="E3756">
            <v>0</v>
          </cell>
          <cell r="F3756">
            <v>0</v>
          </cell>
          <cell r="G3756">
            <v>0</v>
          </cell>
        </row>
        <row r="3757">
          <cell r="A3757" t="str">
            <v/>
          </cell>
          <cell r="B3757" t="str">
            <v/>
          </cell>
          <cell r="C3757" t="str">
            <v>Mesadas</v>
          </cell>
          <cell r="D3757" t="str">
            <v/>
          </cell>
          <cell r="E3757">
            <v>0</v>
          </cell>
          <cell r="F3757">
            <v>0</v>
          </cell>
          <cell r="G3757">
            <v>0</v>
          </cell>
        </row>
        <row r="3758">
          <cell r="A3758" t="str">
            <v/>
          </cell>
          <cell r="B3758" t="str">
            <v/>
          </cell>
          <cell r="D3758" t="str">
            <v/>
          </cell>
          <cell r="E3758">
            <v>0</v>
          </cell>
          <cell r="F3758">
            <v>0</v>
          </cell>
          <cell r="G3758">
            <v>0</v>
          </cell>
        </row>
        <row r="3759">
          <cell r="A3759" t="str">
            <v>DATOS REDETERMINACION</v>
          </cell>
          <cell r="B3759">
            <v>0</v>
          </cell>
          <cell r="C3759" t="str">
            <v>DESIGNACION</v>
          </cell>
          <cell r="D3759" t="str">
            <v>U</v>
          </cell>
          <cell r="E3759" t="str">
            <v>Cantidad</v>
          </cell>
          <cell r="F3759" t="str">
            <v>Total C</v>
          </cell>
          <cell r="G3759">
            <v>0</v>
          </cell>
        </row>
        <row r="3760">
          <cell r="A3760" t="str">
            <v>CÓDIGO</v>
          </cell>
          <cell r="B3760" t="str">
            <v>DESCRIPCIÓN</v>
          </cell>
          <cell r="C3760">
            <v>0</v>
          </cell>
          <cell r="D3760">
            <v>0</v>
          </cell>
          <cell r="E3760">
            <v>0</v>
          </cell>
          <cell r="F3760">
            <v>0</v>
          </cell>
          <cell r="G3760">
            <v>0</v>
          </cell>
        </row>
        <row r="3761">
          <cell r="A3761" t="str">
            <v/>
          </cell>
          <cell r="B3761" t="str">
            <v/>
          </cell>
          <cell r="C3761" t="str">
            <v>A - MATERIALES</v>
          </cell>
          <cell r="D3761" t="str">
            <v>COSTO NETO</v>
          </cell>
          <cell r="E3761">
            <v>0</v>
          </cell>
          <cell r="F3761" t="str">
            <v>Total D=A+B+C</v>
          </cell>
          <cell r="G3761">
            <v>0</v>
          </cell>
        </row>
        <row r="3762">
          <cell r="A3762" t="str">
            <v/>
          </cell>
          <cell r="B3762" t="str">
            <v/>
          </cell>
          <cell r="C3762">
            <v>0</v>
          </cell>
          <cell r="D3762" t="str">
            <v/>
          </cell>
          <cell r="E3762">
            <v>0</v>
          </cell>
          <cell r="F3762">
            <v>0</v>
          </cell>
          <cell r="G3762">
            <v>0</v>
          </cell>
        </row>
        <row r="3763">
          <cell r="A3763" t="str">
            <v>ANALISIS DE PRECIOS</v>
          </cell>
          <cell r="B3763" t="str">
            <v/>
          </cell>
          <cell r="C3763">
            <v>0</v>
          </cell>
          <cell r="D3763" t="str">
            <v/>
          </cell>
          <cell r="E3763">
            <v>0</v>
          </cell>
          <cell r="F3763">
            <v>0</v>
          </cell>
          <cell r="G3763">
            <v>0</v>
          </cell>
        </row>
        <row r="3764">
          <cell r="A3764" t="str">
            <v>COMITENTE:</v>
          </cell>
          <cell r="B3764" t="str">
            <v>INSTITUTO PROVINCIAL DE LA VIVIENDA</v>
          </cell>
          <cell r="C3764">
            <v>0</v>
          </cell>
          <cell r="D3764" t="str">
            <v/>
          </cell>
          <cell r="E3764">
            <v>0</v>
          </cell>
          <cell r="F3764">
            <v>0</v>
          </cell>
          <cell r="G3764">
            <v>0</v>
          </cell>
        </row>
        <row r="3765">
          <cell r="A3765" t="str">
            <v>CONTRATISTA:</v>
          </cell>
          <cell r="B3765">
            <v>0</v>
          </cell>
          <cell r="C3765">
            <v>0</v>
          </cell>
          <cell r="D3765" t="str">
            <v/>
          </cell>
          <cell r="E3765">
            <v>0</v>
          </cell>
          <cell r="F3765">
            <v>0</v>
          </cell>
          <cell r="G3765">
            <v>0</v>
          </cell>
        </row>
        <row r="3766">
          <cell r="A3766" t="str">
            <v>OBRA:</v>
          </cell>
          <cell r="B3766">
            <v>0</v>
          </cell>
          <cell r="C3766">
            <v>0</v>
          </cell>
          <cell r="D3766" t="str">
            <v/>
          </cell>
          <cell r="E3766">
            <v>0</v>
          </cell>
          <cell r="F3766" t="str">
            <v>PRECIOS A:</v>
          </cell>
          <cell r="G3766">
            <v>0</v>
          </cell>
        </row>
        <row r="3767">
          <cell r="A3767" t="str">
            <v>UBICACIÓN:</v>
          </cell>
          <cell r="B3767">
            <v>0</v>
          </cell>
          <cell r="C3767">
            <v>0</v>
          </cell>
          <cell r="D3767" t="str">
            <v/>
          </cell>
          <cell r="E3767">
            <v>0</v>
          </cell>
          <cell r="F3767">
            <v>0</v>
          </cell>
          <cell r="G3767">
            <v>0</v>
          </cell>
        </row>
        <row r="3768">
          <cell r="A3768" t="str">
            <v>RUBRO:</v>
          </cell>
          <cell r="B3768" t="str">
            <v/>
          </cell>
          <cell r="C3768">
            <v>0</v>
          </cell>
          <cell r="D3768" t="str">
            <v/>
          </cell>
          <cell r="E3768">
            <v>0</v>
          </cell>
          <cell r="F3768">
            <v>0</v>
          </cell>
          <cell r="G3768">
            <v>0</v>
          </cell>
        </row>
        <row r="3769">
          <cell r="A3769" t="str">
            <v>ITEM:</v>
          </cell>
          <cell r="B3769" t="str">
            <v/>
          </cell>
          <cell r="C3769" t="str">
            <v/>
          </cell>
          <cell r="D3769" t="str">
            <v/>
          </cell>
          <cell r="E3769">
            <v>0</v>
          </cell>
          <cell r="F3769" t="str">
            <v>UNIDAD:</v>
          </cell>
          <cell r="G3769" t="str">
            <v/>
          </cell>
        </row>
        <row r="3770">
          <cell r="A3770" t="str">
            <v/>
          </cell>
          <cell r="B3770" t="str">
            <v/>
          </cell>
          <cell r="C3770">
            <v>0</v>
          </cell>
          <cell r="D3770" t="str">
            <v/>
          </cell>
          <cell r="E3770">
            <v>0</v>
          </cell>
          <cell r="F3770">
            <v>0</v>
          </cell>
          <cell r="G3770">
            <v>0</v>
          </cell>
        </row>
        <row r="3771">
          <cell r="A3771" t="str">
            <v>DATOS REDETERMINACION</v>
          </cell>
          <cell r="B3771" t="str">
            <v/>
          </cell>
          <cell r="C3771" t="str">
            <v>DESIGNACION</v>
          </cell>
          <cell r="D3771" t="str">
            <v>U</v>
          </cell>
          <cell r="E3771" t="str">
            <v>Cantidad</v>
          </cell>
          <cell r="F3771" t="str">
            <v>$ Unitarios</v>
          </cell>
          <cell r="G3771" t="str">
            <v>$ Parcial</v>
          </cell>
        </row>
        <row r="3772">
          <cell r="A3772" t="str">
            <v>CÓDIGO</v>
          </cell>
          <cell r="B3772" t="str">
            <v>DESCRIPCIÓN</v>
          </cell>
          <cell r="C3772">
            <v>0</v>
          </cell>
          <cell r="D3772" t="str">
            <v/>
          </cell>
          <cell r="E3772">
            <v>0</v>
          </cell>
          <cell r="F3772">
            <v>0</v>
          </cell>
          <cell r="G3772">
            <v>0</v>
          </cell>
        </row>
        <row r="3773">
          <cell r="A3773" t="str">
            <v>A - MATERIALES</v>
          </cell>
          <cell r="B3773" t="str">
            <v/>
          </cell>
          <cell r="C3773">
            <v>0</v>
          </cell>
          <cell r="D3773" t="str">
            <v/>
          </cell>
          <cell r="E3773">
            <v>0</v>
          </cell>
          <cell r="F3773">
            <v>0</v>
          </cell>
          <cell r="G3773">
            <v>0</v>
          </cell>
        </row>
        <row r="3774">
          <cell r="A3774" t="str">
            <v/>
          </cell>
          <cell r="B3774" t="str">
            <v/>
          </cell>
          <cell r="C3774">
            <v>0</v>
          </cell>
          <cell r="D3774" t="str">
            <v/>
          </cell>
          <cell r="E3774">
            <v>0</v>
          </cell>
          <cell r="F3774">
            <v>0</v>
          </cell>
          <cell r="G3774">
            <v>0</v>
          </cell>
        </row>
        <row r="3775">
          <cell r="A3775" t="str">
            <v/>
          </cell>
          <cell r="B3775" t="str">
            <v/>
          </cell>
          <cell r="C3775">
            <v>0</v>
          </cell>
          <cell r="D3775" t="str">
            <v/>
          </cell>
          <cell r="E3775">
            <v>0</v>
          </cell>
          <cell r="F3775">
            <v>0</v>
          </cell>
          <cell r="G3775">
            <v>0</v>
          </cell>
        </row>
        <row r="3776">
          <cell r="A3776" t="str">
            <v/>
          </cell>
          <cell r="B3776" t="str">
            <v/>
          </cell>
          <cell r="D3776" t="str">
            <v/>
          </cell>
          <cell r="E3776">
            <v>0</v>
          </cell>
          <cell r="F3776">
            <v>0</v>
          </cell>
          <cell r="G3776">
            <v>0</v>
          </cell>
        </row>
        <row r="3777">
          <cell r="A3777" t="str">
            <v/>
          </cell>
          <cell r="B3777" t="str">
            <v/>
          </cell>
          <cell r="C3777" t="str">
            <v>B - MANO DE OBRA</v>
          </cell>
          <cell r="D3777" t="str">
            <v/>
          </cell>
          <cell r="E3777">
            <v>0</v>
          </cell>
          <cell r="F3777">
            <v>0</v>
          </cell>
          <cell r="G3777">
            <v>0</v>
          </cell>
        </row>
        <row r="3778">
          <cell r="A3778" t="str">
            <v/>
          </cell>
          <cell r="B3778" t="str">
            <v/>
          </cell>
          <cell r="C3778">
            <v>0</v>
          </cell>
          <cell r="D3778" t="str">
            <v/>
          </cell>
          <cell r="E3778">
            <v>0</v>
          </cell>
          <cell r="F3778">
            <v>0</v>
          </cell>
          <cell r="G3778">
            <v>0</v>
          </cell>
        </row>
        <row r="3779">
          <cell r="A3779" t="str">
            <v/>
          </cell>
          <cell r="B3779" t="str">
            <v/>
          </cell>
          <cell r="C3779">
            <v>0</v>
          </cell>
          <cell r="D3779" t="str">
            <v/>
          </cell>
          <cell r="E3779">
            <v>0</v>
          </cell>
          <cell r="F3779">
            <v>0</v>
          </cell>
          <cell r="G3779">
            <v>0</v>
          </cell>
        </row>
        <row r="3780">
          <cell r="A3780" t="str">
            <v/>
          </cell>
          <cell r="B3780" t="str">
            <v/>
          </cell>
          <cell r="C3780">
            <v>0</v>
          </cell>
          <cell r="D3780" t="str">
            <v/>
          </cell>
          <cell r="E3780">
            <v>0</v>
          </cell>
          <cell r="F3780">
            <v>0</v>
          </cell>
          <cell r="G3780">
            <v>0</v>
          </cell>
        </row>
        <row r="3781">
          <cell r="A3781" t="str">
            <v/>
          </cell>
          <cell r="B3781" t="str">
            <v/>
          </cell>
          <cell r="C3781">
            <v>0</v>
          </cell>
          <cell r="D3781" t="str">
            <v/>
          </cell>
          <cell r="E3781">
            <v>0</v>
          </cell>
          <cell r="F3781">
            <v>0</v>
          </cell>
          <cell r="G3781">
            <v>0</v>
          </cell>
        </row>
        <row r="3782">
          <cell r="A3782" t="str">
            <v/>
          </cell>
          <cell r="B3782" t="str">
            <v/>
          </cell>
          <cell r="C3782">
            <v>0</v>
          </cell>
          <cell r="D3782" t="str">
            <v/>
          </cell>
          <cell r="E3782">
            <v>0</v>
          </cell>
          <cell r="F3782">
            <v>0</v>
          </cell>
          <cell r="G3782">
            <v>0</v>
          </cell>
        </row>
        <row r="3783">
          <cell r="A3783" t="str">
            <v/>
          </cell>
          <cell r="B3783" t="str">
            <v/>
          </cell>
          <cell r="C3783">
            <v>0</v>
          </cell>
          <cell r="D3783" t="str">
            <v/>
          </cell>
          <cell r="E3783">
            <v>0</v>
          </cell>
          <cell r="F3783">
            <v>0</v>
          </cell>
          <cell r="G3783">
            <v>0</v>
          </cell>
        </row>
        <row r="3784">
          <cell r="A3784" t="str">
            <v/>
          </cell>
          <cell r="B3784" t="str">
            <v/>
          </cell>
          <cell r="C3784">
            <v>0</v>
          </cell>
          <cell r="D3784" t="str">
            <v/>
          </cell>
          <cell r="E3784">
            <v>0</v>
          </cell>
          <cell r="F3784">
            <v>0</v>
          </cell>
          <cell r="G3784">
            <v>0</v>
          </cell>
        </row>
        <row r="3785">
          <cell r="A3785" t="str">
            <v/>
          </cell>
          <cell r="B3785" t="str">
            <v/>
          </cell>
          <cell r="C3785">
            <v>0</v>
          </cell>
          <cell r="D3785" t="str">
            <v/>
          </cell>
          <cell r="E3785">
            <v>0</v>
          </cell>
          <cell r="F3785">
            <v>0</v>
          </cell>
          <cell r="G3785">
            <v>0</v>
          </cell>
        </row>
        <row r="3786">
          <cell r="A3786" t="str">
            <v/>
          </cell>
          <cell r="B3786" t="str">
            <v/>
          </cell>
          <cell r="D3786" t="str">
            <v/>
          </cell>
          <cell r="E3786">
            <v>0</v>
          </cell>
          <cell r="F3786">
            <v>0</v>
          </cell>
          <cell r="G3786">
            <v>0</v>
          </cell>
        </row>
        <row r="3787">
          <cell r="A3787" t="str">
            <v/>
          </cell>
          <cell r="B3787" t="str">
            <v/>
          </cell>
          <cell r="C3787" t="str">
            <v>C - EQUIPOS</v>
          </cell>
          <cell r="D3787" t="str">
            <v/>
          </cell>
          <cell r="E3787">
            <v>0</v>
          </cell>
          <cell r="F3787">
            <v>0</v>
          </cell>
          <cell r="G3787">
            <v>0</v>
          </cell>
        </row>
        <row r="3788">
          <cell r="A3788" t="str">
            <v/>
          </cell>
          <cell r="B3788" t="str">
            <v/>
          </cell>
          <cell r="C3788">
            <v>0</v>
          </cell>
          <cell r="D3788" t="str">
            <v/>
          </cell>
          <cell r="E3788">
            <v>0</v>
          </cell>
          <cell r="F3788">
            <v>0</v>
          </cell>
          <cell r="G3788">
            <v>0</v>
          </cell>
        </row>
        <row r="3789">
          <cell r="A3789" t="str">
            <v/>
          </cell>
          <cell r="B3789" t="str">
            <v/>
          </cell>
          <cell r="C3789">
            <v>0</v>
          </cell>
          <cell r="D3789" t="str">
            <v/>
          </cell>
          <cell r="E3789">
            <v>0</v>
          </cell>
          <cell r="F3789">
            <v>0</v>
          </cell>
          <cell r="G3789">
            <v>0</v>
          </cell>
        </row>
        <row r="3790">
          <cell r="A3790" t="str">
            <v/>
          </cell>
          <cell r="B3790" t="str">
            <v/>
          </cell>
          <cell r="C3790">
            <v>0</v>
          </cell>
          <cell r="D3790" t="str">
            <v/>
          </cell>
          <cell r="E3790">
            <v>0</v>
          </cell>
          <cell r="F3790">
            <v>0</v>
          </cell>
          <cell r="G3790">
            <v>0</v>
          </cell>
        </row>
        <row r="3791">
          <cell r="A3791" t="str">
            <v/>
          </cell>
          <cell r="B3791" t="str">
            <v/>
          </cell>
          <cell r="C3791">
            <v>0</v>
          </cell>
          <cell r="D3791" t="str">
            <v/>
          </cell>
          <cell r="E3791">
            <v>0</v>
          </cell>
          <cell r="F3791">
            <v>0</v>
          </cell>
          <cell r="G3791">
            <v>0</v>
          </cell>
        </row>
        <row r="3792">
          <cell r="A3792" t="str">
            <v/>
          </cell>
          <cell r="B3792" t="str">
            <v/>
          </cell>
          <cell r="C3792">
            <v>0</v>
          </cell>
          <cell r="D3792" t="str">
            <v/>
          </cell>
          <cell r="E3792">
            <v>0</v>
          </cell>
          <cell r="F3792">
            <v>0</v>
          </cell>
          <cell r="G3792">
            <v>0</v>
          </cell>
        </row>
        <row r="3793">
          <cell r="A3793" t="str">
            <v/>
          </cell>
          <cell r="B3793" t="str">
            <v/>
          </cell>
          <cell r="C3793">
            <v>0</v>
          </cell>
          <cell r="D3793" t="str">
            <v/>
          </cell>
          <cell r="E3793">
            <v>0</v>
          </cell>
          <cell r="F3793">
            <v>0</v>
          </cell>
          <cell r="G3793">
            <v>0</v>
          </cell>
        </row>
        <row r="3794">
          <cell r="A3794" t="str">
            <v/>
          </cell>
          <cell r="B3794" t="str">
            <v/>
          </cell>
          <cell r="C3794">
            <v>0</v>
          </cell>
          <cell r="D3794" t="str">
            <v/>
          </cell>
          <cell r="E3794">
            <v>0</v>
          </cell>
          <cell r="F3794" t="str">
            <v>Total A</v>
          </cell>
          <cell r="G3794">
            <v>0</v>
          </cell>
        </row>
        <row r="3795">
          <cell r="A3795" t="str">
            <v>B - MANO DE OBRA</v>
          </cell>
          <cell r="B3795" t="str">
            <v/>
          </cell>
          <cell r="C3795">
            <v>0</v>
          </cell>
          <cell r="D3795" t="str">
            <v/>
          </cell>
          <cell r="E3795">
            <v>0</v>
          </cell>
          <cell r="F3795">
            <v>0</v>
          </cell>
          <cell r="G3795">
            <v>0</v>
          </cell>
        </row>
        <row r="3796">
          <cell r="A3796" t="str">
            <v/>
          </cell>
          <cell r="B3796" t="str">
            <v/>
          </cell>
          <cell r="C3796">
            <v>0</v>
          </cell>
          <cell r="D3796" t="str">
            <v/>
          </cell>
          <cell r="E3796">
            <v>0</v>
          </cell>
          <cell r="F3796">
            <v>0</v>
          </cell>
          <cell r="G3796">
            <v>0</v>
          </cell>
        </row>
        <row r="3797">
          <cell r="A3797" t="str">
            <v/>
          </cell>
          <cell r="B3797" t="str">
            <v/>
          </cell>
          <cell r="D3797" t="str">
            <v/>
          </cell>
          <cell r="E3797">
            <v>0</v>
          </cell>
          <cell r="F3797">
            <v>0</v>
          </cell>
          <cell r="G3797">
            <v>0</v>
          </cell>
        </row>
        <row r="3798">
          <cell r="A3798" t="str">
            <v/>
          </cell>
          <cell r="B3798" t="str">
            <v/>
          </cell>
          <cell r="D3798" t="str">
            <v/>
          </cell>
          <cell r="E3798">
            <v>0</v>
          </cell>
          <cell r="F3798">
            <v>0</v>
          </cell>
          <cell r="G3798">
            <v>0</v>
          </cell>
        </row>
        <row r="3799">
          <cell r="A3799" t="str">
            <v/>
          </cell>
          <cell r="B3799" t="str">
            <v/>
          </cell>
          <cell r="C3799">
            <v>0</v>
          </cell>
          <cell r="D3799" t="str">
            <v/>
          </cell>
          <cell r="E3799">
            <v>0</v>
          </cell>
          <cell r="F3799">
            <v>0</v>
          </cell>
          <cell r="G3799">
            <v>0</v>
          </cell>
        </row>
        <row r="3800">
          <cell r="A3800" t="str">
            <v/>
          </cell>
          <cell r="B3800" t="str">
            <v/>
          </cell>
          <cell r="D3800" t="str">
            <v/>
          </cell>
          <cell r="F3800">
            <v>0</v>
          </cell>
          <cell r="G3800">
            <v>0</v>
          </cell>
        </row>
        <row r="3801">
          <cell r="A3801" t="str">
            <v/>
          </cell>
          <cell r="B3801" t="str">
            <v/>
          </cell>
          <cell r="C3801">
            <v>0</v>
          </cell>
          <cell r="D3801" t="str">
            <v/>
          </cell>
          <cell r="E3801">
            <v>0</v>
          </cell>
          <cell r="F3801">
            <v>0</v>
          </cell>
          <cell r="G3801">
            <v>0</v>
          </cell>
        </row>
        <row r="3802">
          <cell r="A3802" t="str">
            <v/>
          </cell>
          <cell r="B3802" t="str">
            <v/>
          </cell>
          <cell r="C3802">
            <v>0</v>
          </cell>
          <cell r="D3802" t="str">
            <v/>
          </cell>
          <cell r="E3802">
            <v>0</v>
          </cell>
          <cell r="F3802">
            <v>0</v>
          </cell>
          <cell r="G3802">
            <v>0</v>
          </cell>
        </row>
        <row r="3803">
          <cell r="A3803" t="str">
            <v/>
          </cell>
          <cell r="B3803" t="str">
            <v/>
          </cell>
          <cell r="C3803">
            <v>0</v>
          </cell>
          <cell r="D3803" t="str">
            <v/>
          </cell>
          <cell r="E3803">
            <v>0</v>
          </cell>
          <cell r="F3803">
            <v>0</v>
          </cell>
          <cell r="G3803">
            <v>0</v>
          </cell>
        </row>
        <row r="3804">
          <cell r="A3804" t="str">
            <v>OBRA:</v>
          </cell>
          <cell r="B3804" t="str">
            <v>CONSTRUCCIÓN CONSULTORIOS EXTERNOS - HOSPITAL DR. GUILLERMO RAWSON</v>
          </cell>
          <cell r="C3804">
            <v>0</v>
          </cell>
          <cell r="D3804">
            <v>0</v>
          </cell>
          <cell r="E3804">
            <v>0</v>
          </cell>
          <cell r="F3804" t="str">
            <v>Total B</v>
          </cell>
          <cell r="G3804">
            <v>0</v>
          </cell>
        </row>
        <row r="3805">
          <cell r="A3805" t="str">
            <v>C - EQUIPOS</v>
          </cell>
          <cell r="B3805" t="str">
            <v>Departamento Capital - Provincia de SAN JUAN</v>
          </cell>
          <cell r="C3805">
            <v>0</v>
          </cell>
          <cell r="E3805">
            <v>0</v>
          </cell>
          <cell r="G3805">
            <v>0</v>
          </cell>
        </row>
        <row r="3806">
          <cell r="A3806" t="str">
            <v/>
          </cell>
          <cell r="B3806" t="str">
            <v/>
          </cell>
          <cell r="C3806" t="str">
            <v>VIDRIOS, ESPEJOS Y OTROS</v>
          </cell>
          <cell r="D3806" t="str">
            <v/>
          </cell>
          <cell r="E3806">
            <v>0</v>
          </cell>
          <cell r="F3806">
            <v>0</v>
          </cell>
          <cell r="G3806">
            <v>0</v>
          </cell>
        </row>
        <row r="3807">
          <cell r="A3807" t="str">
            <v/>
          </cell>
          <cell r="B3807" t="str">
            <v/>
          </cell>
          <cell r="C3807" t="str">
            <v>Laminado de seguridad</v>
          </cell>
          <cell r="D3807" t="str">
            <v/>
          </cell>
          <cell r="E3807">
            <v>0</v>
          </cell>
          <cell r="F3807">
            <v>0</v>
          </cell>
          <cell r="G3807">
            <v>0</v>
          </cell>
        </row>
        <row r="3808">
          <cell r="A3808" t="str">
            <v/>
          </cell>
          <cell r="B3808" t="str">
            <v/>
          </cell>
          <cell r="D3808" t="str">
            <v/>
          </cell>
          <cell r="E3808">
            <v>0</v>
          </cell>
          <cell r="F3808">
            <v>0</v>
          </cell>
          <cell r="G3808">
            <v>0</v>
          </cell>
        </row>
        <row r="3809">
          <cell r="A3809" t="str">
            <v/>
          </cell>
          <cell r="B3809" t="str">
            <v/>
          </cell>
          <cell r="C3809" t="str">
            <v>DESIGNACION</v>
          </cell>
          <cell r="D3809" t="str">
            <v/>
          </cell>
          <cell r="E3809" t="str">
            <v>Cantidad</v>
          </cell>
          <cell r="F3809">
            <v>0</v>
          </cell>
          <cell r="G3809">
            <v>0</v>
          </cell>
        </row>
        <row r="3810">
          <cell r="A3810" t="str">
            <v/>
          </cell>
          <cell r="B3810" t="str">
            <v/>
          </cell>
          <cell r="C3810">
            <v>0</v>
          </cell>
          <cell r="D3810" t="str">
            <v/>
          </cell>
          <cell r="E3810">
            <v>0</v>
          </cell>
          <cell r="F3810">
            <v>0</v>
          </cell>
          <cell r="G3810">
            <v>0</v>
          </cell>
        </row>
        <row r="3811">
          <cell r="A3811" t="str">
            <v/>
          </cell>
          <cell r="B3811" t="str">
            <v/>
          </cell>
          <cell r="C3811" t="str">
            <v>A - MATERIALES</v>
          </cell>
          <cell r="D3811" t="str">
            <v/>
          </cell>
          <cell r="E3811">
            <v>0</v>
          </cell>
          <cell r="F3811">
            <v>0</v>
          </cell>
          <cell r="G3811">
            <v>0</v>
          </cell>
        </row>
        <row r="3812">
          <cell r="A3812" t="str">
            <v/>
          </cell>
          <cell r="B3812" t="str">
            <v/>
          </cell>
          <cell r="C3812" t="str">
            <v>Vidio Laminado de seguridad 5+5</v>
          </cell>
          <cell r="D3812" t="str">
            <v/>
          </cell>
          <cell r="E3812">
            <v>110.2</v>
          </cell>
          <cell r="F3812">
            <v>0</v>
          </cell>
          <cell r="G3812">
            <v>0</v>
          </cell>
        </row>
        <row r="3813">
          <cell r="A3813" t="str">
            <v/>
          </cell>
          <cell r="B3813" t="str">
            <v/>
          </cell>
          <cell r="C3813" t="str">
            <v>vidrio laminado PF 3+3</v>
          </cell>
          <cell r="D3813" t="str">
            <v/>
          </cell>
          <cell r="E3813">
            <v>55.2</v>
          </cell>
          <cell r="F3813">
            <v>0</v>
          </cell>
          <cell r="G3813">
            <v>0</v>
          </cell>
        </row>
        <row r="3814">
          <cell r="A3814" t="str">
            <v/>
          </cell>
          <cell r="B3814" t="str">
            <v/>
          </cell>
          <cell r="C3814">
            <v>0</v>
          </cell>
          <cell r="D3814" t="str">
            <v/>
          </cell>
          <cell r="E3814">
            <v>0</v>
          </cell>
          <cell r="F3814">
            <v>0</v>
          </cell>
          <cell r="G3814">
            <v>0</v>
          </cell>
        </row>
        <row r="3815">
          <cell r="A3815" t="str">
            <v/>
          </cell>
          <cell r="B3815" t="str">
            <v/>
          </cell>
          <cell r="C3815">
            <v>0</v>
          </cell>
          <cell r="D3815" t="str">
            <v/>
          </cell>
          <cell r="E3815">
            <v>0</v>
          </cell>
          <cell r="F3815">
            <v>0</v>
          </cell>
          <cell r="G3815">
            <v>0</v>
          </cell>
        </row>
        <row r="3816">
          <cell r="A3816" t="str">
            <v/>
          </cell>
          <cell r="B3816" t="str">
            <v/>
          </cell>
          <cell r="C3816">
            <v>0</v>
          </cell>
          <cell r="D3816" t="str">
            <v/>
          </cell>
          <cell r="E3816">
            <v>0</v>
          </cell>
          <cell r="F3816" t="str">
            <v>Total C</v>
          </cell>
          <cell r="G3816">
            <v>0</v>
          </cell>
        </row>
        <row r="3817">
          <cell r="A3817" t="str">
            <v/>
          </cell>
          <cell r="B3817" t="str">
            <v/>
          </cell>
          <cell r="C3817">
            <v>0</v>
          </cell>
          <cell r="D3817" t="str">
            <v/>
          </cell>
          <cell r="E3817">
            <v>0</v>
          </cell>
          <cell r="F3817">
            <v>0</v>
          </cell>
          <cell r="G3817">
            <v>0</v>
          </cell>
        </row>
        <row r="3818">
          <cell r="A3818" t="str">
            <v/>
          </cell>
          <cell r="B3818" t="str">
            <v/>
          </cell>
          <cell r="C3818">
            <v>0</v>
          </cell>
          <cell r="D3818" t="str">
            <v>COSTO NETO</v>
          </cell>
          <cell r="E3818">
            <v>0</v>
          </cell>
          <cell r="F3818" t="str">
            <v>Total D=A+B+C</v>
          </cell>
          <cell r="G3818">
            <v>0</v>
          </cell>
        </row>
        <row r="3819">
          <cell r="A3819" t="str">
            <v/>
          </cell>
          <cell r="B3819" t="str">
            <v/>
          </cell>
          <cell r="C3819">
            <v>0</v>
          </cell>
          <cell r="D3819" t="str">
            <v/>
          </cell>
          <cell r="E3819">
            <v>0</v>
          </cell>
          <cell r="F3819">
            <v>0</v>
          </cell>
          <cell r="G3819">
            <v>0</v>
          </cell>
        </row>
        <row r="3820">
          <cell r="A3820" t="str">
            <v>ANALISIS DE PRECIOS</v>
          </cell>
          <cell r="B3820" t="str">
            <v/>
          </cell>
          <cell r="C3820">
            <v>0</v>
          </cell>
          <cell r="D3820" t="str">
            <v/>
          </cell>
          <cell r="E3820">
            <v>0</v>
          </cell>
          <cell r="F3820">
            <v>0</v>
          </cell>
          <cell r="G3820">
            <v>0</v>
          </cell>
        </row>
        <row r="3821">
          <cell r="A3821" t="str">
            <v>COMITENTE:</v>
          </cell>
          <cell r="B3821" t="str">
            <v>INSTITUTO PROVINCIAL DE LA VIVIENDA</v>
          </cell>
          <cell r="C3821">
            <v>0</v>
          </cell>
          <cell r="D3821" t="str">
            <v/>
          </cell>
          <cell r="E3821">
            <v>0</v>
          </cell>
          <cell r="F3821">
            <v>0</v>
          </cell>
          <cell r="G3821">
            <v>0</v>
          </cell>
        </row>
        <row r="3822">
          <cell r="A3822" t="str">
            <v>CONTRATISTA:</v>
          </cell>
          <cell r="B3822">
            <v>0</v>
          </cell>
          <cell r="C3822">
            <v>0</v>
          </cell>
          <cell r="D3822" t="str">
            <v/>
          </cell>
          <cell r="E3822">
            <v>0</v>
          </cell>
          <cell r="F3822">
            <v>0</v>
          </cell>
          <cell r="G3822">
            <v>0</v>
          </cell>
        </row>
        <row r="3823">
          <cell r="A3823" t="str">
            <v>OBRA:</v>
          </cell>
          <cell r="B3823">
            <v>0</v>
          </cell>
          <cell r="C3823">
            <v>0</v>
          </cell>
          <cell r="D3823" t="str">
            <v/>
          </cell>
          <cell r="E3823">
            <v>0</v>
          </cell>
          <cell r="F3823" t="str">
            <v>PRECIOS A:</v>
          </cell>
          <cell r="G3823">
            <v>0</v>
          </cell>
        </row>
        <row r="3824">
          <cell r="A3824" t="str">
            <v>UBICACIÓN:</v>
          </cell>
          <cell r="B3824">
            <v>0</v>
          </cell>
          <cell r="C3824">
            <v>0</v>
          </cell>
          <cell r="D3824" t="str">
            <v/>
          </cell>
          <cell r="E3824">
            <v>0</v>
          </cell>
          <cell r="F3824">
            <v>0</v>
          </cell>
          <cell r="G3824">
            <v>0</v>
          </cell>
        </row>
        <row r="3825">
          <cell r="A3825" t="str">
            <v>RUBRO:</v>
          </cell>
          <cell r="B3825" t="str">
            <v/>
          </cell>
          <cell r="C3825">
            <v>0</v>
          </cell>
          <cell r="D3825" t="str">
            <v/>
          </cell>
          <cell r="E3825">
            <v>0</v>
          </cell>
          <cell r="F3825">
            <v>0</v>
          </cell>
          <cell r="G3825">
            <v>0</v>
          </cell>
        </row>
        <row r="3826">
          <cell r="A3826" t="str">
            <v>ITEM:</v>
          </cell>
          <cell r="B3826" t="str">
            <v/>
          </cell>
          <cell r="C3826" t="str">
            <v/>
          </cell>
          <cell r="E3826">
            <v>0</v>
          </cell>
          <cell r="F3826" t="str">
            <v>UNIDAD:</v>
          </cell>
          <cell r="G3826" t="str">
            <v/>
          </cell>
        </row>
        <row r="3827">
          <cell r="A3827">
            <v>0</v>
          </cell>
          <cell r="C3827" t="str">
            <v>B - MANO DE OBRA</v>
          </cell>
          <cell r="E3827">
            <v>0</v>
          </cell>
          <cell r="G3827">
            <v>0</v>
          </cell>
        </row>
        <row r="3828">
          <cell r="A3828" t="str">
            <v>DATOS REDETERMINACION</v>
          </cell>
          <cell r="B3828" t="str">
            <v/>
          </cell>
          <cell r="C3828" t="str">
            <v>DESIGNACION</v>
          </cell>
          <cell r="D3828" t="str">
            <v>U</v>
          </cell>
          <cell r="E3828" t="str">
            <v>Cantidad</v>
          </cell>
          <cell r="F3828" t="str">
            <v>$ Unitarios</v>
          </cell>
          <cell r="G3828" t="str">
            <v>$ Parcial</v>
          </cell>
        </row>
        <row r="3829">
          <cell r="A3829" t="str">
            <v>CÓDIGO</v>
          </cell>
          <cell r="B3829" t="str">
            <v>DESCRIPCIÓN</v>
          </cell>
          <cell r="C3829">
            <v>0</v>
          </cell>
          <cell r="D3829" t="str">
            <v/>
          </cell>
          <cell r="E3829">
            <v>0</v>
          </cell>
          <cell r="F3829">
            <v>0</v>
          </cell>
          <cell r="G3829">
            <v>0</v>
          </cell>
        </row>
        <row r="3830">
          <cell r="A3830" t="str">
            <v>A - MATERIALES</v>
          </cell>
          <cell r="B3830" t="str">
            <v/>
          </cell>
          <cell r="C3830">
            <v>0</v>
          </cell>
          <cell r="D3830" t="str">
            <v/>
          </cell>
          <cell r="E3830">
            <v>0</v>
          </cell>
          <cell r="F3830">
            <v>0</v>
          </cell>
          <cell r="G3830">
            <v>0</v>
          </cell>
        </row>
        <row r="3831">
          <cell r="A3831" t="str">
            <v/>
          </cell>
          <cell r="B3831" t="str">
            <v/>
          </cell>
          <cell r="C3831">
            <v>0</v>
          </cell>
          <cell r="D3831" t="str">
            <v/>
          </cell>
          <cell r="E3831">
            <v>0</v>
          </cell>
          <cell r="F3831">
            <v>0</v>
          </cell>
          <cell r="G3831">
            <v>0</v>
          </cell>
        </row>
        <row r="3832">
          <cell r="A3832" t="str">
            <v/>
          </cell>
          <cell r="B3832" t="str">
            <v/>
          </cell>
          <cell r="C3832">
            <v>0</v>
          </cell>
          <cell r="D3832" t="str">
            <v/>
          </cell>
          <cell r="E3832">
            <v>0</v>
          </cell>
          <cell r="F3832">
            <v>0</v>
          </cell>
          <cell r="G3832">
            <v>0</v>
          </cell>
        </row>
        <row r="3833">
          <cell r="A3833" t="str">
            <v/>
          </cell>
          <cell r="B3833" t="str">
            <v/>
          </cell>
          <cell r="C3833">
            <v>0</v>
          </cell>
          <cell r="D3833" t="str">
            <v/>
          </cell>
          <cell r="E3833">
            <v>0</v>
          </cell>
          <cell r="F3833">
            <v>0</v>
          </cell>
          <cell r="G3833">
            <v>0</v>
          </cell>
        </row>
        <row r="3834">
          <cell r="A3834" t="str">
            <v/>
          </cell>
          <cell r="B3834" t="str">
            <v/>
          </cell>
          <cell r="C3834">
            <v>0</v>
          </cell>
          <cell r="D3834" t="str">
            <v/>
          </cell>
          <cell r="E3834">
            <v>0</v>
          </cell>
          <cell r="F3834">
            <v>0</v>
          </cell>
          <cell r="G3834">
            <v>0</v>
          </cell>
        </row>
        <row r="3835">
          <cell r="A3835" t="str">
            <v/>
          </cell>
          <cell r="B3835" t="str">
            <v/>
          </cell>
          <cell r="C3835">
            <v>0</v>
          </cell>
          <cell r="D3835" t="str">
            <v/>
          </cell>
          <cell r="E3835">
            <v>0</v>
          </cell>
          <cell r="F3835">
            <v>0</v>
          </cell>
          <cell r="G3835">
            <v>0</v>
          </cell>
        </row>
        <row r="3836">
          <cell r="A3836" t="str">
            <v/>
          </cell>
          <cell r="B3836" t="str">
            <v/>
          </cell>
          <cell r="D3836" t="str">
            <v/>
          </cell>
          <cell r="E3836">
            <v>0</v>
          </cell>
          <cell r="F3836">
            <v>0</v>
          </cell>
          <cell r="G3836">
            <v>0</v>
          </cell>
        </row>
        <row r="3837">
          <cell r="A3837" t="str">
            <v/>
          </cell>
          <cell r="B3837" t="str">
            <v/>
          </cell>
          <cell r="C3837" t="str">
            <v>C - EQUIPOS</v>
          </cell>
          <cell r="D3837" t="str">
            <v/>
          </cell>
          <cell r="E3837">
            <v>0</v>
          </cell>
          <cell r="F3837">
            <v>0</v>
          </cell>
          <cell r="G3837">
            <v>0</v>
          </cell>
        </row>
        <row r="3838">
          <cell r="A3838" t="str">
            <v/>
          </cell>
          <cell r="B3838" t="str">
            <v/>
          </cell>
          <cell r="C3838">
            <v>0</v>
          </cell>
          <cell r="D3838" t="str">
            <v/>
          </cell>
          <cell r="E3838">
            <v>0</v>
          </cell>
          <cell r="F3838">
            <v>0</v>
          </cell>
          <cell r="G3838">
            <v>0</v>
          </cell>
        </row>
        <row r="3839">
          <cell r="A3839" t="str">
            <v/>
          </cell>
          <cell r="B3839" t="str">
            <v/>
          </cell>
          <cell r="C3839">
            <v>0</v>
          </cell>
          <cell r="D3839" t="str">
            <v/>
          </cell>
          <cell r="E3839">
            <v>0</v>
          </cell>
          <cell r="F3839">
            <v>0</v>
          </cell>
          <cell r="G3839">
            <v>0</v>
          </cell>
        </row>
        <row r="3840">
          <cell r="A3840" t="str">
            <v/>
          </cell>
          <cell r="B3840" t="str">
            <v/>
          </cell>
          <cell r="C3840">
            <v>0</v>
          </cell>
          <cell r="D3840" t="str">
            <v/>
          </cell>
          <cell r="E3840">
            <v>0</v>
          </cell>
          <cell r="F3840">
            <v>0</v>
          </cell>
          <cell r="G3840">
            <v>0</v>
          </cell>
        </row>
        <row r="3841">
          <cell r="A3841" t="str">
            <v/>
          </cell>
          <cell r="B3841" t="str">
            <v/>
          </cell>
          <cell r="C3841">
            <v>0</v>
          </cell>
          <cell r="D3841" t="str">
            <v/>
          </cell>
          <cell r="E3841">
            <v>0</v>
          </cell>
          <cell r="F3841">
            <v>0</v>
          </cell>
          <cell r="G3841">
            <v>0</v>
          </cell>
        </row>
        <row r="3842">
          <cell r="A3842" t="str">
            <v/>
          </cell>
          <cell r="B3842" t="str">
            <v/>
          </cell>
          <cell r="C3842">
            <v>0</v>
          </cell>
          <cell r="D3842" t="str">
            <v/>
          </cell>
          <cell r="E3842">
            <v>0</v>
          </cell>
          <cell r="F3842">
            <v>0</v>
          </cell>
          <cell r="G3842">
            <v>0</v>
          </cell>
        </row>
        <row r="3843">
          <cell r="A3843" t="str">
            <v/>
          </cell>
          <cell r="B3843" t="str">
            <v/>
          </cell>
          <cell r="C3843">
            <v>0</v>
          </cell>
          <cell r="D3843" t="str">
            <v/>
          </cell>
          <cell r="E3843">
            <v>0</v>
          </cell>
          <cell r="F3843">
            <v>0</v>
          </cell>
          <cell r="G3843">
            <v>0</v>
          </cell>
        </row>
        <row r="3844">
          <cell r="A3844" t="str">
            <v/>
          </cell>
          <cell r="B3844" t="str">
            <v/>
          </cell>
          <cell r="C3844">
            <v>0</v>
          </cell>
          <cell r="D3844" t="str">
            <v/>
          </cell>
          <cell r="E3844">
            <v>0</v>
          </cell>
          <cell r="F3844">
            <v>0</v>
          </cell>
          <cell r="G3844">
            <v>0</v>
          </cell>
        </row>
        <row r="3845">
          <cell r="A3845" t="str">
            <v/>
          </cell>
          <cell r="B3845" t="str">
            <v/>
          </cell>
          <cell r="C3845">
            <v>0</v>
          </cell>
          <cell r="D3845" t="str">
            <v/>
          </cell>
          <cell r="E3845">
            <v>0</v>
          </cell>
          <cell r="F3845">
            <v>0</v>
          </cell>
          <cell r="G3845">
            <v>0</v>
          </cell>
        </row>
        <row r="3846">
          <cell r="A3846" t="str">
            <v/>
          </cell>
          <cell r="B3846" t="str">
            <v/>
          </cell>
          <cell r="C3846">
            <v>0</v>
          </cell>
          <cell r="D3846" t="str">
            <v/>
          </cell>
          <cell r="E3846">
            <v>0</v>
          </cell>
          <cell r="F3846">
            <v>0</v>
          </cell>
          <cell r="G3846">
            <v>0</v>
          </cell>
        </row>
        <row r="3847">
          <cell r="A3847" t="str">
            <v/>
          </cell>
          <cell r="B3847" t="str">
            <v/>
          </cell>
          <cell r="D3847" t="str">
            <v/>
          </cell>
          <cell r="E3847">
            <v>0</v>
          </cell>
          <cell r="F3847">
            <v>0</v>
          </cell>
          <cell r="G3847">
            <v>0</v>
          </cell>
        </row>
        <row r="3848">
          <cell r="A3848" t="str">
            <v/>
          </cell>
          <cell r="B3848" t="str">
            <v/>
          </cell>
          <cell r="D3848" t="str">
            <v/>
          </cell>
          <cell r="E3848">
            <v>0</v>
          </cell>
          <cell r="F3848">
            <v>0</v>
          </cell>
          <cell r="G3848">
            <v>0</v>
          </cell>
        </row>
        <row r="3849">
          <cell r="A3849" t="str">
            <v/>
          </cell>
          <cell r="B3849" t="str">
            <v/>
          </cell>
          <cell r="C3849">
            <v>0</v>
          </cell>
          <cell r="D3849" t="str">
            <v/>
          </cell>
          <cell r="E3849">
            <v>0</v>
          </cell>
          <cell r="F3849">
            <v>0</v>
          </cell>
          <cell r="G3849">
            <v>0</v>
          </cell>
        </row>
        <row r="3850">
          <cell r="A3850" t="str">
            <v/>
          </cell>
          <cell r="B3850" t="str">
            <v/>
          </cell>
          <cell r="D3850" t="str">
            <v/>
          </cell>
          <cell r="F3850">
            <v>0</v>
          </cell>
          <cell r="G3850">
            <v>0</v>
          </cell>
        </row>
        <row r="3851">
          <cell r="A3851" t="str">
            <v>ANALISIS DE PRECIOS</v>
          </cell>
          <cell r="B3851">
            <v>0</v>
          </cell>
          <cell r="C3851">
            <v>0</v>
          </cell>
          <cell r="D3851">
            <v>0</v>
          </cell>
          <cell r="E3851">
            <v>0</v>
          </cell>
          <cell r="F3851" t="str">
            <v>Total A</v>
          </cell>
          <cell r="G3851">
            <v>0</v>
          </cell>
        </row>
        <row r="3852">
          <cell r="A3852" t="str">
            <v>B - MANO DE OBRA</v>
          </cell>
          <cell r="B3852" t="str">
            <v>SUBSECRETARÍA DE OBRAS PÚBLICAS</v>
          </cell>
          <cell r="C3852">
            <v>0</v>
          </cell>
          <cell r="D3852">
            <v>0</v>
          </cell>
          <cell r="E3852">
            <v>0</v>
          </cell>
          <cell r="F3852">
            <v>0</v>
          </cell>
          <cell r="G3852">
            <v>0</v>
          </cell>
        </row>
        <row r="3853">
          <cell r="A3853" t="str">
            <v/>
          </cell>
          <cell r="B3853" t="str">
            <v/>
          </cell>
          <cell r="C3853">
            <v>0</v>
          </cell>
          <cell r="D3853" t="str">
            <v/>
          </cell>
          <cell r="E3853">
            <v>0</v>
          </cell>
          <cell r="F3853">
            <v>0</v>
          </cell>
          <cell r="G3853">
            <v>0</v>
          </cell>
        </row>
        <row r="3854">
          <cell r="A3854" t="str">
            <v/>
          </cell>
          <cell r="B3854" t="str">
            <v/>
          </cell>
          <cell r="C3854">
            <v>0</v>
          </cell>
          <cell r="D3854" t="str">
            <v/>
          </cell>
          <cell r="E3854">
            <v>0</v>
          </cell>
          <cell r="F3854">
            <v>0</v>
          </cell>
          <cell r="G3854">
            <v>0</v>
          </cell>
        </row>
        <row r="3855">
          <cell r="A3855" t="str">
            <v/>
          </cell>
          <cell r="B3855" t="str">
            <v/>
          </cell>
          <cell r="C3855">
            <v>0</v>
          </cell>
          <cell r="D3855" t="str">
            <v/>
          </cell>
          <cell r="E3855">
            <v>0</v>
          </cell>
          <cell r="F3855">
            <v>0</v>
          </cell>
          <cell r="G3855">
            <v>0</v>
          </cell>
        </row>
        <row r="3856">
          <cell r="A3856" t="str">
            <v/>
          </cell>
          <cell r="B3856" t="str">
            <v/>
          </cell>
          <cell r="C3856" t="str">
            <v>VIDRIOS, ESPEJOS Y OTROS</v>
          </cell>
          <cell r="D3856" t="str">
            <v/>
          </cell>
          <cell r="E3856">
            <v>0</v>
          </cell>
          <cell r="F3856">
            <v>0</v>
          </cell>
          <cell r="G3856">
            <v>0</v>
          </cell>
        </row>
        <row r="3857">
          <cell r="A3857" t="str">
            <v/>
          </cell>
          <cell r="B3857" t="str">
            <v/>
          </cell>
          <cell r="C3857" t="str">
            <v>Doble vidriado hermético DVH</v>
          </cell>
          <cell r="D3857" t="str">
            <v/>
          </cell>
          <cell r="E3857">
            <v>0</v>
          </cell>
          <cell r="F3857">
            <v>0</v>
          </cell>
          <cell r="G3857">
            <v>0</v>
          </cell>
        </row>
        <row r="3858">
          <cell r="A3858" t="str">
            <v/>
          </cell>
          <cell r="B3858" t="str">
            <v/>
          </cell>
          <cell r="D3858" t="str">
            <v/>
          </cell>
          <cell r="E3858">
            <v>0</v>
          </cell>
          <cell r="F3858">
            <v>0</v>
          </cell>
          <cell r="G3858">
            <v>0</v>
          </cell>
        </row>
        <row r="3859">
          <cell r="A3859" t="str">
            <v/>
          </cell>
          <cell r="B3859" t="str">
            <v/>
          </cell>
          <cell r="C3859" t="str">
            <v>DESIGNACION</v>
          </cell>
          <cell r="D3859" t="str">
            <v/>
          </cell>
          <cell r="E3859" t="str">
            <v>Cantidad</v>
          </cell>
          <cell r="F3859">
            <v>0</v>
          </cell>
          <cell r="G3859">
            <v>0</v>
          </cell>
        </row>
        <row r="3860">
          <cell r="A3860" t="str">
            <v/>
          </cell>
          <cell r="B3860" t="str">
            <v/>
          </cell>
          <cell r="C3860">
            <v>0</v>
          </cell>
          <cell r="D3860" t="str">
            <v/>
          </cell>
          <cell r="E3860">
            <v>0</v>
          </cell>
          <cell r="F3860">
            <v>0</v>
          </cell>
          <cell r="G3860">
            <v>0</v>
          </cell>
        </row>
        <row r="3861">
          <cell r="A3861">
            <v>0</v>
          </cell>
          <cell r="B3861">
            <v>0</v>
          </cell>
          <cell r="C3861" t="str">
            <v>A - MATERIALES</v>
          </cell>
          <cell r="D3861">
            <v>0</v>
          </cell>
          <cell r="E3861">
            <v>0</v>
          </cell>
          <cell r="F3861" t="str">
            <v>Total B</v>
          </cell>
          <cell r="G3861">
            <v>0</v>
          </cell>
        </row>
        <row r="3862">
          <cell r="A3862" t="str">
            <v>C - EQUIPOS</v>
          </cell>
          <cell r="B3862" t="str">
            <v/>
          </cell>
          <cell r="C3862" t="str">
            <v>DVH PV-PV5 y V1-V9 (4+4/12/4+4+Vinilo esm.+pelic 3M)</v>
          </cell>
          <cell r="D3862" t="str">
            <v>m2</v>
          </cell>
          <cell r="E3862">
            <v>0</v>
          </cell>
          <cell r="F3862" t="str">
            <v>CATO</v>
          </cell>
          <cell r="G3862" t="e">
            <v>#VALUE!</v>
          </cell>
        </row>
        <row r="3863">
          <cell r="A3863" t="str">
            <v/>
          </cell>
          <cell r="B3863" t="str">
            <v/>
          </cell>
          <cell r="C3863" t="str">
            <v>DVH Frente Integral (4+4/12/4+4+pelic 3m ext.)</v>
          </cell>
          <cell r="D3863" t="str">
            <v/>
          </cell>
          <cell r="E3863">
            <v>0</v>
          </cell>
          <cell r="F3863">
            <v>0</v>
          </cell>
          <cell r="G3863">
            <v>0</v>
          </cell>
        </row>
        <row r="3864">
          <cell r="A3864" t="str">
            <v/>
          </cell>
          <cell r="B3864" t="str">
            <v/>
          </cell>
          <cell r="C3864">
            <v>0</v>
          </cell>
          <cell r="D3864" t="str">
            <v/>
          </cell>
          <cell r="E3864">
            <v>0</v>
          </cell>
          <cell r="F3864">
            <v>0</v>
          </cell>
          <cell r="G3864">
            <v>0</v>
          </cell>
        </row>
        <row r="3865">
          <cell r="A3865" t="str">
            <v/>
          </cell>
          <cell r="B3865" t="str">
            <v/>
          </cell>
          <cell r="C3865">
            <v>0</v>
          </cell>
          <cell r="D3865" t="str">
            <v/>
          </cell>
          <cell r="E3865">
            <v>0</v>
          </cell>
          <cell r="F3865">
            <v>0</v>
          </cell>
          <cell r="G3865">
            <v>0</v>
          </cell>
        </row>
        <row r="3866">
          <cell r="A3866" t="str">
            <v/>
          </cell>
          <cell r="B3866" t="str">
            <v/>
          </cell>
          <cell r="C3866">
            <v>0</v>
          </cell>
          <cell r="D3866" t="str">
            <v/>
          </cell>
          <cell r="E3866">
            <v>0</v>
          </cell>
          <cell r="F3866">
            <v>0</v>
          </cell>
          <cell r="G3866">
            <v>0</v>
          </cell>
        </row>
        <row r="3867">
          <cell r="A3867" t="str">
            <v/>
          </cell>
          <cell r="B3867" t="str">
            <v/>
          </cell>
          <cell r="C3867">
            <v>0</v>
          </cell>
          <cell r="D3867" t="str">
            <v/>
          </cell>
          <cell r="E3867">
            <v>0</v>
          </cell>
          <cell r="F3867">
            <v>0</v>
          </cell>
          <cell r="G3867">
            <v>0</v>
          </cell>
        </row>
        <row r="3868">
          <cell r="A3868" t="str">
            <v/>
          </cell>
          <cell r="B3868" t="str">
            <v/>
          </cell>
          <cell r="C3868">
            <v>0</v>
          </cell>
          <cell r="D3868" t="str">
            <v/>
          </cell>
          <cell r="E3868">
            <v>0</v>
          </cell>
          <cell r="F3868">
            <v>0</v>
          </cell>
          <cell r="G3868">
            <v>0</v>
          </cell>
        </row>
        <row r="3869">
          <cell r="A3869" t="str">
            <v/>
          </cell>
          <cell r="B3869" t="str">
            <v/>
          </cell>
          <cell r="C3869">
            <v>0</v>
          </cell>
          <cell r="D3869" t="str">
            <v/>
          </cell>
          <cell r="E3869">
            <v>0</v>
          </cell>
          <cell r="F3869">
            <v>0</v>
          </cell>
          <cell r="G3869">
            <v>0</v>
          </cell>
        </row>
        <row r="3870">
          <cell r="A3870" t="str">
            <v/>
          </cell>
          <cell r="B3870" t="str">
            <v/>
          </cell>
          <cell r="C3870">
            <v>0</v>
          </cell>
          <cell r="D3870" t="str">
            <v/>
          </cell>
          <cell r="E3870">
            <v>0</v>
          </cell>
          <cell r="F3870">
            <v>0</v>
          </cell>
          <cell r="G3870">
            <v>0</v>
          </cell>
        </row>
        <row r="3871">
          <cell r="A3871" t="str">
            <v/>
          </cell>
          <cell r="B3871" t="str">
            <v/>
          </cell>
          <cell r="C3871">
            <v>0</v>
          </cell>
          <cell r="D3871" t="str">
            <v/>
          </cell>
          <cell r="E3871">
            <v>0</v>
          </cell>
          <cell r="F3871">
            <v>0</v>
          </cell>
          <cell r="G3871">
            <v>0</v>
          </cell>
        </row>
        <row r="3872">
          <cell r="A3872" t="str">
            <v/>
          </cell>
          <cell r="B3872" t="str">
            <v/>
          </cell>
          <cell r="C3872">
            <v>0</v>
          </cell>
          <cell r="D3872" t="str">
            <v/>
          </cell>
          <cell r="E3872">
            <v>0</v>
          </cell>
          <cell r="F3872">
            <v>0</v>
          </cell>
          <cell r="G3872">
            <v>0</v>
          </cell>
        </row>
        <row r="3873">
          <cell r="A3873" t="str">
            <v/>
          </cell>
          <cell r="B3873" t="str">
            <v/>
          </cell>
          <cell r="C3873">
            <v>0</v>
          </cell>
          <cell r="D3873" t="str">
            <v/>
          </cell>
          <cell r="E3873">
            <v>0</v>
          </cell>
          <cell r="F3873" t="str">
            <v>Total C</v>
          </cell>
          <cell r="G3873">
            <v>0</v>
          </cell>
        </row>
        <row r="3874">
          <cell r="A3874" t="str">
            <v/>
          </cell>
          <cell r="B3874" t="str">
            <v/>
          </cell>
          <cell r="C3874">
            <v>0</v>
          </cell>
          <cell r="D3874" t="str">
            <v/>
          </cell>
          <cell r="E3874">
            <v>0</v>
          </cell>
          <cell r="F3874">
            <v>0</v>
          </cell>
          <cell r="G3874">
            <v>0</v>
          </cell>
        </row>
        <row r="3875">
          <cell r="A3875" t="str">
            <v/>
          </cell>
          <cell r="B3875" t="str">
            <v/>
          </cell>
          <cell r="C3875">
            <v>0</v>
          </cell>
          <cell r="D3875" t="str">
            <v>COSTO NETO</v>
          </cell>
          <cell r="E3875">
            <v>0</v>
          </cell>
          <cell r="F3875" t="str">
            <v>Total D=A+B+C</v>
          </cell>
          <cell r="G3875">
            <v>0</v>
          </cell>
        </row>
        <row r="3876">
          <cell r="A3876">
            <v>0</v>
          </cell>
          <cell r="E3876">
            <v>0</v>
          </cell>
          <cell r="F3876" t="str">
            <v>Total A</v>
          </cell>
          <cell r="G3876" t="e">
            <v>#VALUE!</v>
          </cell>
        </row>
        <row r="3877">
          <cell r="A3877" t="str">
            <v>ANALISIS DE PRECIOS</v>
          </cell>
          <cell r="C3877" t="str">
            <v>B - MANO DE OBRA</v>
          </cell>
          <cell r="E3877">
            <v>0</v>
          </cell>
          <cell r="G3877">
            <v>0</v>
          </cell>
        </row>
        <row r="3878">
          <cell r="A3878" t="str">
            <v>COMITENTE:</v>
          </cell>
          <cell r="B3878" t="str">
            <v>INSTITUTO PROVINCIAL DE LA VIVIENDA</v>
          </cell>
          <cell r="C3878">
            <v>0</v>
          </cell>
          <cell r="D3878" t="str">
            <v/>
          </cell>
          <cell r="E3878">
            <v>0</v>
          </cell>
          <cell r="F3878">
            <v>0</v>
          </cell>
          <cell r="G3878">
            <v>0</v>
          </cell>
        </row>
        <row r="3879">
          <cell r="A3879" t="str">
            <v>CONTRATISTA:</v>
          </cell>
          <cell r="B3879">
            <v>0</v>
          </cell>
          <cell r="C3879">
            <v>0</v>
          </cell>
          <cell r="D3879" t="str">
            <v/>
          </cell>
          <cell r="E3879">
            <v>0</v>
          </cell>
          <cell r="F3879">
            <v>0</v>
          </cell>
          <cell r="G3879">
            <v>0</v>
          </cell>
        </row>
        <row r="3880">
          <cell r="A3880" t="str">
            <v>OBRA:</v>
          </cell>
          <cell r="B3880">
            <v>0</v>
          </cell>
          <cell r="C3880">
            <v>0</v>
          </cell>
          <cell r="D3880" t="str">
            <v/>
          </cell>
          <cell r="E3880">
            <v>0</v>
          </cell>
          <cell r="F3880" t="str">
            <v>PRECIOS A:</v>
          </cell>
          <cell r="G3880">
            <v>0</v>
          </cell>
        </row>
        <row r="3881">
          <cell r="A3881" t="str">
            <v>UBICACIÓN:</v>
          </cell>
          <cell r="B3881">
            <v>0</v>
          </cell>
          <cell r="C3881">
            <v>0</v>
          </cell>
          <cell r="D3881" t="str">
            <v/>
          </cell>
          <cell r="E3881">
            <v>0</v>
          </cell>
          <cell r="F3881">
            <v>0</v>
          </cell>
          <cell r="G3881">
            <v>0</v>
          </cell>
        </row>
        <row r="3882">
          <cell r="A3882" t="str">
            <v>RUBRO:</v>
          </cell>
          <cell r="B3882" t="str">
            <v/>
          </cell>
          <cell r="C3882">
            <v>0</v>
          </cell>
          <cell r="D3882" t="str">
            <v/>
          </cell>
          <cell r="E3882">
            <v>0</v>
          </cell>
          <cell r="F3882">
            <v>0</v>
          </cell>
          <cell r="G3882">
            <v>0</v>
          </cell>
        </row>
        <row r="3883">
          <cell r="A3883" t="str">
            <v>ITEM:</v>
          </cell>
          <cell r="B3883" t="str">
            <v/>
          </cell>
          <cell r="C3883" t="str">
            <v/>
          </cell>
          <cell r="D3883" t="str">
            <v/>
          </cell>
          <cell r="E3883">
            <v>0</v>
          </cell>
          <cell r="F3883" t="str">
            <v>UNIDAD:</v>
          </cell>
          <cell r="G3883" t="str">
            <v/>
          </cell>
        </row>
        <row r="3884">
          <cell r="A3884" t="str">
            <v/>
          </cell>
          <cell r="B3884" t="str">
            <v/>
          </cell>
          <cell r="C3884">
            <v>0</v>
          </cell>
          <cell r="D3884" t="str">
            <v/>
          </cell>
          <cell r="E3884">
            <v>0</v>
          </cell>
          <cell r="F3884">
            <v>0</v>
          </cell>
          <cell r="G3884">
            <v>0</v>
          </cell>
        </row>
        <row r="3885">
          <cell r="A3885" t="str">
            <v>DATOS REDETERMINACION</v>
          </cell>
          <cell r="B3885" t="str">
            <v/>
          </cell>
          <cell r="C3885" t="str">
            <v>DESIGNACION</v>
          </cell>
          <cell r="D3885" t="str">
            <v>U</v>
          </cell>
          <cell r="E3885" t="str">
            <v>Cantidad</v>
          </cell>
          <cell r="F3885" t="str">
            <v>$ Unitarios</v>
          </cell>
          <cell r="G3885" t="str">
            <v>$ Parcial</v>
          </cell>
        </row>
        <row r="3886">
          <cell r="A3886" t="str">
            <v>CÓDIGO</v>
          </cell>
          <cell r="B3886" t="str">
            <v>DESCRIPCIÓN</v>
          </cell>
          <cell r="E3886">
            <v>0</v>
          </cell>
          <cell r="F3886" t="str">
            <v>Total B</v>
          </cell>
          <cell r="G3886">
            <v>0</v>
          </cell>
        </row>
        <row r="3887">
          <cell r="A3887" t="str">
            <v>A - MATERIALES</v>
          </cell>
          <cell r="C3887" t="str">
            <v>C - EQUIPOS</v>
          </cell>
          <cell r="E3887">
            <v>0</v>
          </cell>
          <cell r="G3887">
            <v>0</v>
          </cell>
        </row>
        <row r="3888">
          <cell r="A3888" t="str">
            <v/>
          </cell>
          <cell r="B3888" t="str">
            <v/>
          </cell>
          <cell r="C3888">
            <v>0</v>
          </cell>
          <cell r="D3888" t="str">
            <v/>
          </cell>
          <cell r="E3888">
            <v>0</v>
          </cell>
          <cell r="F3888">
            <v>0</v>
          </cell>
          <cell r="G3888">
            <v>0</v>
          </cell>
        </row>
        <row r="3889">
          <cell r="A3889" t="str">
            <v/>
          </cell>
          <cell r="B3889" t="str">
            <v/>
          </cell>
          <cell r="C3889">
            <v>0</v>
          </cell>
          <cell r="D3889" t="str">
            <v/>
          </cell>
          <cell r="E3889">
            <v>0</v>
          </cell>
          <cell r="F3889">
            <v>0</v>
          </cell>
          <cell r="G3889">
            <v>0</v>
          </cell>
        </row>
        <row r="3890">
          <cell r="A3890" t="str">
            <v/>
          </cell>
          <cell r="B3890" t="str">
            <v/>
          </cell>
          <cell r="C3890">
            <v>0</v>
          </cell>
          <cell r="D3890" t="str">
            <v/>
          </cell>
          <cell r="E3890">
            <v>0</v>
          </cell>
          <cell r="F3890">
            <v>0</v>
          </cell>
          <cell r="G3890">
            <v>0</v>
          </cell>
        </row>
        <row r="3891">
          <cell r="A3891" t="str">
            <v/>
          </cell>
          <cell r="B3891" t="str">
            <v/>
          </cell>
          <cell r="C3891">
            <v>0</v>
          </cell>
          <cell r="D3891" t="str">
            <v/>
          </cell>
          <cell r="E3891">
            <v>0</v>
          </cell>
          <cell r="F3891">
            <v>0</v>
          </cell>
          <cell r="G3891">
            <v>0</v>
          </cell>
        </row>
        <row r="3892">
          <cell r="A3892" t="str">
            <v/>
          </cell>
          <cell r="B3892" t="str">
            <v/>
          </cell>
          <cell r="C3892">
            <v>0</v>
          </cell>
          <cell r="D3892" t="str">
            <v/>
          </cell>
          <cell r="E3892">
            <v>0</v>
          </cell>
          <cell r="F3892">
            <v>0</v>
          </cell>
          <cell r="G3892">
            <v>0</v>
          </cell>
        </row>
        <row r="3893">
          <cell r="A3893" t="str">
            <v/>
          </cell>
          <cell r="B3893" t="str">
            <v/>
          </cell>
          <cell r="C3893">
            <v>0</v>
          </cell>
          <cell r="D3893" t="str">
            <v/>
          </cell>
          <cell r="E3893">
            <v>0</v>
          </cell>
          <cell r="F3893">
            <v>0</v>
          </cell>
          <cell r="G3893">
            <v>0</v>
          </cell>
        </row>
        <row r="3894">
          <cell r="A3894" t="str">
            <v/>
          </cell>
          <cell r="B3894" t="str">
            <v/>
          </cell>
          <cell r="C3894">
            <v>0</v>
          </cell>
          <cell r="D3894" t="str">
            <v/>
          </cell>
          <cell r="E3894">
            <v>0</v>
          </cell>
          <cell r="F3894">
            <v>0</v>
          </cell>
          <cell r="G3894">
            <v>0</v>
          </cell>
        </row>
        <row r="3895">
          <cell r="A3895" t="str">
            <v/>
          </cell>
          <cell r="B3895" t="str">
            <v/>
          </cell>
          <cell r="C3895">
            <v>0</v>
          </cell>
          <cell r="D3895" t="str">
            <v/>
          </cell>
          <cell r="E3895">
            <v>0</v>
          </cell>
          <cell r="F3895">
            <v>0</v>
          </cell>
          <cell r="G3895">
            <v>0</v>
          </cell>
        </row>
        <row r="3896">
          <cell r="A3896" t="str">
            <v/>
          </cell>
          <cell r="B3896" t="str">
            <v/>
          </cell>
          <cell r="C3896">
            <v>0</v>
          </cell>
          <cell r="D3896" t="str">
            <v/>
          </cell>
          <cell r="E3896">
            <v>0</v>
          </cell>
          <cell r="F3896">
            <v>0</v>
          </cell>
          <cell r="G3896">
            <v>0</v>
          </cell>
        </row>
        <row r="3897">
          <cell r="A3897" t="str">
            <v/>
          </cell>
          <cell r="B3897" t="str">
            <v/>
          </cell>
          <cell r="D3897" t="str">
            <v/>
          </cell>
          <cell r="E3897">
            <v>0</v>
          </cell>
          <cell r="F3897">
            <v>0</v>
          </cell>
          <cell r="G3897">
            <v>0</v>
          </cell>
        </row>
        <row r="3898">
          <cell r="A3898" t="str">
            <v/>
          </cell>
          <cell r="B3898" t="str">
            <v/>
          </cell>
          <cell r="D3898" t="str">
            <v/>
          </cell>
          <cell r="E3898">
            <v>0</v>
          </cell>
          <cell r="F3898">
            <v>0</v>
          </cell>
          <cell r="G3898">
            <v>0</v>
          </cell>
        </row>
        <row r="3899">
          <cell r="A3899" t="str">
            <v/>
          </cell>
          <cell r="B3899" t="str">
            <v/>
          </cell>
          <cell r="C3899">
            <v>0</v>
          </cell>
          <cell r="D3899" t="str">
            <v/>
          </cell>
          <cell r="E3899">
            <v>0</v>
          </cell>
          <cell r="F3899">
            <v>0</v>
          </cell>
          <cell r="G3899">
            <v>0</v>
          </cell>
        </row>
        <row r="3900">
          <cell r="A3900" t="str">
            <v/>
          </cell>
          <cell r="B3900" t="str">
            <v/>
          </cell>
          <cell r="D3900" t="str">
            <v/>
          </cell>
          <cell r="F3900">
            <v>0</v>
          </cell>
          <cell r="G3900">
            <v>0</v>
          </cell>
        </row>
        <row r="3901">
          <cell r="A3901" t="str">
            <v/>
          </cell>
          <cell r="B3901" t="str">
            <v/>
          </cell>
          <cell r="C3901">
            <v>0</v>
          </cell>
          <cell r="D3901" t="str">
            <v/>
          </cell>
          <cell r="E3901">
            <v>0</v>
          </cell>
          <cell r="F3901">
            <v>0</v>
          </cell>
          <cell r="G3901">
            <v>0</v>
          </cell>
        </row>
        <row r="3902">
          <cell r="A3902" t="str">
            <v/>
          </cell>
          <cell r="B3902" t="str">
            <v/>
          </cell>
          <cell r="C3902">
            <v>0</v>
          </cell>
          <cell r="D3902" t="str">
            <v/>
          </cell>
          <cell r="E3902">
            <v>0</v>
          </cell>
          <cell r="F3902">
            <v>0</v>
          </cell>
          <cell r="G3902">
            <v>0</v>
          </cell>
        </row>
        <row r="3903">
          <cell r="A3903" t="str">
            <v/>
          </cell>
          <cell r="B3903" t="str">
            <v/>
          </cell>
          <cell r="C3903">
            <v>0</v>
          </cell>
          <cell r="D3903" t="str">
            <v/>
          </cell>
          <cell r="E3903">
            <v>0</v>
          </cell>
          <cell r="F3903">
            <v>0</v>
          </cell>
          <cell r="G3903">
            <v>0</v>
          </cell>
        </row>
        <row r="3904">
          <cell r="A3904" t="str">
            <v/>
          </cell>
          <cell r="B3904" t="str">
            <v/>
          </cell>
          <cell r="C3904">
            <v>0</v>
          </cell>
          <cell r="D3904" t="str">
            <v/>
          </cell>
          <cell r="E3904">
            <v>0</v>
          </cell>
          <cell r="F3904">
            <v>0</v>
          </cell>
          <cell r="G3904">
            <v>0</v>
          </cell>
        </row>
        <row r="3905">
          <cell r="A3905" t="str">
            <v/>
          </cell>
          <cell r="B3905" t="str">
            <v/>
          </cell>
          <cell r="C3905">
            <v>0</v>
          </cell>
          <cell r="D3905" t="str">
            <v/>
          </cell>
          <cell r="E3905">
            <v>0</v>
          </cell>
          <cell r="F3905">
            <v>0</v>
          </cell>
          <cell r="G3905">
            <v>0</v>
          </cell>
        </row>
        <row r="3906">
          <cell r="A3906" t="str">
            <v/>
          </cell>
          <cell r="B3906" t="str">
            <v/>
          </cell>
          <cell r="C3906" t="str">
            <v>VIDRIOS, ESPEJOS Y OTROS</v>
          </cell>
          <cell r="D3906" t="str">
            <v/>
          </cell>
          <cell r="E3906">
            <v>0</v>
          </cell>
          <cell r="F3906">
            <v>0</v>
          </cell>
          <cell r="G3906">
            <v>0</v>
          </cell>
        </row>
        <row r="3907">
          <cell r="A3907" t="str">
            <v/>
          </cell>
          <cell r="B3907" t="str">
            <v/>
          </cell>
          <cell r="C3907" t="str">
            <v>Espejos</v>
          </cell>
          <cell r="D3907" t="str">
            <v/>
          </cell>
          <cell r="E3907">
            <v>0</v>
          </cell>
          <cell r="F3907">
            <v>0</v>
          </cell>
          <cell r="G3907">
            <v>0</v>
          </cell>
        </row>
        <row r="3908">
          <cell r="A3908">
            <v>0</v>
          </cell>
          <cell r="B3908">
            <v>0</v>
          </cell>
          <cell r="E3908">
            <v>0</v>
          </cell>
          <cell r="F3908" t="str">
            <v>Total A</v>
          </cell>
          <cell r="G3908">
            <v>0</v>
          </cell>
        </row>
        <row r="3909">
          <cell r="A3909" t="str">
            <v>B - MANO DE OBRA</v>
          </cell>
          <cell r="B3909">
            <v>0</v>
          </cell>
          <cell r="C3909" t="str">
            <v>DESIGNACION</v>
          </cell>
          <cell r="D3909" t="str">
            <v>U</v>
          </cell>
          <cell r="E3909" t="str">
            <v>Cantidad</v>
          </cell>
          <cell r="F3909" t="str">
            <v>$ Unitarios</v>
          </cell>
          <cell r="G3909" t="str">
            <v>$ Parcial</v>
          </cell>
        </row>
        <row r="3910">
          <cell r="A3910" t="str">
            <v/>
          </cell>
          <cell r="B3910" t="str">
            <v/>
          </cell>
          <cell r="C3910">
            <v>0</v>
          </cell>
          <cell r="D3910" t="str">
            <v/>
          </cell>
          <cell r="E3910">
            <v>0</v>
          </cell>
          <cell r="F3910">
            <v>0</v>
          </cell>
          <cell r="G3910">
            <v>0</v>
          </cell>
        </row>
        <row r="3911">
          <cell r="A3911" t="str">
            <v/>
          </cell>
          <cell r="B3911" t="str">
            <v/>
          </cell>
          <cell r="C3911" t="str">
            <v>A - MATERIALES</v>
          </cell>
          <cell r="D3911" t="str">
            <v/>
          </cell>
          <cell r="E3911">
            <v>0</v>
          </cell>
          <cell r="F3911">
            <v>0</v>
          </cell>
          <cell r="G3911">
            <v>0</v>
          </cell>
        </row>
        <row r="3912">
          <cell r="A3912" t="str">
            <v/>
          </cell>
          <cell r="B3912" t="str">
            <v/>
          </cell>
          <cell r="C3912">
            <v>0</v>
          </cell>
          <cell r="D3912" t="str">
            <v/>
          </cell>
          <cell r="E3912">
            <v>0</v>
          </cell>
          <cell r="F3912">
            <v>0</v>
          </cell>
          <cell r="G3912">
            <v>0</v>
          </cell>
        </row>
        <row r="3913">
          <cell r="A3913" t="str">
            <v/>
          </cell>
          <cell r="B3913" t="str">
            <v/>
          </cell>
          <cell r="C3913">
            <v>0</v>
          </cell>
          <cell r="D3913" t="str">
            <v/>
          </cell>
          <cell r="E3913">
            <v>0</v>
          </cell>
          <cell r="F3913">
            <v>0</v>
          </cell>
          <cell r="G3913">
            <v>0</v>
          </cell>
        </row>
        <row r="3914">
          <cell r="A3914" t="str">
            <v/>
          </cell>
          <cell r="B3914" t="str">
            <v/>
          </cell>
          <cell r="C3914">
            <v>0</v>
          </cell>
          <cell r="D3914" t="str">
            <v/>
          </cell>
          <cell r="E3914">
            <v>0</v>
          </cell>
          <cell r="F3914">
            <v>0</v>
          </cell>
          <cell r="G3914">
            <v>0</v>
          </cell>
        </row>
        <row r="3915">
          <cell r="A3915" t="str">
            <v/>
          </cell>
          <cell r="B3915" t="str">
            <v/>
          </cell>
          <cell r="C3915">
            <v>0</v>
          </cell>
          <cell r="D3915" t="str">
            <v/>
          </cell>
          <cell r="E3915">
            <v>0</v>
          </cell>
          <cell r="F3915">
            <v>0</v>
          </cell>
          <cell r="G3915">
            <v>0</v>
          </cell>
        </row>
        <row r="3916">
          <cell r="A3916" t="str">
            <v/>
          </cell>
          <cell r="B3916" t="str">
            <v/>
          </cell>
          <cell r="C3916">
            <v>0</v>
          </cell>
          <cell r="D3916" t="str">
            <v/>
          </cell>
          <cell r="E3916">
            <v>0</v>
          </cell>
          <cell r="F3916">
            <v>0</v>
          </cell>
          <cell r="G3916">
            <v>0</v>
          </cell>
        </row>
        <row r="3917">
          <cell r="A3917" t="str">
            <v/>
          </cell>
          <cell r="B3917" t="str">
            <v/>
          </cell>
          <cell r="C3917">
            <v>0</v>
          </cell>
          <cell r="D3917" t="str">
            <v/>
          </cell>
          <cell r="E3917">
            <v>0</v>
          </cell>
          <cell r="F3917">
            <v>0</v>
          </cell>
          <cell r="G3917">
            <v>0</v>
          </cell>
        </row>
        <row r="3918">
          <cell r="A3918" t="str">
            <v/>
          </cell>
          <cell r="B3918" t="str">
            <v/>
          </cell>
          <cell r="C3918">
            <v>0</v>
          </cell>
          <cell r="D3918" t="str">
            <v/>
          </cell>
          <cell r="E3918">
            <v>0</v>
          </cell>
          <cell r="F3918" t="str">
            <v>Total B</v>
          </cell>
          <cell r="G3918">
            <v>0</v>
          </cell>
        </row>
        <row r="3919">
          <cell r="A3919" t="str">
            <v>C - EQUIPOS</v>
          </cell>
          <cell r="B3919" t="str">
            <v/>
          </cell>
          <cell r="C3919">
            <v>0</v>
          </cell>
          <cell r="D3919" t="str">
            <v/>
          </cell>
          <cell r="E3919">
            <v>0</v>
          </cell>
          <cell r="F3919">
            <v>0</v>
          </cell>
          <cell r="G3919">
            <v>0</v>
          </cell>
        </row>
        <row r="3920">
          <cell r="A3920" t="str">
            <v/>
          </cell>
          <cell r="B3920" t="str">
            <v/>
          </cell>
          <cell r="C3920">
            <v>0</v>
          </cell>
          <cell r="D3920" t="str">
            <v/>
          </cell>
          <cell r="E3920">
            <v>0</v>
          </cell>
          <cell r="F3920">
            <v>0</v>
          </cell>
          <cell r="G3920">
            <v>0</v>
          </cell>
        </row>
        <row r="3921">
          <cell r="A3921" t="str">
            <v/>
          </cell>
          <cell r="B3921" t="str">
            <v/>
          </cell>
          <cell r="C3921">
            <v>0</v>
          </cell>
          <cell r="D3921" t="str">
            <v/>
          </cell>
          <cell r="E3921">
            <v>0</v>
          </cell>
          <cell r="F3921">
            <v>0</v>
          </cell>
          <cell r="G3921">
            <v>0</v>
          </cell>
        </row>
        <row r="3922">
          <cell r="A3922" t="str">
            <v/>
          </cell>
          <cell r="B3922" t="str">
            <v/>
          </cell>
          <cell r="C3922">
            <v>0</v>
          </cell>
          <cell r="D3922" t="str">
            <v/>
          </cell>
          <cell r="E3922">
            <v>0</v>
          </cell>
          <cell r="F3922">
            <v>0</v>
          </cell>
          <cell r="G3922">
            <v>0</v>
          </cell>
        </row>
        <row r="3923">
          <cell r="A3923" t="str">
            <v/>
          </cell>
          <cell r="B3923" t="str">
            <v/>
          </cell>
          <cell r="C3923">
            <v>0</v>
          </cell>
          <cell r="D3923" t="str">
            <v/>
          </cell>
          <cell r="E3923">
            <v>0</v>
          </cell>
          <cell r="F3923">
            <v>0</v>
          </cell>
          <cell r="G3923">
            <v>0</v>
          </cell>
        </row>
        <row r="3924">
          <cell r="A3924" t="str">
            <v/>
          </cell>
          <cell r="B3924" t="str">
            <v/>
          </cell>
          <cell r="C3924">
            <v>0</v>
          </cell>
          <cell r="D3924" t="str">
            <v/>
          </cell>
          <cell r="E3924">
            <v>0</v>
          </cell>
          <cell r="F3924">
            <v>0</v>
          </cell>
          <cell r="G3924">
            <v>0</v>
          </cell>
        </row>
        <row r="3925">
          <cell r="A3925" t="str">
            <v/>
          </cell>
          <cell r="B3925" t="str">
            <v/>
          </cell>
          <cell r="C3925">
            <v>0</v>
          </cell>
          <cell r="D3925" t="str">
            <v/>
          </cell>
          <cell r="E3925">
            <v>0</v>
          </cell>
          <cell r="F3925">
            <v>0</v>
          </cell>
          <cell r="G3925">
            <v>0</v>
          </cell>
        </row>
        <row r="3926">
          <cell r="A3926" t="str">
            <v/>
          </cell>
          <cell r="B3926" t="str">
            <v/>
          </cell>
          <cell r="D3926" t="str">
            <v/>
          </cell>
          <cell r="E3926">
            <v>0</v>
          </cell>
          <cell r="F3926">
            <v>0</v>
          </cell>
          <cell r="G3926">
            <v>0</v>
          </cell>
        </row>
        <row r="3927">
          <cell r="A3927" t="str">
            <v/>
          </cell>
          <cell r="B3927" t="str">
            <v/>
          </cell>
          <cell r="C3927" t="str">
            <v>B - MANO DE OBRA</v>
          </cell>
          <cell r="D3927" t="str">
            <v/>
          </cell>
          <cell r="E3927">
            <v>0</v>
          </cell>
          <cell r="F3927">
            <v>0</v>
          </cell>
          <cell r="G3927">
            <v>0</v>
          </cell>
        </row>
        <row r="3928">
          <cell r="A3928" t="str">
            <v/>
          </cell>
          <cell r="B3928" t="str">
            <v/>
          </cell>
          <cell r="C3928">
            <v>0</v>
          </cell>
          <cell r="D3928" t="str">
            <v/>
          </cell>
          <cell r="E3928">
            <v>0</v>
          </cell>
          <cell r="F3928">
            <v>0</v>
          </cell>
          <cell r="G3928">
            <v>0</v>
          </cell>
        </row>
        <row r="3929">
          <cell r="A3929" t="str">
            <v/>
          </cell>
          <cell r="B3929" t="str">
            <v/>
          </cell>
          <cell r="C3929">
            <v>0</v>
          </cell>
          <cell r="D3929" t="str">
            <v/>
          </cell>
          <cell r="E3929">
            <v>0</v>
          </cell>
          <cell r="F3929">
            <v>0</v>
          </cell>
          <cell r="G3929">
            <v>0</v>
          </cell>
        </row>
        <row r="3930">
          <cell r="A3930" t="str">
            <v/>
          </cell>
          <cell r="B3930" t="str">
            <v/>
          </cell>
          <cell r="C3930">
            <v>0</v>
          </cell>
          <cell r="D3930" t="str">
            <v/>
          </cell>
          <cell r="E3930">
            <v>0</v>
          </cell>
          <cell r="F3930" t="str">
            <v>Total C</v>
          </cell>
          <cell r="G3930">
            <v>0</v>
          </cell>
        </row>
        <row r="3931">
          <cell r="A3931" t="str">
            <v/>
          </cell>
          <cell r="B3931" t="str">
            <v/>
          </cell>
          <cell r="C3931">
            <v>0</v>
          </cell>
          <cell r="D3931" t="str">
            <v/>
          </cell>
          <cell r="E3931">
            <v>0</v>
          </cell>
          <cell r="F3931">
            <v>0</v>
          </cell>
          <cell r="G3931">
            <v>0</v>
          </cell>
        </row>
        <row r="3932">
          <cell r="A3932" t="str">
            <v/>
          </cell>
          <cell r="B3932" t="str">
            <v/>
          </cell>
          <cell r="C3932">
            <v>0</v>
          </cell>
          <cell r="D3932" t="str">
            <v>COSTO NETO</v>
          </cell>
          <cell r="E3932">
            <v>0</v>
          </cell>
          <cell r="F3932" t="str">
            <v>Total D=A+B+C</v>
          </cell>
          <cell r="G3932">
            <v>0</v>
          </cell>
        </row>
        <row r="3933">
          <cell r="A3933" t="str">
            <v/>
          </cell>
          <cell r="B3933" t="str">
            <v/>
          </cell>
          <cell r="C3933">
            <v>0</v>
          </cell>
          <cell r="D3933" t="str">
            <v/>
          </cell>
          <cell r="E3933">
            <v>0</v>
          </cell>
          <cell r="F3933">
            <v>0</v>
          </cell>
          <cell r="G3933">
            <v>0</v>
          </cell>
        </row>
        <row r="3934">
          <cell r="A3934" t="str">
            <v>ANALISIS DE PRECIOS</v>
          </cell>
          <cell r="B3934" t="str">
            <v/>
          </cell>
          <cell r="C3934">
            <v>0</v>
          </cell>
          <cell r="D3934" t="str">
            <v/>
          </cell>
          <cell r="E3934">
            <v>0</v>
          </cell>
          <cell r="F3934">
            <v>0</v>
          </cell>
          <cell r="G3934">
            <v>0</v>
          </cell>
        </row>
        <row r="3935">
          <cell r="A3935" t="str">
            <v>COMITENTE:</v>
          </cell>
          <cell r="B3935" t="str">
            <v>INSTITUTO PROVINCIAL DE LA VIVIENDA</v>
          </cell>
          <cell r="C3935">
            <v>0</v>
          </cell>
          <cell r="D3935" t="str">
            <v/>
          </cell>
          <cell r="E3935">
            <v>0</v>
          </cell>
          <cell r="F3935">
            <v>0</v>
          </cell>
          <cell r="G3935">
            <v>0</v>
          </cell>
        </row>
        <row r="3936">
          <cell r="A3936" t="str">
            <v>CONTRATISTA:</v>
          </cell>
          <cell r="B3936">
            <v>0</v>
          </cell>
          <cell r="E3936">
            <v>0</v>
          </cell>
          <cell r="F3936" t="str">
            <v>Total B</v>
          </cell>
          <cell r="G3936">
            <v>0</v>
          </cell>
        </row>
        <row r="3937">
          <cell r="A3937" t="str">
            <v>OBRA:</v>
          </cell>
          <cell r="B3937">
            <v>0</v>
          </cell>
          <cell r="C3937" t="str">
            <v>C - EQUIPOS</v>
          </cell>
          <cell r="E3937">
            <v>0</v>
          </cell>
          <cell r="F3937" t="str">
            <v>PRECIOS A:</v>
          </cell>
          <cell r="G3937">
            <v>0</v>
          </cell>
        </row>
        <row r="3938">
          <cell r="A3938" t="str">
            <v>UBICACIÓN:</v>
          </cell>
          <cell r="B3938">
            <v>0</v>
          </cell>
          <cell r="C3938">
            <v>0</v>
          </cell>
          <cell r="D3938" t="str">
            <v/>
          </cell>
          <cell r="E3938">
            <v>0</v>
          </cell>
          <cell r="F3938">
            <v>0</v>
          </cell>
          <cell r="G3938">
            <v>0</v>
          </cell>
        </row>
        <row r="3939">
          <cell r="A3939" t="str">
            <v>RUBRO:</v>
          </cell>
          <cell r="B3939" t="str">
            <v/>
          </cell>
          <cell r="C3939">
            <v>0</v>
          </cell>
          <cell r="D3939" t="str">
            <v/>
          </cell>
          <cell r="E3939">
            <v>0</v>
          </cell>
          <cell r="F3939">
            <v>0</v>
          </cell>
          <cell r="G3939">
            <v>0</v>
          </cell>
        </row>
        <row r="3940">
          <cell r="A3940" t="str">
            <v>ITEM:</v>
          </cell>
          <cell r="B3940" t="str">
            <v/>
          </cell>
          <cell r="C3940" t="str">
            <v/>
          </cell>
          <cell r="D3940" t="str">
            <v/>
          </cell>
          <cell r="E3940">
            <v>0</v>
          </cell>
          <cell r="F3940" t="str">
            <v>UNIDAD:</v>
          </cell>
          <cell r="G3940" t="str">
            <v/>
          </cell>
        </row>
        <row r="3941">
          <cell r="A3941" t="str">
            <v/>
          </cell>
          <cell r="B3941" t="str">
            <v/>
          </cell>
          <cell r="C3941">
            <v>0</v>
          </cell>
          <cell r="D3941" t="str">
            <v/>
          </cell>
          <cell r="E3941">
            <v>0</v>
          </cell>
          <cell r="F3941">
            <v>0</v>
          </cell>
          <cell r="G3941">
            <v>0</v>
          </cell>
        </row>
        <row r="3942">
          <cell r="A3942" t="str">
            <v>DATOS REDETERMINACION</v>
          </cell>
          <cell r="B3942" t="str">
            <v/>
          </cell>
          <cell r="C3942" t="str">
            <v>DESIGNACION</v>
          </cell>
          <cell r="D3942" t="str">
            <v>U</v>
          </cell>
          <cell r="E3942" t="str">
            <v>Cantidad</v>
          </cell>
          <cell r="F3942" t="str">
            <v>$ Unitarios</v>
          </cell>
          <cell r="G3942" t="str">
            <v>$ Parcial</v>
          </cell>
        </row>
        <row r="3943">
          <cell r="A3943" t="str">
            <v>CÓDIGO</v>
          </cell>
          <cell r="B3943" t="str">
            <v>DESCRIPCIÓN</v>
          </cell>
          <cell r="C3943">
            <v>0</v>
          </cell>
          <cell r="D3943" t="str">
            <v/>
          </cell>
          <cell r="E3943">
            <v>0</v>
          </cell>
          <cell r="F3943">
            <v>0</v>
          </cell>
          <cell r="G3943">
            <v>0</v>
          </cell>
        </row>
        <row r="3944">
          <cell r="A3944" t="str">
            <v>A - MATERIALES</v>
          </cell>
          <cell r="B3944" t="str">
            <v/>
          </cell>
          <cell r="C3944">
            <v>0</v>
          </cell>
          <cell r="D3944" t="str">
            <v/>
          </cell>
          <cell r="E3944">
            <v>0</v>
          </cell>
          <cell r="F3944">
            <v>0</v>
          </cell>
          <cell r="G3944">
            <v>0</v>
          </cell>
        </row>
        <row r="3945">
          <cell r="A3945" t="str">
            <v/>
          </cell>
          <cell r="B3945" t="str">
            <v/>
          </cell>
          <cell r="C3945">
            <v>0</v>
          </cell>
          <cell r="D3945" t="str">
            <v/>
          </cell>
          <cell r="E3945">
            <v>0</v>
          </cell>
          <cell r="F3945">
            <v>0</v>
          </cell>
          <cell r="G3945">
            <v>0</v>
          </cell>
        </row>
        <row r="3946">
          <cell r="A3946" t="str">
            <v/>
          </cell>
          <cell r="B3946" t="str">
            <v/>
          </cell>
          <cell r="C3946">
            <v>0</v>
          </cell>
          <cell r="D3946" t="str">
            <v/>
          </cell>
          <cell r="E3946">
            <v>0</v>
          </cell>
          <cell r="F3946">
            <v>0</v>
          </cell>
          <cell r="G3946">
            <v>0</v>
          </cell>
        </row>
        <row r="3947">
          <cell r="A3947" t="str">
            <v/>
          </cell>
          <cell r="B3947" t="str">
            <v/>
          </cell>
          <cell r="D3947" t="str">
            <v/>
          </cell>
          <cell r="E3947">
            <v>0</v>
          </cell>
          <cell r="F3947">
            <v>0</v>
          </cell>
          <cell r="G3947">
            <v>0</v>
          </cell>
        </row>
        <row r="3948">
          <cell r="A3948" t="str">
            <v/>
          </cell>
          <cell r="B3948" t="str">
            <v/>
          </cell>
          <cell r="D3948" t="str">
            <v/>
          </cell>
          <cell r="E3948">
            <v>0</v>
          </cell>
          <cell r="F3948">
            <v>0</v>
          </cell>
          <cell r="G3948">
            <v>0</v>
          </cell>
        </row>
        <row r="3949">
          <cell r="A3949" t="str">
            <v/>
          </cell>
          <cell r="B3949" t="str">
            <v/>
          </cell>
          <cell r="C3949">
            <v>0</v>
          </cell>
          <cell r="D3949" t="str">
            <v/>
          </cell>
          <cell r="E3949">
            <v>0</v>
          </cell>
          <cell r="F3949">
            <v>0</v>
          </cell>
          <cell r="G3949">
            <v>0</v>
          </cell>
        </row>
        <row r="3950">
          <cell r="A3950" t="str">
            <v/>
          </cell>
          <cell r="B3950" t="str">
            <v/>
          </cell>
          <cell r="D3950" t="str">
            <v/>
          </cell>
          <cell r="F3950">
            <v>0</v>
          </cell>
          <cell r="G3950">
            <v>0</v>
          </cell>
        </row>
        <row r="3951">
          <cell r="A3951" t="str">
            <v/>
          </cell>
          <cell r="B3951" t="str">
            <v/>
          </cell>
          <cell r="C3951">
            <v>0</v>
          </cell>
          <cell r="D3951" t="str">
            <v/>
          </cell>
          <cell r="E3951">
            <v>0</v>
          </cell>
          <cell r="F3951">
            <v>0</v>
          </cell>
          <cell r="G3951">
            <v>0</v>
          </cell>
        </row>
        <row r="3952">
          <cell r="A3952" t="str">
            <v/>
          </cell>
          <cell r="B3952" t="str">
            <v/>
          </cell>
          <cell r="C3952">
            <v>0</v>
          </cell>
          <cell r="D3952" t="str">
            <v/>
          </cell>
          <cell r="E3952">
            <v>0</v>
          </cell>
          <cell r="F3952">
            <v>0</v>
          </cell>
          <cell r="G3952">
            <v>0</v>
          </cell>
        </row>
        <row r="3953">
          <cell r="A3953" t="str">
            <v/>
          </cell>
          <cell r="B3953" t="str">
            <v/>
          </cell>
          <cell r="C3953">
            <v>0</v>
          </cell>
          <cell r="D3953" t="str">
            <v/>
          </cell>
          <cell r="E3953">
            <v>0</v>
          </cell>
          <cell r="F3953">
            <v>0</v>
          </cell>
          <cell r="G3953">
            <v>0</v>
          </cell>
        </row>
        <row r="3954">
          <cell r="A3954" t="str">
            <v/>
          </cell>
          <cell r="B3954" t="str">
            <v/>
          </cell>
          <cell r="C3954">
            <v>0</v>
          </cell>
          <cell r="D3954" t="str">
            <v/>
          </cell>
          <cell r="E3954">
            <v>0</v>
          </cell>
          <cell r="F3954">
            <v>0</v>
          </cell>
          <cell r="G3954">
            <v>0</v>
          </cell>
        </row>
        <row r="3955">
          <cell r="A3955" t="str">
            <v/>
          </cell>
          <cell r="B3955" t="str">
            <v/>
          </cell>
          <cell r="C3955">
            <v>0</v>
          </cell>
          <cell r="D3955" t="str">
            <v/>
          </cell>
          <cell r="E3955">
            <v>0</v>
          </cell>
          <cell r="F3955">
            <v>0</v>
          </cell>
          <cell r="G3955">
            <v>0</v>
          </cell>
        </row>
        <row r="3956">
          <cell r="A3956" t="str">
            <v/>
          </cell>
          <cell r="B3956" t="str">
            <v/>
          </cell>
          <cell r="C3956" t="str">
            <v>PINTURAS</v>
          </cell>
          <cell r="D3956" t="str">
            <v/>
          </cell>
          <cell r="E3956">
            <v>0</v>
          </cell>
          <cell r="F3956">
            <v>0</v>
          </cell>
          <cell r="G3956">
            <v>0</v>
          </cell>
        </row>
        <row r="3957">
          <cell r="A3957" t="str">
            <v/>
          </cell>
          <cell r="B3957" t="str">
            <v/>
          </cell>
          <cell r="C3957" t="str">
            <v>En muros interiores</v>
          </cell>
          <cell r="D3957" t="str">
            <v/>
          </cell>
          <cell r="E3957">
            <v>0</v>
          </cell>
          <cell r="F3957">
            <v>0</v>
          </cell>
          <cell r="G3957">
            <v>0</v>
          </cell>
        </row>
        <row r="3958">
          <cell r="A3958" t="str">
            <v/>
          </cell>
          <cell r="B3958" t="str">
            <v/>
          </cell>
          <cell r="D3958" t="str">
            <v/>
          </cell>
          <cell r="E3958">
            <v>0</v>
          </cell>
          <cell r="F3958">
            <v>0</v>
          </cell>
          <cell r="G3958">
            <v>0</v>
          </cell>
        </row>
        <row r="3959">
          <cell r="A3959" t="str">
            <v/>
          </cell>
          <cell r="B3959" t="str">
            <v/>
          </cell>
          <cell r="C3959" t="str">
            <v>DESIGNACION</v>
          </cell>
          <cell r="D3959" t="str">
            <v/>
          </cell>
          <cell r="E3959" t="str">
            <v>Cantidad</v>
          </cell>
          <cell r="F3959">
            <v>0</v>
          </cell>
          <cell r="G3959">
            <v>0</v>
          </cell>
        </row>
        <row r="3960">
          <cell r="A3960" t="str">
            <v/>
          </cell>
          <cell r="B3960" t="str">
            <v/>
          </cell>
          <cell r="C3960">
            <v>0</v>
          </cell>
          <cell r="D3960" t="str">
            <v/>
          </cell>
          <cell r="E3960">
            <v>0</v>
          </cell>
          <cell r="F3960">
            <v>0</v>
          </cell>
          <cell r="G3960">
            <v>0</v>
          </cell>
        </row>
        <row r="3961">
          <cell r="A3961" t="str">
            <v/>
          </cell>
          <cell r="B3961" t="str">
            <v/>
          </cell>
          <cell r="C3961" t="str">
            <v>A - MATERIALES</v>
          </cell>
          <cell r="D3961" t="str">
            <v/>
          </cell>
          <cell r="E3961">
            <v>0</v>
          </cell>
          <cell r="F3961">
            <v>0</v>
          </cell>
          <cell r="G3961">
            <v>0</v>
          </cell>
        </row>
        <row r="3962">
          <cell r="A3962" t="str">
            <v/>
          </cell>
          <cell r="B3962" t="str">
            <v/>
          </cell>
          <cell r="C3962" t="str">
            <v xml:space="preserve">Espejo linea ferrum </v>
          </cell>
          <cell r="D3962" t="str">
            <v/>
          </cell>
          <cell r="E3962">
            <v>1</v>
          </cell>
          <cell r="F3962">
            <v>0</v>
          </cell>
          <cell r="G3962">
            <v>0</v>
          </cell>
        </row>
        <row r="3963">
          <cell r="A3963" t="str">
            <v/>
          </cell>
          <cell r="B3963" t="str">
            <v/>
          </cell>
          <cell r="C3963" t="str">
            <v xml:space="preserve">espejo para pegar bordes pulidos </v>
          </cell>
          <cell r="D3963" t="str">
            <v/>
          </cell>
          <cell r="E3963">
            <v>1</v>
          </cell>
          <cell r="F3963">
            <v>0</v>
          </cell>
          <cell r="G3963">
            <v>0</v>
          </cell>
        </row>
        <row r="3964">
          <cell r="A3964" t="str">
            <v/>
          </cell>
          <cell r="B3964" t="str">
            <v/>
          </cell>
          <cell r="C3964">
            <v>0</v>
          </cell>
          <cell r="D3964" t="str">
            <v/>
          </cell>
          <cell r="E3964">
            <v>0</v>
          </cell>
          <cell r="F3964">
            <v>0</v>
          </cell>
          <cell r="G3964">
            <v>0</v>
          </cell>
        </row>
        <row r="3965">
          <cell r="A3965" t="str">
            <v/>
          </cell>
          <cell r="B3965" t="str">
            <v/>
          </cell>
          <cell r="C3965">
            <v>0</v>
          </cell>
          <cell r="D3965" t="str">
            <v/>
          </cell>
          <cell r="E3965">
            <v>0</v>
          </cell>
          <cell r="F3965" t="str">
            <v>Total A</v>
          </cell>
          <cell r="G3965">
            <v>0</v>
          </cell>
        </row>
        <row r="3966">
          <cell r="A3966" t="str">
            <v>B - MANO DE OBRA</v>
          </cell>
          <cell r="B3966" t="str">
            <v/>
          </cell>
          <cell r="C3966">
            <v>0</v>
          </cell>
          <cell r="D3966" t="str">
            <v/>
          </cell>
          <cell r="E3966">
            <v>0</v>
          </cell>
          <cell r="F3966">
            <v>0</v>
          </cell>
          <cell r="G3966">
            <v>0</v>
          </cell>
        </row>
        <row r="3967">
          <cell r="A3967" t="str">
            <v/>
          </cell>
          <cell r="B3967" t="str">
            <v/>
          </cell>
          <cell r="C3967">
            <v>0</v>
          </cell>
          <cell r="D3967" t="str">
            <v/>
          </cell>
          <cell r="E3967">
            <v>0</v>
          </cell>
          <cell r="F3967">
            <v>0</v>
          </cell>
          <cell r="G3967">
            <v>0</v>
          </cell>
        </row>
        <row r="3968">
          <cell r="A3968" t="str">
            <v/>
          </cell>
          <cell r="B3968" t="str">
            <v/>
          </cell>
          <cell r="C3968">
            <v>0</v>
          </cell>
          <cell r="D3968" t="str">
            <v/>
          </cell>
          <cell r="E3968">
            <v>0</v>
          </cell>
          <cell r="F3968">
            <v>0</v>
          </cell>
          <cell r="G3968">
            <v>0</v>
          </cell>
        </row>
        <row r="3969">
          <cell r="A3969" t="str">
            <v/>
          </cell>
          <cell r="B3969" t="str">
            <v/>
          </cell>
          <cell r="C3969">
            <v>0</v>
          </cell>
          <cell r="D3969" t="str">
            <v/>
          </cell>
          <cell r="E3969">
            <v>0</v>
          </cell>
          <cell r="F3969">
            <v>0</v>
          </cell>
          <cell r="G3969">
            <v>0</v>
          </cell>
        </row>
        <row r="3970">
          <cell r="A3970" t="str">
            <v/>
          </cell>
          <cell r="B3970" t="str">
            <v/>
          </cell>
          <cell r="C3970">
            <v>0</v>
          </cell>
          <cell r="D3970" t="str">
            <v/>
          </cell>
          <cell r="E3970">
            <v>0</v>
          </cell>
          <cell r="F3970">
            <v>0</v>
          </cell>
          <cell r="G3970">
            <v>0</v>
          </cell>
        </row>
        <row r="3971">
          <cell r="A3971" t="str">
            <v/>
          </cell>
          <cell r="B3971" t="str">
            <v/>
          </cell>
          <cell r="C3971">
            <v>0</v>
          </cell>
          <cell r="D3971" t="str">
            <v/>
          </cell>
          <cell r="E3971">
            <v>0</v>
          </cell>
          <cell r="F3971">
            <v>0</v>
          </cell>
          <cell r="G3971">
            <v>0</v>
          </cell>
        </row>
        <row r="3972">
          <cell r="A3972" t="str">
            <v/>
          </cell>
          <cell r="B3972" t="str">
            <v/>
          </cell>
          <cell r="C3972">
            <v>0</v>
          </cell>
          <cell r="D3972" t="str">
            <v/>
          </cell>
          <cell r="E3972">
            <v>0</v>
          </cell>
          <cell r="F3972">
            <v>0</v>
          </cell>
          <cell r="G3972">
            <v>0</v>
          </cell>
        </row>
        <row r="3973">
          <cell r="A3973" t="str">
            <v/>
          </cell>
          <cell r="B3973" t="str">
            <v/>
          </cell>
          <cell r="C3973">
            <v>0</v>
          </cell>
          <cell r="D3973" t="str">
            <v/>
          </cell>
          <cell r="E3973">
            <v>0</v>
          </cell>
          <cell r="F3973">
            <v>0</v>
          </cell>
          <cell r="G3973">
            <v>0</v>
          </cell>
        </row>
        <row r="3974">
          <cell r="A3974" t="str">
            <v/>
          </cell>
          <cell r="B3974" t="str">
            <v/>
          </cell>
          <cell r="C3974">
            <v>0</v>
          </cell>
          <cell r="D3974" t="str">
            <v/>
          </cell>
          <cell r="E3974">
            <v>0</v>
          </cell>
          <cell r="F3974">
            <v>0</v>
          </cell>
          <cell r="G3974">
            <v>0</v>
          </cell>
        </row>
        <row r="3975">
          <cell r="A3975" t="str">
            <v/>
          </cell>
          <cell r="B3975" t="str">
            <v/>
          </cell>
          <cell r="C3975">
            <v>0</v>
          </cell>
          <cell r="D3975" t="str">
            <v/>
          </cell>
          <cell r="E3975">
            <v>0</v>
          </cell>
          <cell r="F3975" t="str">
            <v>Total B</v>
          </cell>
          <cell r="G3975">
            <v>0</v>
          </cell>
        </row>
        <row r="3976">
          <cell r="A3976" t="str">
            <v>C - EQUIPOS</v>
          </cell>
          <cell r="E3976">
            <v>0</v>
          </cell>
          <cell r="F3976" t="str">
            <v>Total A</v>
          </cell>
          <cell r="G3976" t="e">
            <v>#VALUE!</v>
          </cell>
        </row>
        <row r="3977">
          <cell r="A3977" t="str">
            <v/>
          </cell>
          <cell r="B3977" t="str">
            <v/>
          </cell>
          <cell r="C3977" t="str">
            <v>B - MANO DE OBRA</v>
          </cell>
          <cell r="D3977" t="str">
            <v/>
          </cell>
          <cell r="E3977">
            <v>0</v>
          </cell>
          <cell r="F3977">
            <v>0</v>
          </cell>
          <cell r="G3977">
            <v>0</v>
          </cell>
        </row>
        <row r="3978">
          <cell r="A3978" t="str">
            <v/>
          </cell>
          <cell r="B3978" t="str">
            <v/>
          </cell>
          <cell r="C3978">
            <v>0</v>
          </cell>
          <cell r="D3978" t="str">
            <v/>
          </cell>
          <cell r="E3978">
            <v>0</v>
          </cell>
          <cell r="F3978">
            <v>0</v>
          </cell>
          <cell r="G3978">
            <v>0</v>
          </cell>
        </row>
        <row r="3979">
          <cell r="A3979" t="str">
            <v/>
          </cell>
          <cell r="B3979" t="str">
            <v/>
          </cell>
          <cell r="C3979">
            <v>0</v>
          </cell>
          <cell r="D3979" t="str">
            <v/>
          </cell>
          <cell r="E3979">
            <v>0</v>
          </cell>
          <cell r="F3979">
            <v>0</v>
          </cell>
          <cell r="G3979">
            <v>0</v>
          </cell>
        </row>
        <row r="3980">
          <cell r="A3980" t="str">
            <v/>
          </cell>
          <cell r="B3980" t="str">
            <v/>
          </cell>
          <cell r="C3980">
            <v>0</v>
          </cell>
          <cell r="D3980" t="str">
            <v/>
          </cell>
          <cell r="E3980">
            <v>0</v>
          </cell>
          <cell r="F3980">
            <v>0</v>
          </cell>
          <cell r="G3980">
            <v>0</v>
          </cell>
        </row>
        <row r="3981">
          <cell r="A3981" t="str">
            <v/>
          </cell>
          <cell r="B3981" t="str">
            <v/>
          </cell>
          <cell r="C3981">
            <v>0</v>
          </cell>
          <cell r="D3981" t="str">
            <v/>
          </cell>
          <cell r="E3981">
            <v>0</v>
          </cell>
          <cell r="F3981">
            <v>0</v>
          </cell>
          <cell r="G3981">
            <v>0</v>
          </cell>
        </row>
        <row r="3982">
          <cell r="A3982" t="str">
            <v/>
          </cell>
          <cell r="B3982" t="str">
            <v/>
          </cell>
          <cell r="C3982">
            <v>0</v>
          </cell>
          <cell r="D3982" t="str">
            <v/>
          </cell>
          <cell r="E3982">
            <v>0</v>
          </cell>
          <cell r="F3982">
            <v>0</v>
          </cell>
          <cell r="G3982">
            <v>0</v>
          </cell>
        </row>
        <row r="3983">
          <cell r="A3983" t="str">
            <v/>
          </cell>
          <cell r="B3983" t="str">
            <v/>
          </cell>
          <cell r="C3983">
            <v>0</v>
          </cell>
          <cell r="D3983" t="str">
            <v/>
          </cell>
          <cell r="E3983">
            <v>0</v>
          </cell>
          <cell r="F3983">
            <v>0</v>
          </cell>
          <cell r="G3983">
            <v>0</v>
          </cell>
        </row>
        <row r="3984">
          <cell r="A3984" t="str">
            <v/>
          </cell>
          <cell r="B3984" t="str">
            <v/>
          </cell>
          <cell r="C3984">
            <v>0</v>
          </cell>
          <cell r="D3984" t="str">
            <v/>
          </cell>
          <cell r="E3984">
            <v>0</v>
          </cell>
          <cell r="F3984">
            <v>0</v>
          </cell>
          <cell r="G3984">
            <v>0</v>
          </cell>
        </row>
        <row r="3985">
          <cell r="A3985" t="str">
            <v/>
          </cell>
          <cell r="B3985" t="str">
            <v/>
          </cell>
          <cell r="C3985">
            <v>0</v>
          </cell>
          <cell r="D3985" t="str">
            <v/>
          </cell>
          <cell r="E3985">
            <v>0</v>
          </cell>
          <cell r="F3985">
            <v>0</v>
          </cell>
          <cell r="G3985">
            <v>0</v>
          </cell>
        </row>
        <row r="3986">
          <cell r="A3986" t="str">
            <v/>
          </cell>
          <cell r="B3986" t="str">
            <v/>
          </cell>
          <cell r="D3986" t="str">
            <v/>
          </cell>
          <cell r="E3986">
            <v>0</v>
          </cell>
          <cell r="F3986">
            <v>0</v>
          </cell>
          <cell r="G3986">
            <v>0</v>
          </cell>
        </row>
        <row r="3987">
          <cell r="A3987">
            <v>0</v>
          </cell>
          <cell r="C3987" t="str">
            <v>C - EQUIPOS</v>
          </cell>
          <cell r="E3987">
            <v>0</v>
          </cell>
          <cell r="F3987" t="str">
            <v>Total C</v>
          </cell>
          <cell r="G3987">
            <v>0</v>
          </cell>
        </row>
        <row r="3988">
          <cell r="A3988" t="str">
            <v/>
          </cell>
          <cell r="B3988" t="str">
            <v/>
          </cell>
          <cell r="C3988">
            <v>0</v>
          </cell>
          <cell r="D3988" t="str">
            <v/>
          </cell>
          <cell r="E3988">
            <v>0</v>
          </cell>
          <cell r="F3988">
            <v>0</v>
          </cell>
          <cell r="G3988">
            <v>0</v>
          </cell>
        </row>
        <row r="3989">
          <cell r="A3989" t="str">
            <v/>
          </cell>
          <cell r="B3989" t="str">
            <v/>
          </cell>
          <cell r="C3989">
            <v>0</v>
          </cell>
          <cell r="D3989" t="str">
            <v>COSTO NETO</v>
          </cell>
          <cell r="E3989">
            <v>0</v>
          </cell>
          <cell r="F3989" t="str">
            <v>Total D=A+B+C</v>
          </cell>
          <cell r="G3989">
            <v>0</v>
          </cell>
        </row>
        <row r="3990">
          <cell r="A3990" t="str">
            <v/>
          </cell>
          <cell r="B3990" t="str">
            <v/>
          </cell>
          <cell r="C3990">
            <v>0</v>
          </cell>
          <cell r="D3990" t="str">
            <v/>
          </cell>
          <cell r="E3990">
            <v>0</v>
          </cell>
          <cell r="F3990">
            <v>0</v>
          </cell>
          <cell r="G3990">
            <v>0</v>
          </cell>
        </row>
        <row r="3991">
          <cell r="A3991" t="str">
            <v>ANALISIS DE PRECIOS</v>
          </cell>
          <cell r="B3991" t="str">
            <v/>
          </cell>
          <cell r="C3991">
            <v>0</v>
          </cell>
          <cell r="D3991" t="str">
            <v/>
          </cell>
          <cell r="E3991">
            <v>0</v>
          </cell>
          <cell r="F3991">
            <v>0</v>
          </cell>
          <cell r="G3991">
            <v>0</v>
          </cell>
        </row>
        <row r="3992">
          <cell r="A3992" t="str">
            <v>COMITENTE:</v>
          </cell>
          <cell r="B3992" t="str">
            <v>INSTITUTO PROVINCIAL DE LA VIVIENDA</v>
          </cell>
          <cell r="C3992">
            <v>0</v>
          </cell>
          <cell r="D3992" t="str">
            <v/>
          </cell>
          <cell r="E3992">
            <v>0</v>
          </cell>
          <cell r="F3992">
            <v>0</v>
          </cell>
          <cell r="G3992">
            <v>0</v>
          </cell>
        </row>
        <row r="3993">
          <cell r="A3993" t="str">
            <v>CONTRATISTA:</v>
          </cell>
          <cell r="B3993">
            <v>0</v>
          </cell>
          <cell r="C3993">
            <v>0</v>
          </cell>
          <cell r="D3993" t="str">
            <v/>
          </cell>
          <cell r="E3993">
            <v>0</v>
          </cell>
          <cell r="F3993">
            <v>0</v>
          </cell>
          <cell r="G3993">
            <v>0</v>
          </cell>
        </row>
        <row r="3994">
          <cell r="A3994" t="str">
            <v>OBRA:</v>
          </cell>
          <cell r="B3994">
            <v>0</v>
          </cell>
          <cell r="C3994">
            <v>0</v>
          </cell>
          <cell r="D3994" t="str">
            <v/>
          </cell>
          <cell r="E3994">
            <v>0</v>
          </cell>
          <cell r="F3994" t="str">
            <v>PRECIOS A:</v>
          </cell>
          <cell r="G3994">
            <v>0</v>
          </cell>
        </row>
        <row r="3995">
          <cell r="A3995" t="str">
            <v>UBICACIÓN:</v>
          </cell>
          <cell r="B3995">
            <v>0</v>
          </cell>
          <cell r="C3995">
            <v>0</v>
          </cell>
          <cell r="D3995" t="str">
            <v/>
          </cell>
          <cell r="E3995">
            <v>0</v>
          </cell>
          <cell r="F3995">
            <v>0</v>
          </cell>
          <cell r="G3995">
            <v>0</v>
          </cell>
        </row>
        <row r="3996">
          <cell r="A3996" t="str">
            <v>RUBRO:</v>
          </cell>
          <cell r="B3996" t="str">
            <v/>
          </cell>
          <cell r="C3996">
            <v>0</v>
          </cell>
          <cell r="D3996" t="str">
            <v/>
          </cell>
          <cell r="E3996">
            <v>0</v>
          </cell>
          <cell r="F3996">
            <v>0</v>
          </cell>
          <cell r="G3996">
            <v>0</v>
          </cell>
        </row>
        <row r="3997">
          <cell r="A3997" t="str">
            <v>ITEM:</v>
          </cell>
          <cell r="B3997" t="str">
            <v/>
          </cell>
          <cell r="C3997" t="str">
            <v/>
          </cell>
          <cell r="E3997">
            <v>0</v>
          </cell>
          <cell r="F3997" t="str">
            <v>UNIDAD:</v>
          </cell>
          <cell r="G3997" t="str">
            <v/>
          </cell>
        </row>
        <row r="3998">
          <cell r="A3998">
            <v>0</v>
          </cell>
          <cell r="E3998">
            <v>0</v>
          </cell>
          <cell r="G3998">
            <v>0</v>
          </cell>
        </row>
        <row r="3999">
          <cell r="A3999" t="str">
            <v>DATOS REDETERMINACION</v>
          </cell>
          <cell r="B3999" t="str">
            <v>En muros interiores</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cell r="B4001">
            <v>0</v>
          </cell>
          <cell r="C4001">
            <v>0</v>
          </cell>
          <cell r="D4001">
            <v>0</v>
          </cell>
          <cell r="E4001">
            <v>0</v>
          </cell>
          <cell r="F4001">
            <v>0</v>
          </cell>
          <cell r="G4001">
            <v>0</v>
          </cell>
        </row>
        <row r="4002">
          <cell r="A4002" t="str">
            <v/>
          </cell>
          <cell r="B4002" t="str">
            <v/>
          </cell>
          <cell r="C4002">
            <v>0</v>
          </cell>
          <cell r="D4002" t="str">
            <v/>
          </cell>
          <cell r="E4002">
            <v>0</v>
          </cell>
          <cell r="F4002">
            <v>0</v>
          </cell>
          <cell r="G4002">
            <v>0</v>
          </cell>
        </row>
        <row r="4003">
          <cell r="A4003" t="str">
            <v/>
          </cell>
          <cell r="B4003" t="str">
            <v/>
          </cell>
          <cell r="C4003">
            <v>0</v>
          </cell>
          <cell r="D4003" t="str">
            <v/>
          </cell>
          <cell r="E4003">
            <v>0</v>
          </cell>
          <cell r="F4003">
            <v>0</v>
          </cell>
          <cell r="G4003">
            <v>0</v>
          </cell>
        </row>
        <row r="4004">
          <cell r="A4004" t="str">
            <v/>
          </cell>
          <cell r="B4004" t="str">
            <v/>
          </cell>
          <cell r="C4004">
            <v>0</v>
          </cell>
          <cell r="D4004" t="str">
            <v/>
          </cell>
          <cell r="E4004">
            <v>0</v>
          </cell>
          <cell r="F4004">
            <v>0</v>
          </cell>
          <cell r="G4004">
            <v>0</v>
          </cell>
        </row>
        <row r="4005">
          <cell r="A4005" t="str">
            <v/>
          </cell>
          <cell r="B4005" t="str">
            <v/>
          </cell>
          <cell r="C4005">
            <v>0</v>
          </cell>
          <cell r="D4005" t="str">
            <v/>
          </cell>
          <cell r="E4005">
            <v>0</v>
          </cell>
          <cell r="F4005">
            <v>0</v>
          </cell>
          <cell r="G4005">
            <v>0</v>
          </cell>
        </row>
        <row r="4006">
          <cell r="A4006" t="str">
            <v/>
          </cell>
          <cell r="B4006" t="str">
            <v/>
          </cell>
          <cell r="C4006" t="str">
            <v>PINTURAS</v>
          </cell>
          <cell r="D4006" t="str">
            <v/>
          </cell>
          <cell r="E4006">
            <v>0</v>
          </cell>
          <cell r="F4006">
            <v>0</v>
          </cell>
          <cell r="G4006">
            <v>0</v>
          </cell>
        </row>
        <row r="4007">
          <cell r="A4007" t="str">
            <v/>
          </cell>
          <cell r="B4007" t="str">
            <v/>
          </cell>
          <cell r="C4007" t="str">
            <v>En cielorrasos</v>
          </cell>
          <cell r="D4007" t="str">
            <v/>
          </cell>
          <cell r="E4007">
            <v>0</v>
          </cell>
          <cell r="F4007">
            <v>0</v>
          </cell>
          <cell r="G4007">
            <v>0</v>
          </cell>
        </row>
        <row r="4008">
          <cell r="A4008" t="str">
            <v/>
          </cell>
          <cell r="B4008" t="str">
            <v/>
          </cell>
          <cell r="D4008" t="str">
            <v/>
          </cell>
          <cell r="E4008">
            <v>0</v>
          </cell>
          <cell r="F4008">
            <v>0</v>
          </cell>
          <cell r="G4008">
            <v>0</v>
          </cell>
        </row>
        <row r="4009">
          <cell r="A4009" t="str">
            <v/>
          </cell>
          <cell r="B4009" t="str">
            <v/>
          </cell>
          <cell r="C4009" t="str">
            <v>DESIGNACION</v>
          </cell>
          <cell r="D4009" t="str">
            <v/>
          </cell>
          <cell r="E4009" t="str">
            <v>Cantidad</v>
          </cell>
          <cell r="F4009">
            <v>0</v>
          </cell>
          <cell r="G4009">
            <v>0</v>
          </cell>
        </row>
        <row r="4010">
          <cell r="A4010" t="str">
            <v/>
          </cell>
          <cell r="B4010" t="str">
            <v/>
          </cell>
          <cell r="C4010">
            <v>0</v>
          </cell>
          <cell r="D4010" t="str">
            <v/>
          </cell>
          <cell r="E4010">
            <v>0</v>
          </cell>
          <cell r="F4010">
            <v>0</v>
          </cell>
          <cell r="G4010">
            <v>0</v>
          </cell>
        </row>
        <row r="4011">
          <cell r="A4011" t="str">
            <v/>
          </cell>
          <cell r="B4011" t="str">
            <v/>
          </cell>
          <cell r="C4011" t="str">
            <v>A - MATERIALES</v>
          </cell>
          <cell r="D4011" t="str">
            <v/>
          </cell>
          <cell r="E4011">
            <v>0</v>
          </cell>
          <cell r="F4011">
            <v>0</v>
          </cell>
          <cell r="G4011">
            <v>0</v>
          </cell>
        </row>
        <row r="4012">
          <cell r="A4012" t="str">
            <v/>
          </cell>
          <cell r="B4012" t="str">
            <v/>
          </cell>
          <cell r="C4012" t="str">
            <v>esmalte sintetico semimate</v>
          </cell>
          <cell r="D4012" t="str">
            <v/>
          </cell>
          <cell r="E4012">
            <v>0</v>
          </cell>
          <cell r="F4012">
            <v>0</v>
          </cell>
          <cell r="G4012">
            <v>0</v>
          </cell>
        </row>
        <row r="4013">
          <cell r="A4013" t="str">
            <v/>
          </cell>
          <cell r="B4013" t="str">
            <v/>
          </cell>
          <cell r="C4013">
            <v>0</v>
          </cell>
          <cell r="D4013" t="str">
            <v/>
          </cell>
          <cell r="E4013">
            <v>0</v>
          </cell>
          <cell r="F4013">
            <v>0</v>
          </cell>
          <cell r="G4013">
            <v>0</v>
          </cell>
        </row>
        <row r="4014">
          <cell r="A4014" t="str">
            <v/>
          </cell>
          <cell r="B4014" t="str">
            <v/>
          </cell>
          <cell r="C4014">
            <v>0</v>
          </cell>
          <cell r="D4014" t="str">
            <v/>
          </cell>
          <cell r="E4014">
            <v>0</v>
          </cell>
          <cell r="F4014">
            <v>0</v>
          </cell>
          <cell r="G4014">
            <v>0</v>
          </cell>
        </row>
        <row r="4015">
          <cell r="A4015" t="str">
            <v/>
          </cell>
          <cell r="B4015" t="str">
            <v/>
          </cell>
          <cell r="C4015">
            <v>0</v>
          </cell>
          <cell r="D4015" t="str">
            <v/>
          </cell>
          <cell r="E4015">
            <v>0</v>
          </cell>
          <cell r="F4015">
            <v>0</v>
          </cell>
          <cell r="G4015">
            <v>0</v>
          </cell>
        </row>
        <row r="4016">
          <cell r="A4016" t="str">
            <v/>
          </cell>
          <cell r="B4016" t="str">
            <v/>
          </cell>
          <cell r="C4016">
            <v>0</v>
          </cell>
          <cell r="D4016" t="str">
            <v/>
          </cell>
          <cell r="E4016">
            <v>0</v>
          </cell>
          <cell r="F4016">
            <v>0</v>
          </cell>
          <cell r="G4016">
            <v>0</v>
          </cell>
        </row>
        <row r="4017">
          <cell r="A4017" t="str">
            <v/>
          </cell>
          <cell r="B4017" t="str">
            <v/>
          </cell>
          <cell r="C4017">
            <v>0</v>
          </cell>
          <cell r="D4017" t="str">
            <v/>
          </cell>
          <cell r="E4017">
            <v>0</v>
          </cell>
          <cell r="F4017">
            <v>0</v>
          </cell>
          <cell r="G4017">
            <v>0</v>
          </cell>
        </row>
        <row r="4018">
          <cell r="A4018" t="str">
            <v/>
          </cell>
          <cell r="B4018" t="str">
            <v/>
          </cell>
          <cell r="C4018">
            <v>0</v>
          </cell>
          <cell r="D4018" t="str">
            <v/>
          </cell>
          <cell r="E4018">
            <v>0</v>
          </cell>
          <cell r="F4018">
            <v>0</v>
          </cell>
          <cell r="G4018">
            <v>0</v>
          </cell>
        </row>
        <row r="4019">
          <cell r="A4019" t="str">
            <v/>
          </cell>
          <cell r="B4019" t="str">
            <v/>
          </cell>
          <cell r="C4019">
            <v>0</v>
          </cell>
          <cell r="D4019" t="str">
            <v/>
          </cell>
          <cell r="E4019">
            <v>0</v>
          </cell>
          <cell r="F4019">
            <v>0</v>
          </cell>
          <cell r="G4019">
            <v>0</v>
          </cell>
        </row>
        <row r="4020">
          <cell r="A4020" t="str">
            <v/>
          </cell>
          <cell r="B4020" t="str">
            <v/>
          </cell>
          <cell r="C4020">
            <v>0</v>
          </cell>
          <cell r="D4020" t="str">
            <v/>
          </cell>
          <cell r="E4020">
            <v>0</v>
          </cell>
          <cell r="F4020">
            <v>0</v>
          </cell>
          <cell r="G4020">
            <v>0</v>
          </cell>
        </row>
        <row r="4021">
          <cell r="A4021" t="str">
            <v/>
          </cell>
          <cell r="B4021" t="str">
            <v/>
          </cell>
          <cell r="C4021">
            <v>0</v>
          </cell>
          <cell r="D4021" t="str">
            <v/>
          </cell>
          <cell r="E4021">
            <v>0</v>
          </cell>
          <cell r="F4021">
            <v>0</v>
          </cell>
          <cell r="G4021">
            <v>0</v>
          </cell>
        </row>
        <row r="4022">
          <cell r="A4022" t="str">
            <v/>
          </cell>
          <cell r="B4022" t="str">
            <v/>
          </cell>
          <cell r="C4022">
            <v>0</v>
          </cell>
          <cell r="D4022" t="str">
            <v/>
          </cell>
          <cell r="E4022">
            <v>0</v>
          </cell>
          <cell r="F4022" t="str">
            <v>Total A</v>
          </cell>
          <cell r="G4022">
            <v>0</v>
          </cell>
        </row>
        <row r="4023">
          <cell r="A4023" t="str">
            <v>B - MANO DE OBRA</v>
          </cell>
          <cell r="B4023" t="str">
            <v/>
          </cell>
          <cell r="C4023">
            <v>0</v>
          </cell>
          <cell r="D4023" t="str">
            <v/>
          </cell>
          <cell r="E4023">
            <v>0</v>
          </cell>
          <cell r="F4023">
            <v>0</v>
          </cell>
          <cell r="G4023">
            <v>0</v>
          </cell>
        </row>
        <row r="4024">
          <cell r="A4024" t="str">
            <v/>
          </cell>
          <cell r="B4024" t="str">
            <v/>
          </cell>
          <cell r="C4024">
            <v>0</v>
          </cell>
          <cell r="D4024" t="str">
            <v/>
          </cell>
          <cell r="E4024">
            <v>0</v>
          </cell>
          <cell r="F4024">
            <v>0</v>
          </cell>
          <cell r="G4024">
            <v>0</v>
          </cell>
        </row>
        <row r="4025">
          <cell r="A4025" t="str">
            <v/>
          </cell>
          <cell r="B4025" t="str">
            <v/>
          </cell>
          <cell r="C4025">
            <v>0</v>
          </cell>
          <cell r="D4025" t="str">
            <v/>
          </cell>
          <cell r="E4025">
            <v>0</v>
          </cell>
          <cell r="F4025">
            <v>0</v>
          </cell>
          <cell r="G4025">
            <v>0</v>
          </cell>
        </row>
        <row r="4026">
          <cell r="A4026" t="str">
            <v/>
          </cell>
          <cell r="B4026" t="str">
            <v/>
          </cell>
          <cell r="D4026" t="str">
            <v/>
          </cell>
          <cell r="E4026">
            <v>0</v>
          </cell>
          <cell r="F4026">
            <v>0</v>
          </cell>
          <cell r="G4026">
            <v>0</v>
          </cell>
        </row>
        <row r="4027">
          <cell r="A4027" t="str">
            <v/>
          </cell>
          <cell r="B4027" t="str">
            <v/>
          </cell>
          <cell r="C4027" t="str">
            <v>B - MANO DE OBRA</v>
          </cell>
          <cell r="D4027" t="str">
            <v/>
          </cell>
          <cell r="E4027">
            <v>0</v>
          </cell>
          <cell r="F4027">
            <v>0</v>
          </cell>
          <cell r="G4027">
            <v>0</v>
          </cell>
        </row>
        <row r="4028">
          <cell r="A4028" t="str">
            <v/>
          </cell>
          <cell r="B4028" t="str">
            <v/>
          </cell>
          <cell r="C4028">
            <v>0</v>
          </cell>
          <cell r="D4028" t="str">
            <v/>
          </cell>
          <cell r="E4028">
            <v>0</v>
          </cell>
          <cell r="F4028">
            <v>0</v>
          </cell>
          <cell r="G4028">
            <v>0</v>
          </cell>
        </row>
        <row r="4029">
          <cell r="A4029" t="str">
            <v/>
          </cell>
          <cell r="B4029" t="str">
            <v/>
          </cell>
          <cell r="C4029">
            <v>0</v>
          </cell>
          <cell r="D4029" t="str">
            <v/>
          </cell>
          <cell r="E4029">
            <v>0</v>
          </cell>
          <cell r="F4029">
            <v>0</v>
          </cell>
          <cell r="G4029">
            <v>0</v>
          </cell>
        </row>
        <row r="4030">
          <cell r="A4030" t="str">
            <v/>
          </cell>
          <cell r="B4030" t="str">
            <v/>
          </cell>
          <cell r="C4030">
            <v>0</v>
          </cell>
          <cell r="D4030" t="str">
            <v/>
          </cell>
          <cell r="E4030">
            <v>0</v>
          </cell>
          <cell r="F4030">
            <v>0</v>
          </cell>
          <cell r="G4030">
            <v>0</v>
          </cell>
        </row>
        <row r="4031">
          <cell r="A4031" t="str">
            <v/>
          </cell>
          <cell r="B4031" t="str">
            <v/>
          </cell>
          <cell r="C4031">
            <v>0</v>
          </cell>
          <cell r="D4031" t="str">
            <v/>
          </cell>
          <cell r="E4031">
            <v>0</v>
          </cell>
          <cell r="F4031">
            <v>0</v>
          </cell>
          <cell r="G4031">
            <v>0</v>
          </cell>
        </row>
        <row r="4032">
          <cell r="A4032" t="str">
            <v/>
          </cell>
          <cell r="B4032" t="str">
            <v/>
          </cell>
          <cell r="C4032">
            <v>0</v>
          </cell>
          <cell r="D4032" t="str">
            <v/>
          </cell>
          <cell r="E4032">
            <v>0</v>
          </cell>
          <cell r="F4032" t="str">
            <v>Total B</v>
          </cell>
          <cell r="G4032">
            <v>0</v>
          </cell>
        </row>
        <row r="4033">
          <cell r="A4033" t="str">
            <v>C - EQUIPOS</v>
          </cell>
          <cell r="B4033" t="str">
            <v/>
          </cell>
          <cell r="C4033">
            <v>0</v>
          </cell>
          <cell r="D4033" t="str">
            <v/>
          </cell>
          <cell r="E4033">
            <v>0</v>
          </cell>
          <cell r="F4033">
            <v>0</v>
          </cell>
          <cell r="G4033">
            <v>0</v>
          </cell>
        </row>
        <row r="4034">
          <cell r="A4034" t="str">
            <v/>
          </cell>
          <cell r="B4034" t="str">
            <v/>
          </cell>
          <cell r="C4034">
            <v>0</v>
          </cell>
          <cell r="D4034" t="str">
            <v/>
          </cell>
          <cell r="E4034">
            <v>0</v>
          </cell>
          <cell r="F4034">
            <v>0</v>
          </cell>
          <cell r="G4034">
            <v>0</v>
          </cell>
        </row>
        <row r="4035">
          <cell r="A4035" t="str">
            <v/>
          </cell>
          <cell r="B4035" t="str">
            <v/>
          </cell>
          <cell r="C4035">
            <v>0</v>
          </cell>
          <cell r="D4035" t="str">
            <v/>
          </cell>
          <cell r="E4035">
            <v>0</v>
          </cell>
          <cell r="F4035">
            <v>0</v>
          </cell>
          <cell r="G4035">
            <v>0</v>
          </cell>
        </row>
        <row r="4036">
          <cell r="A4036" t="str">
            <v/>
          </cell>
          <cell r="B4036" t="str">
            <v/>
          </cell>
          <cell r="D4036" t="str">
            <v/>
          </cell>
          <cell r="E4036">
            <v>0</v>
          </cell>
          <cell r="F4036">
            <v>0</v>
          </cell>
          <cell r="G4036">
            <v>0</v>
          </cell>
        </row>
        <row r="4037">
          <cell r="A4037" t="str">
            <v/>
          </cell>
          <cell r="B4037" t="str">
            <v/>
          </cell>
          <cell r="C4037" t="str">
            <v>C - EQUIPOS</v>
          </cell>
          <cell r="D4037" t="str">
            <v/>
          </cell>
          <cell r="E4037">
            <v>0</v>
          </cell>
          <cell r="F4037">
            <v>0</v>
          </cell>
          <cell r="G4037">
            <v>0</v>
          </cell>
        </row>
        <row r="4038">
          <cell r="A4038" t="str">
            <v/>
          </cell>
          <cell r="B4038" t="str">
            <v/>
          </cell>
          <cell r="C4038">
            <v>0</v>
          </cell>
          <cell r="D4038" t="str">
            <v/>
          </cell>
          <cell r="E4038">
            <v>0</v>
          </cell>
          <cell r="F4038">
            <v>0</v>
          </cell>
          <cell r="G4038">
            <v>0</v>
          </cell>
        </row>
        <row r="4039">
          <cell r="A4039" t="str">
            <v/>
          </cell>
          <cell r="B4039" t="str">
            <v/>
          </cell>
          <cell r="C4039">
            <v>0</v>
          </cell>
          <cell r="D4039" t="str">
            <v/>
          </cell>
          <cell r="E4039">
            <v>0</v>
          </cell>
          <cell r="F4039">
            <v>0</v>
          </cell>
          <cell r="G4039">
            <v>0</v>
          </cell>
        </row>
        <row r="4040">
          <cell r="A4040" t="str">
            <v/>
          </cell>
          <cell r="B4040" t="str">
            <v/>
          </cell>
          <cell r="C4040">
            <v>0</v>
          </cell>
          <cell r="D4040" t="str">
            <v/>
          </cell>
          <cell r="E4040">
            <v>0</v>
          </cell>
          <cell r="F4040">
            <v>0</v>
          </cell>
          <cell r="G4040">
            <v>0</v>
          </cell>
        </row>
        <row r="4041">
          <cell r="A4041" t="str">
            <v/>
          </cell>
          <cell r="B4041" t="str">
            <v/>
          </cell>
          <cell r="C4041">
            <v>0</v>
          </cell>
          <cell r="D4041" t="str">
            <v/>
          </cell>
          <cell r="E4041">
            <v>0</v>
          </cell>
          <cell r="F4041">
            <v>0</v>
          </cell>
          <cell r="G4041">
            <v>0</v>
          </cell>
        </row>
        <row r="4042">
          <cell r="A4042" t="str">
            <v/>
          </cell>
          <cell r="B4042" t="str">
            <v/>
          </cell>
          <cell r="C4042">
            <v>0</v>
          </cell>
          <cell r="D4042" t="str">
            <v/>
          </cell>
          <cell r="E4042">
            <v>0</v>
          </cell>
          <cell r="F4042">
            <v>0</v>
          </cell>
          <cell r="G4042">
            <v>0</v>
          </cell>
        </row>
        <row r="4043">
          <cell r="A4043" t="str">
            <v/>
          </cell>
          <cell r="B4043" t="str">
            <v/>
          </cell>
          <cell r="C4043">
            <v>0</v>
          </cell>
          <cell r="D4043" t="str">
            <v/>
          </cell>
          <cell r="E4043">
            <v>0</v>
          </cell>
          <cell r="F4043">
            <v>0</v>
          </cell>
          <cell r="G4043">
            <v>0</v>
          </cell>
        </row>
        <row r="4044">
          <cell r="A4044" t="str">
            <v/>
          </cell>
          <cell r="B4044" t="str">
            <v/>
          </cell>
          <cell r="C4044">
            <v>0</v>
          </cell>
          <cell r="D4044" t="str">
            <v/>
          </cell>
          <cell r="E4044">
            <v>0</v>
          </cell>
          <cell r="F4044" t="str">
            <v>Total C</v>
          </cell>
          <cell r="G4044">
            <v>0</v>
          </cell>
        </row>
        <row r="4045">
          <cell r="A4045" t="str">
            <v/>
          </cell>
          <cell r="B4045" t="str">
            <v/>
          </cell>
          <cell r="C4045">
            <v>0</v>
          </cell>
          <cell r="D4045" t="str">
            <v/>
          </cell>
          <cell r="E4045">
            <v>0</v>
          </cell>
          <cell r="F4045">
            <v>0</v>
          </cell>
          <cell r="G4045">
            <v>0</v>
          </cell>
        </row>
        <row r="4046">
          <cell r="A4046" t="str">
            <v/>
          </cell>
          <cell r="B4046" t="str">
            <v/>
          </cell>
          <cell r="C4046">
            <v>0</v>
          </cell>
          <cell r="D4046" t="str">
            <v>COSTO NETO</v>
          </cell>
          <cell r="E4046">
            <v>0</v>
          </cell>
          <cell r="F4046" t="str">
            <v>Total D=A+B+C</v>
          </cell>
          <cell r="G4046">
            <v>0</v>
          </cell>
        </row>
        <row r="4047">
          <cell r="A4047">
            <v>0</v>
          </cell>
          <cell r="E4047">
            <v>0</v>
          </cell>
          <cell r="F4047" t="str">
            <v>Total C</v>
          </cell>
          <cell r="G4047">
            <v>0</v>
          </cell>
        </row>
        <row r="4048">
          <cell r="A4048" t="str">
            <v>ANALISIS DE PRECIOS</v>
          </cell>
          <cell r="E4048">
            <v>0</v>
          </cell>
          <cell r="G4048">
            <v>0</v>
          </cell>
        </row>
        <row r="4049">
          <cell r="A4049" t="str">
            <v>COMITENTE:</v>
          </cell>
          <cell r="B4049" t="str">
            <v>INSTITUTO PROVINCIAL DE LA VIVIENDA</v>
          </cell>
          <cell r="C4049">
            <v>0</v>
          </cell>
          <cell r="D4049" t="str">
            <v>Costo  Neto</v>
          </cell>
          <cell r="E4049">
            <v>0</v>
          </cell>
          <cell r="F4049" t="str">
            <v>Total D=A+B+C</v>
          </cell>
          <cell r="G4049">
            <v>0</v>
          </cell>
        </row>
        <row r="4050">
          <cell r="A4050" t="str">
            <v>CONTRATISTA:</v>
          </cell>
          <cell r="B4050">
            <v>0</v>
          </cell>
        </row>
        <row r="4051">
          <cell r="A4051" t="str">
            <v>OBRA:</v>
          </cell>
          <cell r="B4051">
            <v>0</v>
          </cell>
          <cell r="C4051">
            <v>0</v>
          </cell>
          <cell r="D4051">
            <v>0</v>
          </cell>
          <cell r="E4051">
            <v>0</v>
          </cell>
          <cell r="F4051" t="str">
            <v>PRECIOS A:</v>
          </cell>
          <cell r="G4051">
            <v>0</v>
          </cell>
        </row>
        <row r="4052">
          <cell r="A4052" t="str">
            <v>UBICACIÓN:</v>
          </cell>
          <cell r="B4052">
            <v>0</v>
          </cell>
          <cell r="C4052">
            <v>0</v>
          </cell>
          <cell r="D4052">
            <v>0</v>
          </cell>
          <cell r="E4052">
            <v>0</v>
          </cell>
          <cell r="F4052">
            <v>0</v>
          </cell>
          <cell r="G4052">
            <v>0</v>
          </cell>
        </row>
        <row r="4053">
          <cell r="A4053" t="str">
            <v>RUBRO:</v>
          </cell>
          <cell r="B4053">
            <v>0</v>
          </cell>
          <cell r="C4053">
            <v>0</v>
          </cell>
          <cell r="D4053">
            <v>0</v>
          </cell>
          <cell r="E4053">
            <v>0</v>
          </cell>
          <cell r="F4053">
            <v>0</v>
          </cell>
          <cell r="G4053">
            <v>0</v>
          </cell>
        </row>
        <row r="4054">
          <cell r="A4054" t="str">
            <v>ITEM:</v>
          </cell>
          <cell r="B4054" t="str">
            <v/>
          </cell>
          <cell r="C4054" t="str">
            <v/>
          </cell>
          <cell r="D4054">
            <v>0</v>
          </cell>
          <cell r="E4054">
            <v>0</v>
          </cell>
          <cell r="F4054" t="str">
            <v>UNIDAD:</v>
          </cell>
          <cell r="G4054" t="str">
            <v/>
          </cell>
        </row>
        <row r="4055">
          <cell r="A4055" t="str">
            <v>UBICACIÓN:</v>
          </cell>
          <cell r="B4055" t="str">
            <v>Departamento Capital - Provincia de SAN JUAN</v>
          </cell>
          <cell r="C4055">
            <v>0</v>
          </cell>
          <cell r="E4055">
            <v>0</v>
          </cell>
          <cell r="G4055">
            <v>0</v>
          </cell>
        </row>
        <row r="4056">
          <cell r="A4056" t="str">
            <v>DATOS REDETERMINACION</v>
          </cell>
          <cell r="B4056">
            <v>12</v>
          </cell>
          <cell r="C4056" t="str">
            <v>DESIGNACION</v>
          </cell>
          <cell r="D4056" t="str">
            <v>U</v>
          </cell>
          <cell r="E4056" t="str">
            <v>Cantidad</v>
          </cell>
          <cell r="F4056" t="str">
            <v>$ Unitarios</v>
          </cell>
          <cell r="G4056" t="str">
            <v>$ Parcial</v>
          </cell>
        </row>
        <row r="4057">
          <cell r="A4057" t="str">
            <v>CÓDIGO</v>
          </cell>
          <cell r="B4057" t="str">
            <v>DESCRIPCIÓN</v>
          </cell>
          <cell r="C4057" t="str">
            <v>En estructuras y carpinterías metálicas</v>
          </cell>
          <cell r="E4057">
            <v>0</v>
          </cell>
          <cell r="F4057" t="str">
            <v>UNIDAD:</v>
          </cell>
          <cell r="G4057" t="str">
            <v>m2</v>
          </cell>
        </row>
        <row r="4058">
          <cell r="A4058" t="str">
            <v>A - MATERIALES</v>
          </cell>
          <cell r="B4058">
            <v>0</v>
          </cell>
          <cell r="E4058">
            <v>0</v>
          </cell>
          <cell r="G4058">
            <v>0</v>
          </cell>
        </row>
        <row r="4059">
          <cell r="A4059" t="str">
            <v/>
          </cell>
          <cell r="B4059" t="str">
            <v/>
          </cell>
          <cell r="C4059" t="str">
            <v>DESIGNACION</v>
          </cell>
          <cell r="D4059" t="str">
            <v/>
          </cell>
          <cell r="E4059" t="str">
            <v>Cantidad</v>
          </cell>
          <cell r="F4059">
            <v>0</v>
          </cell>
          <cell r="G4059">
            <v>0</v>
          </cell>
        </row>
        <row r="4060">
          <cell r="A4060" t="str">
            <v/>
          </cell>
          <cell r="B4060" t="str">
            <v/>
          </cell>
          <cell r="C4060">
            <v>0</v>
          </cell>
          <cell r="D4060" t="str">
            <v/>
          </cell>
          <cell r="E4060">
            <v>0</v>
          </cell>
          <cell r="F4060">
            <v>0</v>
          </cell>
          <cell r="G4060">
            <v>0</v>
          </cell>
        </row>
        <row r="4061">
          <cell r="A4061" t="str">
            <v/>
          </cell>
          <cell r="B4061" t="str">
            <v/>
          </cell>
          <cell r="C4061" t="str">
            <v>A - MATERIALES</v>
          </cell>
          <cell r="D4061" t="str">
            <v/>
          </cell>
          <cell r="E4061">
            <v>0</v>
          </cell>
          <cell r="F4061">
            <v>0</v>
          </cell>
          <cell r="G4061">
            <v>0</v>
          </cell>
        </row>
        <row r="4062">
          <cell r="A4062" t="str">
            <v/>
          </cell>
          <cell r="B4062" t="str">
            <v/>
          </cell>
          <cell r="C4062" t="str">
            <v>carp metalica</v>
          </cell>
          <cell r="D4062" t="str">
            <v/>
          </cell>
          <cell r="E4062">
            <v>287</v>
          </cell>
          <cell r="F4062">
            <v>0</v>
          </cell>
          <cell r="G4062">
            <v>0</v>
          </cell>
        </row>
        <row r="4063">
          <cell r="A4063" t="str">
            <v/>
          </cell>
          <cell r="B4063" t="str">
            <v/>
          </cell>
          <cell r="C4063" t="str">
            <v>Pintura Esmalte sint. Para estructura metalica</v>
          </cell>
          <cell r="D4063" t="str">
            <v/>
          </cell>
          <cell r="E4063" t="str">
            <v>felic</v>
          </cell>
          <cell r="F4063">
            <v>0</v>
          </cell>
          <cell r="G4063">
            <v>0</v>
          </cell>
        </row>
        <row r="4064">
          <cell r="A4064" t="str">
            <v/>
          </cell>
          <cell r="B4064" t="str">
            <v/>
          </cell>
          <cell r="C4064">
            <v>0</v>
          </cell>
          <cell r="D4064" t="str">
            <v/>
          </cell>
          <cell r="E4064">
            <v>0</v>
          </cell>
          <cell r="F4064">
            <v>0</v>
          </cell>
          <cell r="G4064">
            <v>0</v>
          </cell>
        </row>
        <row r="4065">
          <cell r="A4065" t="str">
            <v/>
          </cell>
          <cell r="B4065" t="str">
            <v/>
          </cell>
          <cell r="C4065">
            <v>0</v>
          </cell>
          <cell r="D4065" t="str">
            <v/>
          </cell>
          <cell r="E4065">
            <v>0</v>
          </cell>
          <cell r="F4065">
            <v>0</v>
          </cell>
          <cell r="G4065">
            <v>0</v>
          </cell>
        </row>
        <row r="4066">
          <cell r="A4066" t="str">
            <v/>
          </cell>
          <cell r="B4066" t="str">
            <v/>
          </cell>
          <cell r="C4066">
            <v>0</v>
          </cell>
          <cell r="D4066" t="str">
            <v/>
          </cell>
          <cell r="E4066">
            <v>0</v>
          </cell>
          <cell r="F4066">
            <v>0</v>
          </cell>
          <cell r="G4066">
            <v>0</v>
          </cell>
        </row>
        <row r="4067">
          <cell r="A4067" t="str">
            <v/>
          </cell>
          <cell r="B4067" t="str">
            <v/>
          </cell>
          <cell r="C4067">
            <v>0</v>
          </cell>
          <cell r="D4067" t="str">
            <v/>
          </cell>
          <cell r="E4067">
            <v>0</v>
          </cell>
          <cell r="F4067">
            <v>0</v>
          </cell>
          <cell r="G4067">
            <v>0</v>
          </cell>
        </row>
        <row r="4068">
          <cell r="A4068" t="str">
            <v/>
          </cell>
          <cell r="B4068" t="str">
            <v/>
          </cell>
          <cell r="C4068">
            <v>0</v>
          </cell>
          <cell r="D4068" t="str">
            <v/>
          </cell>
          <cell r="E4068">
            <v>0</v>
          </cell>
          <cell r="F4068">
            <v>0</v>
          </cell>
          <cell r="G4068">
            <v>0</v>
          </cell>
        </row>
        <row r="4069">
          <cell r="A4069" t="str">
            <v/>
          </cell>
          <cell r="B4069" t="str">
            <v/>
          </cell>
          <cell r="C4069">
            <v>0</v>
          </cell>
          <cell r="D4069" t="str">
            <v/>
          </cell>
          <cell r="E4069">
            <v>0</v>
          </cell>
          <cell r="F4069">
            <v>0</v>
          </cell>
          <cell r="G4069">
            <v>0</v>
          </cell>
        </row>
        <row r="4070">
          <cell r="A4070" t="str">
            <v/>
          </cell>
          <cell r="B4070" t="str">
            <v/>
          </cell>
          <cell r="C4070">
            <v>0</v>
          </cell>
          <cell r="D4070" t="str">
            <v/>
          </cell>
          <cell r="E4070">
            <v>0</v>
          </cell>
          <cell r="F4070">
            <v>0</v>
          </cell>
          <cell r="G4070">
            <v>0</v>
          </cell>
        </row>
        <row r="4071">
          <cell r="A4071" t="str">
            <v/>
          </cell>
          <cell r="B4071" t="str">
            <v/>
          </cell>
          <cell r="C4071">
            <v>0</v>
          </cell>
          <cell r="D4071" t="str">
            <v/>
          </cell>
          <cell r="E4071">
            <v>0</v>
          </cell>
          <cell r="F4071">
            <v>0</v>
          </cell>
          <cell r="G4071">
            <v>0</v>
          </cell>
        </row>
        <row r="4072">
          <cell r="A4072" t="str">
            <v/>
          </cell>
          <cell r="B4072" t="str">
            <v/>
          </cell>
          <cell r="C4072">
            <v>0</v>
          </cell>
          <cell r="D4072" t="str">
            <v/>
          </cell>
          <cell r="E4072">
            <v>0</v>
          </cell>
          <cell r="F4072">
            <v>0</v>
          </cell>
          <cell r="G4072">
            <v>0</v>
          </cell>
        </row>
        <row r="4073">
          <cell r="A4073" t="str">
            <v/>
          </cell>
          <cell r="B4073" t="str">
            <v/>
          </cell>
          <cell r="C4073">
            <v>0</v>
          </cell>
          <cell r="D4073" t="str">
            <v/>
          </cell>
          <cell r="E4073">
            <v>0</v>
          </cell>
          <cell r="F4073">
            <v>0</v>
          </cell>
          <cell r="G4073">
            <v>0</v>
          </cell>
        </row>
        <row r="4074">
          <cell r="A4074" t="str">
            <v/>
          </cell>
          <cell r="B4074" t="str">
            <v/>
          </cell>
          <cell r="C4074">
            <v>0</v>
          </cell>
          <cell r="D4074" t="str">
            <v/>
          </cell>
          <cell r="E4074">
            <v>0</v>
          </cell>
          <cell r="F4074">
            <v>0</v>
          </cell>
          <cell r="G4074">
            <v>0</v>
          </cell>
        </row>
        <row r="4075">
          <cell r="A4075" t="str">
            <v/>
          </cell>
          <cell r="B4075" t="str">
            <v/>
          </cell>
          <cell r="C4075">
            <v>0</v>
          </cell>
          <cell r="D4075" t="str">
            <v/>
          </cell>
          <cell r="E4075">
            <v>0</v>
          </cell>
          <cell r="F4075">
            <v>0</v>
          </cell>
          <cell r="G4075">
            <v>0</v>
          </cell>
        </row>
        <row r="4076">
          <cell r="A4076" t="str">
            <v/>
          </cell>
          <cell r="B4076" t="str">
            <v/>
          </cell>
          <cell r="D4076" t="str">
            <v/>
          </cell>
          <cell r="E4076">
            <v>0</v>
          </cell>
          <cell r="F4076">
            <v>0</v>
          </cell>
          <cell r="G4076">
            <v>0</v>
          </cell>
        </row>
        <row r="4077">
          <cell r="A4077" t="str">
            <v/>
          </cell>
          <cell r="B4077" t="str">
            <v/>
          </cell>
          <cell r="C4077" t="str">
            <v>B - MANO DE OBRA</v>
          </cell>
          <cell r="D4077" t="str">
            <v/>
          </cell>
          <cell r="E4077">
            <v>0</v>
          </cell>
          <cell r="F4077">
            <v>0</v>
          </cell>
          <cell r="G4077">
            <v>0</v>
          </cell>
        </row>
        <row r="4078">
          <cell r="A4078" t="str">
            <v/>
          </cell>
          <cell r="B4078" t="str">
            <v/>
          </cell>
          <cell r="C4078">
            <v>0</v>
          </cell>
          <cell r="D4078" t="str">
            <v/>
          </cell>
          <cell r="E4078">
            <v>0</v>
          </cell>
          <cell r="F4078">
            <v>0</v>
          </cell>
          <cell r="G4078">
            <v>0</v>
          </cell>
        </row>
        <row r="4079">
          <cell r="A4079" t="str">
            <v/>
          </cell>
          <cell r="B4079" t="str">
            <v/>
          </cell>
          <cell r="C4079">
            <v>0</v>
          </cell>
          <cell r="D4079" t="str">
            <v/>
          </cell>
          <cell r="E4079">
            <v>0</v>
          </cell>
          <cell r="F4079" t="str">
            <v>Total A</v>
          </cell>
          <cell r="G4079">
            <v>0</v>
          </cell>
        </row>
        <row r="4080">
          <cell r="A4080" t="str">
            <v>B - MANO DE OBRA</v>
          </cell>
          <cell r="B4080" t="str">
            <v/>
          </cell>
          <cell r="C4080">
            <v>0</v>
          </cell>
          <cell r="D4080" t="str">
            <v/>
          </cell>
          <cell r="E4080">
            <v>0</v>
          </cell>
          <cell r="F4080">
            <v>0</v>
          </cell>
          <cell r="G4080">
            <v>0</v>
          </cell>
        </row>
        <row r="4081">
          <cell r="A4081" t="str">
            <v/>
          </cell>
          <cell r="B4081" t="str">
            <v/>
          </cell>
          <cell r="C4081">
            <v>0</v>
          </cell>
          <cell r="D4081" t="str">
            <v/>
          </cell>
          <cell r="E4081">
            <v>0</v>
          </cell>
          <cell r="F4081">
            <v>0</v>
          </cell>
          <cell r="G4081">
            <v>0</v>
          </cell>
        </row>
        <row r="4082">
          <cell r="A4082" t="str">
            <v/>
          </cell>
          <cell r="B4082" t="str">
            <v/>
          </cell>
          <cell r="C4082">
            <v>0</v>
          </cell>
          <cell r="D4082" t="str">
            <v/>
          </cell>
          <cell r="E4082">
            <v>0</v>
          </cell>
          <cell r="F4082">
            <v>0</v>
          </cell>
          <cell r="G4082">
            <v>0</v>
          </cell>
        </row>
        <row r="4083">
          <cell r="A4083" t="str">
            <v/>
          </cell>
          <cell r="B4083" t="str">
            <v/>
          </cell>
          <cell r="C4083">
            <v>0</v>
          </cell>
          <cell r="D4083" t="str">
            <v/>
          </cell>
          <cell r="E4083">
            <v>0</v>
          </cell>
          <cell r="F4083">
            <v>0</v>
          </cell>
          <cell r="G4083">
            <v>0</v>
          </cell>
        </row>
        <row r="4084">
          <cell r="A4084" t="str">
            <v/>
          </cell>
          <cell r="B4084" t="str">
            <v/>
          </cell>
          <cell r="C4084">
            <v>0</v>
          </cell>
          <cell r="D4084" t="str">
            <v/>
          </cell>
          <cell r="E4084">
            <v>0</v>
          </cell>
          <cell r="F4084">
            <v>0</v>
          </cell>
          <cell r="G4084">
            <v>0</v>
          </cell>
        </row>
        <row r="4085">
          <cell r="A4085" t="str">
            <v/>
          </cell>
          <cell r="B4085" t="str">
            <v/>
          </cell>
          <cell r="C4085">
            <v>0</v>
          </cell>
          <cell r="D4085" t="str">
            <v/>
          </cell>
          <cell r="E4085">
            <v>0</v>
          </cell>
          <cell r="F4085">
            <v>0</v>
          </cell>
          <cell r="G4085">
            <v>0</v>
          </cell>
        </row>
        <row r="4086">
          <cell r="A4086" t="str">
            <v/>
          </cell>
          <cell r="B4086" t="str">
            <v/>
          </cell>
          <cell r="D4086" t="str">
            <v/>
          </cell>
          <cell r="E4086">
            <v>0</v>
          </cell>
          <cell r="F4086">
            <v>0</v>
          </cell>
          <cell r="G4086">
            <v>0</v>
          </cell>
        </row>
        <row r="4087">
          <cell r="A4087" t="str">
            <v/>
          </cell>
          <cell r="B4087" t="str">
            <v/>
          </cell>
          <cell r="C4087" t="str">
            <v>C - EQUIPOS</v>
          </cell>
          <cell r="D4087" t="str">
            <v/>
          </cell>
          <cell r="E4087">
            <v>0</v>
          </cell>
          <cell r="F4087">
            <v>0</v>
          </cell>
          <cell r="G4087">
            <v>0</v>
          </cell>
        </row>
        <row r="4088">
          <cell r="A4088" t="str">
            <v/>
          </cell>
          <cell r="B4088" t="str">
            <v/>
          </cell>
          <cell r="C4088">
            <v>0</v>
          </cell>
          <cell r="D4088" t="str">
            <v/>
          </cell>
          <cell r="E4088">
            <v>0</v>
          </cell>
          <cell r="F4088">
            <v>0</v>
          </cell>
          <cell r="G4088">
            <v>0</v>
          </cell>
        </row>
        <row r="4089">
          <cell r="A4089" t="str">
            <v/>
          </cell>
          <cell r="B4089" t="str">
            <v/>
          </cell>
          <cell r="C4089">
            <v>0</v>
          </cell>
          <cell r="D4089" t="str">
            <v/>
          </cell>
          <cell r="E4089">
            <v>0</v>
          </cell>
          <cell r="F4089" t="str">
            <v>Total B</v>
          </cell>
          <cell r="G4089">
            <v>0</v>
          </cell>
        </row>
        <row r="4090">
          <cell r="A4090" t="str">
            <v>C - EQUIPOS</v>
          </cell>
          <cell r="B4090" t="str">
            <v/>
          </cell>
          <cell r="C4090">
            <v>0</v>
          </cell>
          <cell r="D4090" t="str">
            <v/>
          </cell>
          <cell r="E4090">
            <v>0</v>
          </cell>
          <cell r="F4090">
            <v>0</v>
          </cell>
          <cell r="G4090">
            <v>0</v>
          </cell>
        </row>
        <row r="4091">
          <cell r="A4091" t="str">
            <v/>
          </cell>
          <cell r="B4091" t="str">
            <v/>
          </cell>
          <cell r="C4091">
            <v>0</v>
          </cell>
          <cell r="D4091" t="str">
            <v/>
          </cell>
          <cell r="E4091">
            <v>0</v>
          </cell>
          <cell r="F4091">
            <v>0</v>
          </cell>
          <cell r="G4091">
            <v>0</v>
          </cell>
        </row>
        <row r="4092">
          <cell r="A4092" t="str">
            <v/>
          </cell>
          <cell r="B4092" t="str">
            <v/>
          </cell>
          <cell r="C4092">
            <v>0</v>
          </cell>
          <cell r="D4092" t="str">
            <v/>
          </cell>
          <cell r="E4092">
            <v>0</v>
          </cell>
          <cell r="F4092">
            <v>0</v>
          </cell>
          <cell r="G4092">
            <v>0</v>
          </cell>
        </row>
        <row r="4093">
          <cell r="A4093" t="str">
            <v/>
          </cell>
          <cell r="B4093" t="str">
            <v/>
          </cell>
          <cell r="C4093">
            <v>0</v>
          </cell>
          <cell r="D4093" t="str">
            <v/>
          </cell>
          <cell r="E4093">
            <v>0</v>
          </cell>
          <cell r="F4093">
            <v>0</v>
          </cell>
          <cell r="G4093">
            <v>0</v>
          </cell>
        </row>
        <row r="4094">
          <cell r="A4094" t="str">
            <v/>
          </cell>
          <cell r="B4094" t="str">
            <v/>
          </cell>
          <cell r="C4094">
            <v>0</v>
          </cell>
          <cell r="D4094" t="str">
            <v/>
          </cell>
          <cell r="E4094">
            <v>0</v>
          </cell>
          <cell r="F4094">
            <v>0</v>
          </cell>
          <cell r="G4094">
            <v>0</v>
          </cell>
        </row>
        <row r="4095">
          <cell r="A4095" t="str">
            <v/>
          </cell>
          <cell r="B4095" t="str">
            <v/>
          </cell>
          <cell r="C4095">
            <v>0</v>
          </cell>
          <cell r="D4095" t="str">
            <v/>
          </cell>
          <cell r="E4095">
            <v>0</v>
          </cell>
          <cell r="F4095">
            <v>0</v>
          </cell>
          <cell r="G4095">
            <v>0</v>
          </cell>
        </row>
        <row r="4096">
          <cell r="A4096" t="str">
            <v/>
          </cell>
          <cell r="B4096" t="str">
            <v/>
          </cell>
          <cell r="C4096">
            <v>0</v>
          </cell>
          <cell r="D4096" t="str">
            <v/>
          </cell>
          <cell r="E4096">
            <v>0</v>
          </cell>
          <cell r="F4096">
            <v>0</v>
          </cell>
          <cell r="G4096">
            <v>0</v>
          </cell>
        </row>
        <row r="4097">
          <cell r="A4097" t="str">
            <v/>
          </cell>
          <cell r="B4097" t="str">
            <v/>
          </cell>
          <cell r="D4097" t="str">
            <v/>
          </cell>
          <cell r="E4097">
            <v>0</v>
          </cell>
          <cell r="F4097">
            <v>0</v>
          </cell>
          <cell r="G4097">
            <v>0</v>
          </cell>
        </row>
        <row r="4098">
          <cell r="A4098" t="str">
            <v/>
          </cell>
          <cell r="B4098" t="str">
            <v/>
          </cell>
          <cell r="D4098" t="str">
            <v/>
          </cell>
          <cell r="E4098">
            <v>0</v>
          </cell>
          <cell r="F4098">
            <v>0</v>
          </cell>
          <cell r="G4098">
            <v>0</v>
          </cell>
        </row>
        <row r="4099">
          <cell r="A4099" t="str">
            <v/>
          </cell>
          <cell r="B4099" t="str">
            <v/>
          </cell>
          <cell r="C4099">
            <v>0</v>
          </cell>
          <cell r="D4099" t="str">
            <v/>
          </cell>
          <cell r="E4099">
            <v>0</v>
          </cell>
          <cell r="F4099">
            <v>0</v>
          </cell>
          <cell r="G4099">
            <v>0</v>
          </cell>
        </row>
        <row r="4100">
          <cell r="A4100" t="str">
            <v/>
          </cell>
          <cell r="B4100" t="str">
            <v/>
          </cell>
          <cell r="D4100" t="str">
            <v/>
          </cell>
          <cell r="F4100">
            <v>0</v>
          </cell>
          <cell r="G4100">
            <v>0</v>
          </cell>
        </row>
        <row r="4101">
          <cell r="A4101" t="str">
            <v>ANALISIS DE PRECIOS</v>
          </cell>
          <cell r="B4101">
            <v>0</v>
          </cell>
          <cell r="C4101">
            <v>0</v>
          </cell>
          <cell r="D4101">
            <v>0</v>
          </cell>
          <cell r="E4101">
            <v>0</v>
          </cell>
          <cell r="F4101" t="str">
            <v>Total C</v>
          </cell>
          <cell r="G4101">
            <v>0</v>
          </cell>
        </row>
        <row r="4102">
          <cell r="A4102" t="str">
            <v>COMITENTE:</v>
          </cell>
          <cell r="B4102" t="str">
            <v>SUBSECRETARÍA DE OBRAS PÚBLICAS</v>
          </cell>
          <cell r="C4102">
            <v>0</v>
          </cell>
          <cell r="D4102">
            <v>0</v>
          </cell>
          <cell r="E4102">
            <v>0</v>
          </cell>
          <cell r="F4102">
            <v>0</v>
          </cell>
          <cell r="G4102">
            <v>0</v>
          </cell>
        </row>
        <row r="4103">
          <cell r="A4103" t="str">
            <v/>
          </cell>
          <cell r="B4103" t="str">
            <v/>
          </cell>
          <cell r="C4103">
            <v>0</v>
          </cell>
          <cell r="D4103" t="str">
            <v>COSTO NETO</v>
          </cell>
          <cell r="E4103">
            <v>0</v>
          </cell>
          <cell r="F4103" t="str">
            <v>Total D=A+B+C</v>
          </cell>
          <cell r="G4103">
            <v>0</v>
          </cell>
        </row>
        <row r="4104">
          <cell r="A4104" t="str">
            <v>OBRA:</v>
          </cell>
          <cell r="B4104" t="str">
            <v>CONSTRUCCIÓN CONSULTORIOS EXTERNOS - HOSPITAL DR. GUILLERMO RAWSON</v>
          </cell>
          <cell r="C4104">
            <v>0</v>
          </cell>
          <cell r="D4104">
            <v>0</v>
          </cell>
          <cell r="E4104">
            <v>0</v>
          </cell>
          <cell r="F4104" t="str">
            <v>PRECIOS A:</v>
          </cell>
          <cell r="G4104">
            <v>0</v>
          </cell>
        </row>
        <row r="4105">
          <cell r="A4105" t="str">
            <v>ANALISIS DE PRECIOS</v>
          </cell>
          <cell r="B4105" t="str">
            <v>Departamento Capital - Provincia de SAN JUAN</v>
          </cell>
          <cell r="C4105">
            <v>0</v>
          </cell>
          <cell r="E4105">
            <v>0</v>
          </cell>
          <cell r="G4105">
            <v>0</v>
          </cell>
        </row>
        <row r="4106">
          <cell r="A4106" t="str">
            <v>COMITENTE:</v>
          </cell>
          <cell r="B4106" t="str">
            <v>INSTITUTO PROVINCIAL DE LA VIVIENDA</v>
          </cell>
          <cell r="C4106" t="str">
            <v>PINTURAS</v>
          </cell>
          <cell r="E4106">
            <v>0</v>
          </cell>
          <cell r="G4106">
            <v>0</v>
          </cell>
        </row>
        <row r="4107">
          <cell r="A4107" t="str">
            <v>CONTRATISTA:</v>
          </cell>
          <cell r="B4107">
            <v>0</v>
          </cell>
          <cell r="C4107" t="str">
            <v>En pisos</v>
          </cell>
          <cell r="E4107">
            <v>0</v>
          </cell>
          <cell r="F4107" t="str">
            <v>UNIDAD:</v>
          </cell>
          <cell r="G4107" t="str">
            <v>m2</v>
          </cell>
        </row>
        <row r="4108">
          <cell r="A4108" t="str">
            <v>OBRA:</v>
          </cell>
          <cell r="B4108">
            <v>0</v>
          </cell>
          <cell r="E4108">
            <v>0</v>
          </cell>
          <cell r="F4108" t="str">
            <v>PRECIOS A:</v>
          </cell>
          <cell r="G4108">
            <v>0</v>
          </cell>
        </row>
        <row r="4109">
          <cell r="A4109" t="str">
            <v>UBICACIÓN:</v>
          </cell>
          <cell r="B4109">
            <v>0</v>
          </cell>
          <cell r="C4109" t="str">
            <v>DESIGNACION</v>
          </cell>
          <cell r="D4109" t="str">
            <v>U</v>
          </cell>
          <cell r="E4109" t="str">
            <v>Cantidad</v>
          </cell>
          <cell r="F4109" t="str">
            <v>$ Unitarios</v>
          </cell>
          <cell r="G4109" t="str">
            <v>$ Parcial</v>
          </cell>
        </row>
        <row r="4110">
          <cell r="A4110" t="str">
            <v>RUBRO:</v>
          </cell>
          <cell r="B4110" t="str">
            <v>DESCRIPCIÓN</v>
          </cell>
          <cell r="C4110">
            <v>0</v>
          </cell>
          <cell r="D4110">
            <v>0</v>
          </cell>
          <cell r="E4110">
            <v>0</v>
          </cell>
          <cell r="F4110">
            <v>0</v>
          </cell>
          <cell r="G4110">
            <v>0</v>
          </cell>
        </row>
        <row r="4111">
          <cell r="A4111" t="str">
            <v>ITEM:</v>
          </cell>
          <cell r="B4111" t="str">
            <v/>
          </cell>
          <cell r="C4111" t="str">
            <v/>
          </cell>
          <cell r="D4111">
            <v>0</v>
          </cell>
          <cell r="E4111">
            <v>0</v>
          </cell>
          <cell r="F4111" t="str">
            <v>UNIDAD:</v>
          </cell>
          <cell r="G4111" t="str">
            <v/>
          </cell>
        </row>
        <row r="4112">
          <cell r="A4112" t="str">
            <v/>
          </cell>
          <cell r="B4112" t="str">
            <v/>
          </cell>
          <cell r="C4112">
            <v>0</v>
          </cell>
          <cell r="D4112" t="str">
            <v/>
          </cell>
          <cell r="E4112">
            <v>0</v>
          </cell>
          <cell r="F4112">
            <v>0</v>
          </cell>
          <cell r="G4112">
            <v>0</v>
          </cell>
        </row>
        <row r="4113">
          <cell r="A4113" t="str">
            <v>DATOS REDETERMINACION</v>
          </cell>
          <cell r="B4113" t="str">
            <v/>
          </cell>
          <cell r="C4113" t="str">
            <v>DESIGNACION</v>
          </cell>
          <cell r="D4113" t="str">
            <v>U</v>
          </cell>
          <cell r="E4113" t="str">
            <v>Cantidad</v>
          </cell>
          <cell r="F4113" t="str">
            <v>$ Unitarios</v>
          </cell>
          <cell r="G4113" t="str">
            <v>$ Parcial</v>
          </cell>
        </row>
        <row r="4114">
          <cell r="A4114" t="str">
            <v>CÓDIGO</v>
          </cell>
          <cell r="B4114" t="str">
            <v>DESCRIPCIÓN</v>
          </cell>
          <cell r="C4114">
            <v>0</v>
          </cell>
          <cell r="D4114" t="str">
            <v/>
          </cell>
          <cell r="E4114">
            <v>0</v>
          </cell>
          <cell r="F4114">
            <v>0</v>
          </cell>
          <cell r="G4114">
            <v>0</v>
          </cell>
        </row>
        <row r="4115">
          <cell r="A4115" t="str">
            <v>A - MATERIALES</v>
          </cell>
          <cell r="B4115" t="str">
            <v/>
          </cell>
          <cell r="C4115">
            <v>0</v>
          </cell>
          <cell r="D4115" t="str">
            <v/>
          </cell>
          <cell r="E4115">
            <v>0</v>
          </cell>
          <cell r="F4115">
            <v>0</v>
          </cell>
          <cell r="G4115">
            <v>0</v>
          </cell>
        </row>
        <row r="4116">
          <cell r="A4116" t="str">
            <v/>
          </cell>
          <cell r="B4116" t="str">
            <v/>
          </cell>
          <cell r="C4116">
            <v>0</v>
          </cell>
          <cell r="D4116" t="str">
            <v/>
          </cell>
          <cell r="E4116">
            <v>0</v>
          </cell>
          <cell r="F4116">
            <v>0</v>
          </cell>
          <cell r="G4116">
            <v>0</v>
          </cell>
        </row>
        <row r="4117">
          <cell r="A4117" t="str">
            <v/>
          </cell>
          <cell r="B4117" t="str">
            <v/>
          </cell>
          <cell r="C4117">
            <v>0</v>
          </cell>
          <cell r="D4117" t="str">
            <v/>
          </cell>
          <cell r="E4117">
            <v>0</v>
          </cell>
          <cell r="F4117">
            <v>0</v>
          </cell>
          <cell r="G4117">
            <v>0</v>
          </cell>
        </row>
        <row r="4118">
          <cell r="A4118" t="str">
            <v/>
          </cell>
          <cell r="B4118" t="str">
            <v/>
          </cell>
          <cell r="C4118">
            <v>0</v>
          </cell>
          <cell r="D4118" t="str">
            <v/>
          </cell>
          <cell r="E4118">
            <v>0</v>
          </cell>
          <cell r="F4118">
            <v>0</v>
          </cell>
          <cell r="G4118">
            <v>0</v>
          </cell>
        </row>
        <row r="4119">
          <cell r="A4119" t="str">
            <v/>
          </cell>
          <cell r="B4119" t="str">
            <v/>
          </cell>
          <cell r="C4119">
            <v>0</v>
          </cell>
          <cell r="D4119" t="str">
            <v/>
          </cell>
          <cell r="E4119">
            <v>0</v>
          </cell>
          <cell r="F4119">
            <v>0</v>
          </cell>
          <cell r="G4119">
            <v>0</v>
          </cell>
        </row>
        <row r="4120">
          <cell r="A4120" t="str">
            <v/>
          </cell>
          <cell r="B4120" t="str">
            <v/>
          </cell>
          <cell r="C4120">
            <v>0</v>
          </cell>
          <cell r="D4120" t="str">
            <v/>
          </cell>
          <cell r="E4120">
            <v>0</v>
          </cell>
          <cell r="F4120">
            <v>0</v>
          </cell>
          <cell r="G4120">
            <v>0</v>
          </cell>
        </row>
        <row r="4121">
          <cell r="A4121" t="str">
            <v/>
          </cell>
          <cell r="B4121" t="str">
            <v/>
          </cell>
          <cell r="C4121">
            <v>0</v>
          </cell>
          <cell r="D4121" t="str">
            <v/>
          </cell>
          <cell r="E4121">
            <v>0</v>
          </cell>
          <cell r="F4121">
            <v>0</v>
          </cell>
          <cell r="G4121">
            <v>0</v>
          </cell>
        </row>
        <row r="4122">
          <cell r="A4122" t="str">
            <v/>
          </cell>
          <cell r="B4122" t="str">
            <v/>
          </cell>
          <cell r="C4122">
            <v>0</v>
          </cell>
          <cell r="D4122" t="str">
            <v/>
          </cell>
          <cell r="E4122">
            <v>0</v>
          </cell>
          <cell r="F4122">
            <v>0</v>
          </cell>
          <cell r="G4122">
            <v>0</v>
          </cell>
        </row>
        <row r="4123">
          <cell r="A4123" t="str">
            <v/>
          </cell>
          <cell r="B4123" t="str">
            <v/>
          </cell>
          <cell r="C4123">
            <v>0</v>
          </cell>
          <cell r="D4123" t="str">
            <v/>
          </cell>
          <cell r="E4123">
            <v>0</v>
          </cell>
          <cell r="F4123">
            <v>0</v>
          </cell>
          <cell r="G4123">
            <v>0</v>
          </cell>
        </row>
        <row r="4124">
          <cell r="A4124" t="str">
            <v/>
          </cell>
          <cell r="B4124" t="str">
            <v/>
          </cell>
          <cell r="C4124">
            <v>0</v>
          </cell>
          <cell r="D4124" t="str">
            <v/>
          </cell>
          <cell r="E4124">
            <v>0</v>
          </cell>
          <cell r="F4124">
            <v>0</v>
          </cell>
          <cell r="G4124">
            <v>0</v>
          </cell>
        </row>
        <row r="4125">
          <cell r="A4125" t="str">
            <v/>
          </cell>
          <cell r="B4125" t="str">
            <v/>
          </cell>
          <cell r="C4125">
            <v>0</v>
          </cell>
          <cell r="D4125" t="str">
            <v/>
          </cell>
          <cell r="E4125">
            <v>0</v>
          </cell>
          <cell r="F4125">
            <v>0</v>
          </cell>
          <cell r="G4125">
            <v>0</v>
          </cell>
        </row>
        <row r="4126">
          <cell r="A4126" t="str">
            <v/>
          </cell>
          <cell r="B4126" t="str">
            <v/>
          </cell>
          <cell r="D4126" t="str">
            <v/>
          </cell>
          <cell r="E4126">
            <v>0</v>
          </cell>
          <cell r="F4126">
            <v>0</v>
          </cell>
          <cell r="G4126">
            <v>0</v>
          </cell>
        </row>
        <row r="4127">
          <cell r="A4127" t="str">
            <v/>
          </cell>
          <cell r="B4127" t="str">
            <v/>
          </cell>
          <cell r="C4127" t="str">
            <v>B - MANO DE OBRA</v>
          </cell>
          <cell r="D4127" t="str">
            <v/>
          </cell>
          <cell r="E4127">
            <v>0</v>
          </cell>
          <cell r="F4127">
            <v>0</v>
          </cell>
          <cell r="G4127">
            <v>0</v>
          </cell>
        </row>
        <row r="4128">
          <cell r="A4128" t="str">
            <v/>
          </cell>
          <cell r="B4128" t="str">
            <v/>
          </cell>
          <cell r="C4128">
            <v>0</v>
          </cell>
          <cell r="D4128" t="str">
            <v/>
          </cell>
          <cell r="E4128">
            <v>0</v>
          </cell>
          <cell r="F4128">
            <v>0</v>
          </cell>
          <cell r="G4128">
            <v>0</v>
          </cell>
        </row>
        <row r="4129">
          <cell r="A4129" t="str">
            <v/>
          </cell>
          <cell r="B4129" t="str">
            <v/>
          </cell>
          <cell r="C4129">
            <v>0</v>
          </cell>
          <cell r="D4129" t="str">
            <v/>
          </cell>
          <cell r="E4129">
            <v>0</v>
          </cell>
          <cell r="F4129">
            <v>0</v>
          </cell>
          <cell r="G4129">
            <v>0</v>
          </cell>
        </row>
        <row r="4130">
          <cell r="A4130" t="str">
            <v/>
          </cell>
          <cell r="B4130" t="str">
            <v/>
          </cell>
          <cell r="C4130">
            <v>0</v>
          </cell>
          <cell r="D4130" t="str">
            <v/>
          </cell>
          <cell r="E4130">
            <v>0</v>
          </cell>
          <cell r="F4130">
            <v>0</v>
          </cell>
          <cell r="G4130">
            <v>0</v>
          </cell>
        </row>
        <row r="4131">
          <cell r="A4131" t="str">
            <v/>
          </cell>
          <cell r="B4131" t="str">
            <v/>
          </cell>
          <cell r="C4131">
            <v>0</v>
          </cell>
          <cell r="D4131" t="str">
            <v/>
          </cell>
          <cell r="E4131">
            <v>0</v>
          </cell>
          <cell r="F4131">
            <v>0</v>
          </cell>
          <cell r="G4131">
            <v>0</v>
          </cell>
        </row>
        <row r="4132">
          <cell r="A4132" t="str">
            <v/>
          </cell>
          <cell r="B4132" t="str">
            <v/>
          </cell>
          <cell r="C4132">
            <v>0</v>
          </cell>
          <cell r="D4132" t="str">
            <v/>
          </cell>
          <cell r="E4132">
            <v>0</v>
          </cell>
          <cell r="F4132">
            <v>0</v>
          </cell>
          <cell r="G4132">
            <v>0</v>
          </cell>
        </row>
        <row r="4133">
          <cell r="A4133" t="str">
            <v/>
          </cell>
          <cell r="B4133" t="str">
            <v/>
          </cell>
          <cell r="C4133">
            <v>0</v>
          </cell>
          <cell r="D4133" t="str">
            <v/>
          </cell>
          <cell r="E4133">
            <v>0</v>
          </cell>
          <cell r="F4133">
            <v>0</v>
          </cell>
          <cell r="G4133">
            <v>0</v>
          </cell>
        </row>
        <row r="4134">
          <cell r="A4134" t="str">
            <v/>
          </cell>
          <cell r="B4134" t="str">
            <v/>
          </cell>
          <cell r="C4134">
            <v>0</v>
          </cell>
          <cell r="D4134" t="str">
            <v/>
          </cell>
          <cell r="E4134">
            <v>0</v>
          </cell>
          <cell r="F4134">
            <v>0</v>
          </cell>
          <cell r="G4134">
            <v>0</v>
          </cell>
        </row>
        <row r="4135">
          <cell r="A4135" t="str">
            <v/>
          </cell>
          <cell r="B4135" t="str">
            <v/>
          </cell>
          <cell r="C4135">
            <v>0</v>
          </cell>
          <cell r="D4135" t="str">
            <v/>
          </cell>
          <cell r="E4135">
            <v>0</v>
          </cell>
          <cell r="F4135">
            <v>0</v>
          </cell>
          <cell r="G4135">
            <v>0</v>
          </cell>
        </row>
        <row r="4136">
          <cell r="A4136">
            <v>0</v>
          </cell>
          <cell r="E4136">
            <v>0</v>
          </cell>
          <cell r="F4136" t="str">
            <v>Total A</v>
          </cell>
          <cell r="G4136">
            <v>0</v>
          </cell>
        </row>
        <row r="4137">
          <cell r="A4137" t="str">
            <v>B - MANO DE OBRA</v>
          </cell>
          <cell r="C4137" t="str">
            <v>C - EQUIPOS</v>
          </cell>
          <cell r="E4137">
            <v>0</v>
          </cell>
          <cell r="G4137">
            <v>0</v>
          </cell>
        </row>
        <row r="4138">
          <cell r="A4138" t="str">
            <v/>
          </cell>
          <cell r="B4138" t="str">
            <v/>
          </cell>
          <cell r="C4138">
            <v>0</v>
          </cell>
          <cell r="D4138" t="str">
            <v/>
          </cell>
          <cell r="E4138">
            <v>0</v>
          </cell>
          <cell r="F4138">
            <v>0</v>
          </cell>
          <cell r="G4138">
            <v>0</v>
          </cell>
        </row>
        <row r="4139">
          <cell r="A4139" t="str">
            <v/>
          </cell>
          <cell r="B4139" t="str">
            <v/>
          </cell>
          <cell r="C4139">
            <v>0</v>
          </cell>
          <cell r="D4139" t="str">
            <v/>
          </cell>
          <cell r="E4139">
            <v>0</v>
          </cell>
          <cell r="F4139">
            <v>0</v>
          </cell>
          <cell r="G4139">
            <v>0</v>
          </cell>
        </row>
        <row r="4140">
          <cell r="A4140" t="str">
            <v/>
          </cell>
          <cell r="B4140" t="str">
            <v/>
          </cell>
          <cell r="C4140">
            <v>0</v>
          </cell>
          <cell r="D4140" t="str">
            <v/>
          </cell>
          <cell r="E4140">
            <v>0</v>
          </cell>
          <cell r="F4140">
            <v>0</v>
          </cell>
          <cell r="G4140">
            <v>0</v>
          </cell>
        </row>
        <row r="4141">
          <cell r="A4141" t="str">
            <v/>
          </cell>
          <cell r="B4141" t="str">
            <v/>
          </cell>
          <cell r="C4141">
            <v>0</v>
          </cell>
          <cell r="D4141" t="str">
            <v/>
          </cell>
          <cell r="E4141">
            <v>0</v>
          </cell>
          <cell r="F4141">
            <v>0</v>
          </cell>
          <cell r="G4141">
            <v>0</v>
          </cell>
        </row>
        <row r="4142">
          <cell r="A4142" t="str">
            <v/>
          </cell>
          <cell r="B4142" t="str">
            <v/>
          </cell>
          <cell r="C4142">
            <v>0</v>
          </cell>
          <cell r="D4142" t="str">
            <v/>
          </cell>
          <cell r="E4142">
            <v>0</v>
          </cell>
          <cell r="F4142">
            <v>0</v>
          </cell>
          <cell r="G4142">
            <v>0</v>
          </cell>
        </row>
        <row r="4143">
          <cell r="A4143" t="str">
            <v/>
          </cell>
          <cell r="B4143" t="str">
            <v/>
          </cell>
          <cell r="C4143">
            <v>0</v>
          </cell>
          <cell r="D4143" t="str">
            <v/>
          </cell>
          <cell r="E4143">
            <v>0</v>
          </cell>
          <cell r="F4143">
            <v>0</v>
          </cell>
          <cell r="G4143">
            <v>0</v>
          </cell>
        </row>
        <row r="4144">
          <cell r="A4144" t="str">
            <v/>
          </cell>
          <cell r="B4144" t="str">
            <v/>
          </cell>
          <cell r="C4144">
            <v>0</v>
          </cell>
          <cell r="D4144" t="str">
            <v/>
          </cell>
          <cell r="E4144">
            <v>0</v>
          </cell>
          <cell r="F4144">
            <v>0</v>
          </cell>
          <cell r="G4144">
            <v>0</v>
          </cell>
        </row>
        <row r="4145">
          <cell r="A4145" t="str">
            <v/>
          </cell>
          <cell r="B4145" t="str">
            <v/>
          </cell>
          <cell r="C4145">
            <v>0</v>
          </cell>
          <cell r="D4145" t="str">
            <v/>
          </cell>
          <cell r="E4145">
            <v>0</v>
          </cell>
          <cell r="F4145">
            <v>0</v>
          </cell>
          <cell r="G4145">
            <v>0</v>
          </cell>
        </row>
        <row r="4146">
          <cell r="A4146" t="str">
            <v/>
          </cell>
          <cell r="B4146" t="str">
            <v/>
          </cell>
          <cell r="C4146">
            <v>0</v>
          </cell>
          <cell r="D4146" t="str">
            <v/>
          </cell>
          <cell r="E4146">
            <v>0</v>
          </cell>
          <cell r="F4146" t="str">
            <v>Total B</v>
          </cell>
          <cell r="G4146">
            <v>0</v>
          </cell>
        </row>
        <row r="4147">
          <cell r="A4147" t="str">
            <v>C - EQUIPOS</v>
          </cell>
          <cell r="E4147">
            <v>0</v>
          </cell>
          <cell r="F4147" t="str">
            <v>Total C</v>
          </cell>
          <cell r="G4147">
            <v>0</v>
          </cell>
        </row>
        <row r="4148">
          <cell r="A4148" t="str">
            <v/>
          </cell>
          <cell r="B4148" t="str">
            <v/>
          </cell>
          <cell r="D4148" t="str">
            <v/>
          </cell>
          <cell r="E4148">
            <v>0</v>
          </cell>
          <cell r="F4148">
            <v>0</v>
          </cell>
          <cell r="G4148">
            <v>0</v>
          </cell>
        </row>
        <row r="4149">
          <cell r="A4149" t="str">
            <v/>
          </cell>
          <cell r="B4149" t="str">
            <v/>
          </cell>
          <cell r="C4149">
            <v>0</v>
          </cell>
          <cell r="D4149" t="str">
            <v/>
          </cell>
          <cell r="E4149">
            <v>0</v>
          </cell>
          <cell r="F4149">
            <v>0</v>
          </cell>
          <cell r="G4149">
            <v>0</v>
          </cell>
        </row>
        <row r="4150">
          <cell r="A4150" t="str">
            <v/>
          </cell>
          <cell r="B4150" t="str">
            <v/>
          </cell>
          <cell r="D4150" t="str">
            <v/>
          </cell>
          <cell r="F4150">
            <v>0</v>
          </cell>
          <cell r="G4150">
            <v>0</v>
          </cell>
        </row>
        <row r="4151">
          <cell r="A4151" t="str">
            <v/>
          </cell>
          <cell r="B4151" t="str">
            <v/>
          </cell>
          <cell r="C4151">
            <v>0</v>
          </cell>
          <cell r="D4151" t="str">
            <v/>
          </cell>
          <cell r="E4151">
            <v>0</v>
          </cell>
          <cell r="F4151">
            <v>0</v>
          </cell>
          <cell r="G4151">
            <v>0</v>
          </cell>
        </row>
        <row r="4152">
          <cell r="A4152" t="str">
            <v/>
          </cell>
          <cell r="B4152" t="str">
            <v/>
          </cell>
          <cell r="C4152">
            <v>0</v>
          </cell>
          <cell r="D4152" t="str">
            <v/>
          </cell>
          <cell r="E4152">
            <v>0</v>
          </cell>
          <cell r="F4152">
            <v>0</v>
          </cell>
          <cell r="G4152">
            <v>0</v>
          </cell>
        </row>
        <row r="4153">
          <cell r="A4153" t="str">
            <v/>
          </cell>
          <cell r="B4153" t="str">
            <v/>
          </cell>
          <cell r="C4153">
            <v>0</v>
          </cell>
          <cell r="D4153" t="str">
            <v/>
          </cell>
          <cell r="E4153">
            <v>0</v>
          </cell>
          <cell r="F4153">
            <v>0</v>
          </cell>
          <cell r="G4153">
            <v>0</v>
          </cell>
        </row>
        <row r="4154">
          <cell r="A4154" t="str">
            <v/>
          </cell>
          <cell r="B4154" t="str">
            <v/>
          </cell>
          <cell r="C4154">
            <v>0</v>
          </cell>
          <cell r="D4154" t="str">
            <v/>
          </cell>
          <cell r="E4154">
            <v>0</v>
          </cell>
          <cell r="F4154">
            <v>0</v>
          </cell>
          <cell r="G4154">
            <v>0</v>
          </cell>
        </row>
        <row r="4155">
          <cell r="A4155" t="str">
            <v/>
          </cell>
          <cell r="B4155" t="str">
            <v/>
          </cell>
          <cell r="C4155">
            <v>0</v>
          </cell>
          <cell r="D4155" t="str">
            <v/>
          </cell>
          <cell r="E4155">
            <v>0</v>
          </cell>
          <cell r="F4155">
            <v>0</v>
          </cell>
          <cell r="G4155">
            <v>0</v>
          </cell>
        </row>
        <row r="4156">
          <cell r="A4156" t="str">
            <v/>
          </cell>
          <cell r="B4156" t="str">
            <v/>
          </cell>
          <cell r="C4156" t="str">
            <v>CARPINTERÍAS</v>
          </cell>
          <cell r="D4156" t="str">
            <v/>
          </cell>
          <cell r="E4156">
            <v>0</v>
          </cell>
          <cell r="F4156">
            <v>0</v>
          </cell>
          <cell r="G4156">
            <v>0</v>
          </cell>
        </row>
        <row r="4157">
          <cell r="A4157" t="str">
            <v/>
          </cell>
          <cell r="B4157" t="str">
            <v/>
          </cell>
          <cell r="C4157" t="str">
            <v>Carpintería metálica</v>
          </cell>
          <cell r="D4157" t="str">
            <v/>
          </cell>
          <cell r="E4157">
            <v>0</v>
          </cell>
          <cell r="F4157">
            <v>0</v>
          </cell>
          <cell r="G4157">
            <v>0</v>
          </cell>
        </row>
        <row r="4158">
          <cell r="A4158">
            <v>0</v>
          </cell>
          <cell r="B4158">
            <v>0</v>
          </cell>
          <cell r="E4158">
            <v>0</v>
          </cell>
          <cell r="F4158" t="str">
            <v>Total C</v>
          </cell>
          <cell r="G4158">
            <v>0</v>
          </cell>
        </row>
        <row r="4159">
          <cell r="A4159" t="str">
            <v>DATOS REDETERMINACION</v>
          </cell>
          <cell r="B4159">
            <v>0</v>
          </cell>
          <cell r="C4159" t="str">
            <v>DESIGNACION</v>
          </cell>
          <cell r="D4159" t="str">
            <v>U</v>
          </cell>
          <cell r="E4159" t="str">
            <v>Cantidad</v>
          </cell>
          <cell r="F4159" t="str">
            <v>$ Unitarios</v>
          </cell>
          <cell r="G4159" t="str">
            <v>$ Parcial</v>
          </cell>
        </row>
        <row r="4160">
          <cell r="A4160" t="str">
            <v/>
          </cell>
          <cell r="B4160" t="str">
            <v/>
          </cell>
          <cell r="C4160">
            <v>0</v>
          </cell>
          <cell r="D4160" t="str">
            <v>COSTO NETO</v>
          </cell>
          <cell r="E4160">
            <v>0</v>
          </cell>
          <cell r="F4160" t="str">
            <v>Total D=A+B+C</v>
          </cell>
          <cell r="G4160">
            <v>0</v>
          </cell>
        </row>
        <row r="4161">
          <cell r="A4161">
            <v>0</v>
          </cell>
          <cell r="B4161">
            <v>0</v>
          </cell>
          <cell r="C4161" t="str">
            <v>A - MATERIALES</v>
          </cell>
          <cell r="D4161">
            <v>0</v>
          </cell>
          <cell r="E4161">
            <v>0</v>
          </cell>
          <cell r="F4161">
            <v>0</v>
          </cell>
          <cell r="G4161">
            <v>0</v>
          </cell>
        </row>
        <row r="4162">
          <cell r="A4162" t="str">
            <v>ANALISIS DE PRECIOS</v>
          </cell>
          <cell r="B4162" t="str">
            <v/>
          </cell>
          <cell r="C4162">
            <v>0</v>
          </cell>
          <cell r="D4162" t="str">
            <v/>
          </cell>
          <cell r="E4162">
            <v>0</v>
          </cell>
          <cell r="F4162">
            <v>0</v>
          </cell>
          <cell r="G4162">
            <v>0</v>
          </cell>
        </row>
        <row r="4163">
          <cell r="A4163" t="str">
            <v>COMITENTE:</v>
          </cell>
          <cell r="B4163" t="str">
            <v>INSTITUTO PROVINCIAL DE LA VIVIENDA</v>
          </cell>
          <cell r="C4163">
            <v>0</v>
          </cell>
          <cell r="D4163" t="str">
            <v/>
          </cell>
          <cell r="E4163">
            <v>0</v>
          </cell>
          <cell r="F4163">
            <v>0</v>
          </cell>
          <cell r="G4163">
            <v>0</v>
          </cell>
        </row>
        <row r="4164">
          <cell r="A4164" t="str">
            <v>CONTRATISTA:</v>
          </cell>
          <cell r="B4164">
            <v>0</v>
          </cell>
          <cell r="C4164">
            <v>0</v>
          </cell>
          <cell r="D4164" t="str">
            <v/>
          </cell>
          <cell r="E4164">
            <v>0</v>
          </cell>
          <cell r="F4164">
            <v>0</v>
          </cell>
          <cell r="G4164">
            <v>0</v>
          </cell>
        </row>
        <row r="4165">
          <cell r="A4165" t="str">
            <v>OBRA:</v>
          </cell>
          <cell r="B4165">
            <v>0</v>
          </cell>
          <cell r="C4165">
            <v>0</v>
          </cell>
          <cell r="D4165" t="str">
            <v/>
          </cell>
          <cell r="E4165">
            <v>0</v>
          </cell>
          <cell r="F4165" t="str">
            <v>PRECIOS A:</v>
          </cell>
          <cell r="G4165">
            <v>0</v>
          </cell>
        </row>
        <row r="4166">
          <cell r="A4166" t="str">
            <v>UBICACIÓN:</v>
          </cell>
          <cell r="B4166">
            <v>0</v>
          </cell>
          <cell r="C4166">
            <v>0</v>
          </cell>
          <cell r="D4166" t="str">
            <v/>
          </cell>
          <cell r="E4166">
            <v>0</v>
          </cell>
          <cell r="F4166">
            <v>0</v>
          </cell>
          <cell r="G4166">
            <v>0</v>
          </cell>
        </row>
        <row r="4167">
          <cell r="A4167" t="str">
            <v>RUBRO:</v>
          </cell>
          <cell r="B4167" t="str">
            <v/>
          </cell>
          <cell r="C4167">
            <v>0</v>
          </cell>
          <cell r="D4167" t="str">
            <v/>
          </cell>
          <cell r="E4167">
            <v>0</v>
          </cell>
          <cell r="F4167">
            <v>0</v>
          </cell>
          <cell r="G4167">
            <v>0</v>
          </cell>
        </row>
        <row r="4168">
          <cell r="A4168" t="str">
            <v>ITEM:</v>
          </cell>
          <cell r="B4168" t="str">
            <v/>
          </cell>
          <cell r="C4168" t="str">
            <v/>
          </cell>
          <cell r="D4168" t="str">
            <v/>
          </cell>
          <cell r="E4168">
            <v>0</v>
          </cell>
          <cell r="F4168" t="str">
            <v>UNIDAD:</v>
          </cell>
          <cell r="G4168" t="str">
            <v/>
          </cell>
        </row>
        <row r="4169">
          <cell r="A4169" t="str">
            <v/>
          </cell>
          <cell r="B4169" t="str">
            <v/>
          </cell>
          <cell r="C4169">
            <v>0</v>
          </cell>
          <cell r="D4169" t="str">
            <v/>
          </cell>
          <cell r="E4169">
            <v>0</v>
          </cell>
          <cell r="F4169">
            <v>0</v>
          </cell>
          <cell r="G4169">
            <v>0</v>
          </cell>
        </row>
        <row r="4170">
          <cell r="A4170" t="str">
            <v>DATOS REDETERMINACION</v>
          </cell>
          <cell r="B4170" t="str">
            <v/>
          </cell>
          <cell r="C4170" t="str">
            <v>DESIGNACION</v>
          </cell>
          <cell r="D4170" t="str">
            <v>U</v>
          </cell>
          <cell r="E4170" t="str">
            <v>Cantidad</v>
          </cell>
          <cell r="F4170" t="str">
            <v>$ Unitarios</v>
          </cell>
          <cell r="G4170" t="str">
            <v>$ Parcial</v>
          </cell>
        </row>
        <row r="4171">
          <cell r="A4171" t="str">
            <v>CÓDIGO</v>
          </cell>
          <cell r="B4171" t="str">
            <v>DESCRIPCIÓN</v>
          </cell>
          <cell r="C4171">
            <v>0</v>
          </cell>
          <cell r="D4171" t="str">
            <v/>
          </cell>
          <cell r="E4171">
            <v>0</v>
          </cell>
          <cell r="F4171">
            <v>0</v>
          </cell>
          <cell r="G4171">
            <v>0</v>
          </cell>
        </row>
        <row r="4172">
          <cell r="A4172" t="str">
            <v>A - MATERIALES</v>
          </cell>
          <cell r="B4172" t="str">
            <v/>
          </cell>
          <cell r="C4172">
            <v>0</v>
          </cell>
          <cell r="D4172" t="str">
            <v/>
          </cell>
          <cell r="E4172">
            <v>0</v>
          </cell>
          <cell r="F4172">
            <v>0</v>
          </cell>
          <cell r="G4172">
            <v>0</v>
          </cell>
        </row>
        <row r="4173">
          <cell r="A4173" t="str">
            <v/>
          </cell>
          <cell r="B4173" t="str">
            <v/>
          </cell>
          <cell r="C4173">
            <v>0</v>
          </cell>
          <cell r="D4173" t="str">
            <v/>
          </cell>
          <cell r="E4173">
            <v>0</v>
          </cell>
          <cell r="F4173">
            <v>0</v>
          </cell>
          <cell r="G4173">
            <v>0</v>
          </cell>
        </row>
        <row r="4174">
          <cell r="A4174" t="str">
            <v/>
          </cell>
          <cell r="B4174" t="str">
            <v/>
          </cell>
          <cell r="C4174">
            <v>0</v>
          </cell>
          <cell r="D4174" t="str">
            <v/>
          </cell>
          <cell r="E4174">
            <v>0</v>
          </cell>
          <cell r="F4174">
            <v>0</v>
          </cell>
          <cell r="G4174">
            <v>0</v>
          </cell>
        </row>
        <row r="4175">
          <cell r="A4175" t="str">
            <v/>
          </cell>
          <cell r="B4175" t="str">
            <v/>
          </cell>
          <cell r="C4175">
            <v>0</v>
          </cell>
          <cell r="D4175" t="str">
            <v/>
          </cell>
          <cell r="E4175">
            <v>0</v>
          </cell>
          <cell r="F4175">
            <v>0</v>
          </cell>
          <cell r="G4175">
            <v>0</v>
          </cell>
        </row>
        <row r="4176">
          <cell r="A4176" t="str">
            <v/>
          </cell>
          <cell r="B4176" t="str">
            <v/>
          </cell>
          <cell r="D4176" t="str">
            <v/>
          </cell>
          <cell r="E4176">
            <v>0</v>
          </cell>
          <cell r="F4176">
            <v>0</v>
          </cell>
          <cell r="G4176">
            <v>0</v>
          </cell>
        </row>
        <row r="4177">
          <cell r="A4177" t="str">
            <v/>
          </cell>
          <cell r="B4177" t="str">
            <v/>
          </cell>
          <cell r="C4177" t="str">
            <v>B - MANO DE OBRA</v>
          </cell>
          <cell r="D4177" t="str">
            <v/>
          </cell>
          <cell r="E4177">
            <v>0</v>
          </cell>
          <cell r="F4177">
            <v>0</v>
          </cell>
          <cell r="G4177">
            <v>0</v>
          </cell>
        </row>
        <row r="4178">
          <cell r="A4178" t="str">
            <v/>
          </cell>
          <cell r="B4178" t="str">
            <v/>
          </cell>
          <cell r="C4178">
            <v>0</v>
          </cell>
          <cell r="D4178" t="str">
            <v/>
          </cell>
          <cell r="E4178">
            <v>0</v>
          </cell>
          <cell r="F4178">
            <v>0</v>
          </cell>
          <cell r="G4178">
            <v>0</v>
          </cell>
        </row>
        <row r="4179">
          <cell r="A4179" t="str">
            <v/>
          </cell>
          <cell r="B4179" t="str">
            <v/>
          </cell>
          <cell r="C4179">
            <v>0</v>
          </cell>
          <cell r="D4179" t="str">
            <v/>
          </cell>
          <cell r="E4179">
            <v>0</v>
          </cell>
          <cell r="F4179">
            <v>0</v>
          </cell>
          <cell r="G4179">
            <v>0</v>
          </cell>
        </row>
        <row r="4180">
          <cell r="A4180" t="str">
            <v/>
          </cell>
          <cell r="B4180" t="str">
            <v/>
          </cell>
          <cell r="C4180">
            <v>0</v>
          </cell>
          <cell r="D4180" t="str">
            <v/>
          </cell>
          <cell r="E4180">
            <v>0</v>
          </cell>
          <cell r="F4180">
            <v>0</v>
          </cell>
          <cell r="G4180">
            <v>0</v>
          </cell>
        </row>
        <row r="4181">
          <cell r="A4181" t="str">
            <v/>
          </cell>
          <cell r="B4181" t="str">
            <v/>
          </cell>
          <cell r="C4181">
            <v>0</v>
          </cell>
          <cell r="D4181" t="str">
            <v/>
          </cell>
          <cell r="E4181">
            <v>0</v>
          </cell>
          <cell r="F4181">
            <v>0</v>
          </cell>
          <cell r="G4181">
            <v>0</v>
          </cell>
        </row>
        <row r="4182">
          <cell r="A4182" t="str">
            <v/>
          </cell>
          <cell r="B4182" t="str">
            <v/>
          </cell>
          <cell r="C4182">
            <v>0</v>
          </cell>
          <cell r="D4182" t="str">
            <v/>
          </cell>
          <cell r="E4182">
            <v>0</v>
          </cell>
          <cell r="F4182">
            <v>0</v>
          </cell>
          <cell r="G4182">
            <v>0</v>
          </cell>
        </row>
        <row r="4183">
          <cell r="A4183" t="str">
            <v/>
          </cell>
          <cell r="B4183" t="str">
            <v/>
          </cell>
          <cell r="C4183">
            <v>0</v>
          </cell>
          <cell r="D4183" t="str">
            <v/>
          </cell>
          <cell r="E4183">
            <v>0</v>
          </cell>
          <cell r="F4183">
            <v>0</v>
          </cell>
          <cell r="G4183">
            <v>0</v>
          </cell>
        </row>
        <row r="4184">
          <cell r="A4184" t="str">
            <v/>
          </cell>
          <cell r="B4184" t="str">
            <v/>
          </cell>
          <cell r="C4184">
            <v>0</v>
          </cell>
          <cell r="D4184" t="str">
            <v/>
          </cell>
          <cell r="E4184">
            <v>0</v>
          </cell>
          <cell r="F4184">
            <v>0</v>
          </cell>
          <cell r="G4184">
            <v>0</v>
          </cell>
        </row>
        <row r="4185">
          <cell r="A4185" t="str">
            <v/>
          </cell>
          <cell r="B4185" t="str">
            <v/>
          </cell>
          <cell r="C4185">
            <v>0</v>
          </cell>
          <cell r="D4185" t="str">
            <v/>
          </cell>
          <cell r="E4185">
            <v>0</v>
          </cell>
          <cell r="F4185">
            <v>0</v>
          </cell>
          <cell r="G4185">
            <v>0</v>
          </cell>
        </row>
        <row r="4186">
          <cell r="A4186" t="str">
            <v/>
          </cell>
          <cell r="B4186" t="str">
            <v/>
          </cell>
          <cell r="D4186" t="str">
            <v/>
          </cell>
          <cell r="E4186">
            <v>0</v>
          </cell>
          <cell r="F4186">
            <v>0</v>
          </cell>
          <cell r="G4186">
            <v>0</v>
          </cell>
        </row>
        <row r="4187">
          <cell r="A4187" t="str">
            <v/>
          </cell>
          <cell r="B4187" t="str">
            <v/>
          </cell>
          <cell r="C4187" t="str">
            <v>C - EQUIPOS</v>
          </cell>
          <cell r="D4187" t="str">
            <v/>
          </cell>
          <cell r="E4187">
            <v>0</v>
          </cell>
          <cell r="F4187">
            <v>0</v>
          </cell>
          <cell r="G4187">
            <v>0</v>
          </cell>
        </row>
        <row r="4188">
          <cell r="A4188" t="str">
            <v/>
          </cell>
          <cell r="B4188" t="str">
            <v/>
          </cell>
          <cell r="C4188">
            <v>0</v>
          </cell>
          <cell r="D4188" t="str">
            <v/>
          </cell>
          <cell r="E4188">
            <v>0</v>
          </cell>
          <cell r="F4188">
            <v>0</v>
          </cell>
          <cell r="G4188">
            <v>0</v>
          </cell>
        </row>
        <row r="4189">
          <cell r="A4189" t="str">
            <v/>
          </cell>
          <cell r="B4189" t="str">
            <v/>
          </cell>
          <cell r="C4189">
            <v>0</v>
          </cell>
          <cell r="D4189" t="str">
            <v/>
          </cell>
          <cell r="E4189">
            <v>0</v>
          </cell>
          <cell r="F4189">
            <v>0</v>
          </cell>
          <cell r="G4189">
            <v>0</v>
          </cell>
        </row>
        <row r="4190">
          <cell r="A4190" t="str">
            <v/>
          </cell>
          <cell r="B4190" t="str">
            <v/>
          </cell>
          <cell r="C4190">
            <v>0</v>
          </cell>
          <cell r="D4190" t="str">
            <v/>
          </cell>
          <cell r="E4190">
            <v>0</v>
          </cell>
          <cell r="F4190">
            <v>0</v>
          </cell>
          <cell r="G4190">
            <v>0</v>
          </cell>
        </row>
        <row r="4191">
          <cell r="A4191" t="str">
            <v/>
          </cell>
          <cell r="B4191" t="str">
            <v/>
          </cell>
          <cell r="C4191">
            <v>0</v>
          </cell>
          <cell r="D4191" t="str">
            <v/>
          </cell>
          <cell r="E4191">
            <v>0</v>
          </cell>
          <cell r="F4191">
            <v>0</v>
          </cell>
          <cell r="G4191">
            <v>0</v>
          </cell>
        </row>
        <row r="4192">
          <cell r="A4192" t="str">
            <v/>
          </cell>
          <cell r="B4192" t="str">
            <v/>
          </cell>
          <cell r="C4192">
            <v>0</v>
          </cell>
          <cell r="D4192" t="str">
            <v/>
          </cell>
          <cell r="E4192">
            <v>0</v>
          </cell>
          <cell r="F4192">
            <v>0</v>
          </cell>
          <cell r="G4192">
            <v>0</v>
          </cell>
        </row>
        <row r="4193">
          <cell r="A4193" t="str">
            <v/>
          </cell>
          <cell r="B4193" t="str">
            <v/>
          </cell>
          <cell r="C4193">
            <v>0</v>
          </cell>
          <cell r="D4193" t="str">
            <v/>
          </cell>
          <cell r="E4193">
            <v>0</v>
          </cell>
          <cell r="F4193" t="str">
            <v>Total A</v>
          </cell>
          <cell r="G4193">
            <v>0</v>
          </cell>
        </row>
        <row r="4194">
          <cell r="A4194" t="str">
            <v>B - MANO DE OBRA</v>
          </cell>
          <cell r="B4194" t="str">
            <v/>
          </cell>
          <cell r="C4194">
            <v>0</v>
          </cell>
          <cell r="D4194" t="str">
            <v/>
          </cell>
          <cell r="E4194">
            <v>0</v>
          </cell>
          <cell r="F4194">
            <v>0</v>
          </cell>
          <cell r="G4194">
            <v>0</v>
          </cell>
        </row>
        <row r="4195">
          <cell r="A4195" t="str">
            <v/>
          </cell>
          <cell r="B4195" t="str">
            <v/>
          </cell>
          <cell r="C4195">
            <v>0</v>
          </cell>
          <cell r="D4195" t="str">
            <v/>
          </cell>
          <cell r="E4195">
            <v>0</v>
          </cell>
          <cell r="F4195">
            <v>0</v>
          </cell>
          <cell r="G4195">
            <v>0</v>
          </cell>
        </row>
        <row r="4196">
          <cell r="A4196" t="str">
            <v/>
          </cell>
          <cell r="B4196" t="str">
            <v/>
          </cell>
          <cell r="C4196">
            <v>0</v>
          </cell>
          <cell r="D4196" t="str">
            <v/>
          </cell>
          <cell r="E4196">
            <v>0</v>
          </cell>
          <cell r="F4196">
            <v>0</v>
          </cell>
          <cell r="G4196">
            <v>0</v>
          </cell>
        </row>
        <row r="4197">
          <cell r="A4197" t="str">
            <v/>
          </cell>
          <cell r="B4197" t="str">
            <v/>
          </cell>
          <cell r="D4197" t="str">
            <v/>
          </cell>
          <cell r="E4197">
            <v>0</v>
          </cell>
          <cell r="F4197">
            <v>0</v>
          </cell>
          <cell r="G4197">
            <v>0</v>
          </cell>
        </row>
        <row r="4198">
          <cell r="A4198" t="str">
            <v/>
          </cell>
          <cell r="B4198" t="str">
            <v/>
          </cell>
          <cell r="D4198" t="str">
            <v/>
          </cell>
          <cell r="E4198">
            <v>0</v>
          </cell>
          <cell r="F4198">
            <v>0</v>
          </cell>
          <cell r="G4198">
            <v>0</v>
          </cell>
        </row>
        <row r="4199">
          <cell r="A4199" t="str">
            <v/>
          </cell>
          <cell r="B4199" t="str">
            <v/>
          </cell>
          <cell r="C4199">
            <v>0</v>
          </cell>
          <cell r="D4199" t="str">
            <v/>
          </cell>
          <cell r="E4199">
            <v>0</v>
          </cell>
          <cell r="F4199">
            <v>0</v>
          </cell>
          <cell r="G4199">
            <v>0</v>
          </cell>
        </row>
        <row r="4200">
          <cell r="A4200" t="str">
            <v/>
          </cell>
          <cell r="B4200" t="str">
            <v/>
          </cell>
          <cell r="D4200" t="str">
            <v/>
          </cell>
          <cell r="F4200">
            <v>0</v>
          </cell>
          <cell r="G4200">
            <v>0</v>
          </cell>
        </row>
        <row r="4201">
          <cell r="A4201" t="str">
            <v/>
          </cell>
          <cell r="B4201" t="str">
            <v/>
          </cell>
          <cell r="C4201">
            <v>0</v>
          </cell>
          <cell r="D4201" t="str">
            <v/>
          </cell>
          <cell r="E4201">
            <v>0</v>
          </cell>
          <cell r="F4201">
            <v>0</v>
          </cell>
          <cell r="G4201">
            <v>0</v>
          </cell>
        </row>
        <row r="4202">
          <cell r="A4202" t="str">
            <v/>
          </cell>
          <cell r="B4202" t="str">
            <v/>
          </cell>
          <cell r="C4202">
            <v>0</v>
          </cell>
          <cell r="D4202" t="str">
            <v/>
          </cell>
          <cell r="E4202">
            <v>0</v>
          </cell>
          <cell r="F4202">
            <v>0</v>
          </cell>
          <cell r="G4202">
            <v>0</v>
          </cell>
        </row>
        <row r="4203">
          <cell r="A4203" t="str">
            <v>CONTRATISTA:</v>
          </cell>
          <cell r="B4203">
            <v>0</v>
          </cell>
          <cell r="C4203">
            <v>0</v>
          </cell>
          <cell r="D4203">
            <v>0</v>
          </cell>
          <cell r="E4203">
            <v>0</v>
          </cell>
          <cell r="F4203" t="str">
            <v>Total B</v>
          </cell>
          <cell r="G4203">
            <v>0</v>
          </cell>
        </row>
        <row r="4204">
          <cell r="A4204" t="str">
            <v>C - EQUIPOS</v>
          </cell>
          <cell r="B4204" t="str">
            <v>CONSTRUCCIÓN CONSULTORIOS EXTERNOS - HOSPITAL DR. GUILLERMO RAWSON</v>
          </cell>
          <cell r="C4204">
            <v>0</v>
          </cell>
          <cell r="D4204">
            <v>0</v>
          </cell>
          <cell r="E4204">
            <v>0</v>
          </cell>
          <cell r="F4204" t="str">
            <v>PRECIOS A:</v>
          </cell>
          <cell r="G4204">
            <v>0</v>
          </cell>
        </row>
        <row r="4205">
          <cell r="A4205" t="str">
            <v/>
          </cell>
          <cell r="B4205" t="str">
            <v/>
          </cell>
          <cell r="C4205">
            <v>0</v>
          </cell>
          <cell r="D4205" t="str">
            <v/>
          </cell>
          <cell r="E4205">
            <v>0</v>
          </cell>
          <cell r="F4205">
            <v>0</v>
          </cell>
          <cell r="G4205">
            <v>0</v>
          </cell>
        </row>
        <row r="4206">
          <cell r="A4206" t="str">
            <v/>
          </cell>
          <cell r="B4206" t="str">
            <v/>
          </cell>
          <cell r="C4206" t="str">
            <v>CARPINTERÍAS</v>
          </cell>
          <cell r="D4206" t="str">
            <v/>
          </cell>
          <cell r="E4206">
            <v>0</v>
          </cell>
          <cell r="F4206">
            <v>0</v>
          </cell>
          <cell r="G4206">
            <v>0</v>
          </cell>
        </row>
        <row r="4207">
          <cell r="A4207" t="str">
            <v/>
          </cell>
          <cell r="B4207" t="str">
            <v/>
          </cell>
          <cell r="C4207" t="str">
            <v>Carpintería de aluminio</v>
          </cell>
          <cell r="D4207" t="str">
            <v/>
          </cell>
          <cell r="E4207">
            <v>0</v>
          </cell>
          <cell r="F4207">
            <v>0</v>
          </cell>
          <cell r="G4207">
            <v>0</v>
          </cell>
        </row>
        <row r="4208">
          <cell r="A4208" t="str">
            <v/>
          </cell>
          <cell r="B4208" t="str">
            <v/>
          </cell>
          <cell r="D4208" t="str">
            <v/>
          </cell>
          <cell r="E4208">
            <v>0</v>
          </cell>
          <cell r="F4208">
            <v>0</v>
          </cell>
          <cell r="G4208">
            <v>0</v>
          </cell>
        </row>
        <row r="4209">
          <cell r="A4209" t="str">
            <v/>
          </cell>
          <cell r="B4209" t="str">
            <v/>
          </cell>
          <cell r="C4209" t="str">
            <v>DESIGNACION</v>
          </cell>
          <cell r="D4209" t="str">
            <v/>
          </cell>
          <cell r="E4209" t="str">
            <v>Cantidad</v>
          </cell>
          <cell r="F4209">
            <v>0</v>
          </cell>
          <cell r="G4209">
            <v>0</v>
          </cell>
        </row>
        <row r="4210">
          <cell r="A4210" t="str">
            <v/>
          </cell>
          <cell r="B4210" t="str">
            <v/>
          </cell>
          <cell r="C4210">
            <v>0</v>
          </cell>
          <cell r="D4210" t="str">
            <v/>
          </cell>
          <cell r="E4210">
            <v>0</v>
          </cell>
          <cell r="F4210">
            <v>0</v>
          </cell>
          <cell r="G4210">
            <v>0</v>
          </cell>
        </row>
        <row r="4211">
          <cell r="A4211" t="str">
            <v/>
          </cell>
          <cell r="B4211" t="str">
            <v/>
          </cell>
          <cell r="C4211" t="str">
            <v>A - MATERIALES</v>
          </cell>
          <cell r="D4211" t="str">
            <v/>
          </cell>
          <cell r="E4211">
            <v>0</v>
          </cell>
          <cell r="F4211">
            <v>0</v>
          </cell>
          <cell r="G4211">
            <v>0</v>
          </cell>
        </row>
        <row r="4212">
          <cell r="A4212" t="str">
            <v/>
          </cell>
          <cell r="B4212" t="str">
            <v/>
          </cell>
          <cell r="C4212" t="str">
            <v xml:space="preserve">frente integral </v>
          </cell>
          <cell r="D4212" t="str">
            <v/>
          </cell>
          <cell r="E4212">
            <v>0</v>
          </cell>
          <cell r="F4212">
            <v>0</v>
          </cell>
          <cell r="G4212">
            <v>0</v>
          </cell>
        </row>
        <row r="4213">
          <cell r="A4213" t="str">
            <v/>
          </cell>
          <cell r="B4213" t="str">
            <v/>
          </cell>
          <cell r="C4213" t="str">
            <v>Cortina roller sun screen</v>
          </cell>
          <cell r="D4213" t="str">
            <v/>
          </cell>
          <cell r="E4213">
            <v>0</v>
          </cell>
          <cell r="F4213">
            <v>0</v>
          </cell>
          <cell r="G4213">
            <v>0</v>
          </cell>
        </row>
        <row r="4214">
          <cell r="A4214" t="str">
            <v/>
          </cell>
          <cell r="B4214" t="str">
            <v/>
          </cell>
          <cell r="C4214">
            <v>0</v>
          </cell>
          <cell r="D4214" t="str">
            <v/>
          </cell>
          <cell r="E4214">
            <v>0</v>
          </cell>
          <cell r="F4214">
            <v>0</v>
          </cell>
          <cell r="G4214">
            <v>0</v>
          </cell>
        </row>
        <row r="4215">
          <cell r="A4215" t="str">
            <v/>
          </cell>
          <cell r="B4215" t="str">
            <v/>
          </cell>
          <cell r="C4215">
            <v>0</v>
          </cell>
          <cell r="D4215" t="str">
            <v/>
          </cell>
          <cell r="E4215">
            <v>0</v>
          </cell>
          <cell r="F4215" t="str">
            <v>Total C</v>
          </cell>
          <cell r="G4215">
            <v>0</v>
          </cell>
        </row>
        <row r="4216">
          <cell r="A4216" t="str">
            <v/>
          </cell>
          <cell r="B4216" t="str">
            <v/>
          </cell>
          <cell r="C4216">
            <v>0</v>
          </cell>
          <cell r="D4216" t="str">
            <v/>
          </cell>
          <cell r="E4216">
            <v>0</v>
          </cell>
          <cell r="F4216">
            <v>0</v>
          </cell>
          <cell r="G4216">
            <v>0</v>
          </cell>
        </row>
        <row r="4217">
          <cell r="A4217" t="str">
            <v/>
          </cell>
          <cell r="B4217" t="str">
            <v/>
          </cell>
          <cell r="C4217">
            <v>0</v>
          </cell>
          <cell r="D4217" t="str">
            <v>COSTO NETO</v>
          </cell>
          <cell r="E4217">
            <v>0</v>
          </cell>
          <cell r="F4217" t="str">
            <v>Total D=A+B+C</v>
          </cell>
          <cell r="G4217">
            <v>0</v>
          </cell>
        </row>
        <row r="4218">
          <cell r="A4218" t="str">
            <v/>
          </cell>
          <cell r="B4218" t="str">
            <v/>
          </cell>
          <cell r="C4218">
            <v>0</v>
          </cell>
          <cell r="D4218" t="str">
            <v/>
          </cell>
          <cell r="E4218">
            <v>0</v>
          </cell>
          <cell r="F4218">
            <v>0</v>
          </cell>
          <cell r="G4218">
            <v>0</v>
          </cell>
        </row>
        <row r="4219">
          <cell r="A4219" t="str">
            <v>ANALISIS DE PRECIOS</v>
          </cell>
          <cell r="B4219" t="str">
            <v/>
          </cell>
          <cell r="C4219">
            <v>0</v>
          </cell>
          <cell r="D4219" t="str">
            <v/>
          </cell>
          <cell r="E4219">
            <v>0</v>
          </cell>
          <cell r="F4219">
            <v>0</v>
          </cell>
          <cell r="G4219">
            <v>0</v>
          </cell>
        </row>
        <row r="4220">
          <cell r="A4220" t="str">
            <v>COMITENTE:</v>
          </cell>
          <cell r="B4220" t="str">
            <v>INSTITUTO PROVINCIAL DE LA VIVIENDA</v>
          </cell>
          <cell r="C4220">
            <v>0</v>
          </cell>
          <cell r="D4220" t="str">
            <v/>
          </cell>
          <cell r="E4220">
            <v>0</v>
          </cell>
          <cell r="F4220">
            <v>0</v>
          </cell>
          <cell r="G4220">
            <v>0</v>
          </cell>
        </row>
        <row r="4221">
          <cell r="A4221" t="str">
            <v>CONTRATISTA:</v>
          </cell>
          <cell r="B4221">
            <v>0</v>
          </cell>
          <cell r="C4221">
            <v>0</v>
          </cell>
          <cell r="D4221" t="str">
            <v/>
          </cell>
          <cell r="E4221">
            <v>0</v>
          </cell>
          <cell r="F4221">
            <v>0</v>
          </cell>
          <cell r="G4221">
            <v>0</v>
          </cell>
        </row>
        <row r="4222">
          <cell r="A4222" t="str">
            <v>OBRA:</v>
          </cell>
          <cell r="B4222">
            <v>0</v>
          </cell>
          <cell r="C4222">
            <v>0</v>
          </cell>
          <cell r="D4222" t="str">
            <v/>
          </cell>
          <cell r="E4222">
            <v>0</v>
          </cell>
          <cell r="F4222" t="str">
            <v>PRECIOS A:</v>
          </cell>
          <cell r="G4222">
            <v>0</v>
          </cell>
        </row>
        <row r="4223">
          <cell r="A4223" t="str">
            <v>UBICACIÓN:</v>
          </cell>
          <cell r="B4223">
            <v>0</v>
          </cell>
          <cell r="C4223">
            <v>0</v>
          </cell>
          <cell r="D4223" t="str">
            <v/>
          </cell>
          <cell r="E4223">
            <v>0</v>
          </cell>
          <cell r="F4223">
            <v>0</v>
          </cell>
          <cell r="G4223">
            <v>0</v>
          </cell>
        </row>
        <row r="4224">
          <cell r="A4224" t="str">
            <v>RUBRO:</v>
          </cell>
          <cell r="B4224" t="str">
            <v/>
          </cell>
          <cell r="C4224">
            <v>0</v>
          </cell>
          <cell r="D4224" t="str">
            <v/>
          </cell>
          <cell r="E4224">
            <v>0</v>
          </cell>
          <cell r="F4224">
            <v>0</v>
          </cell>
          <cell r="G4224">
            <v>0</v>
          </cell>
        </row>
        <row r="4225">
          <cell r="A4225" t="str">
            <v>ITEM:</v>
          </cell>
          <cell r="B4225" t="str">
            <v/>
          </cell>
          <cell r="C4225" t="str">
            <v/>
          </cell>
          <cell r="D4225" t="str">
            <v/>
          </cell>
          <cell r="E4225">
            <v>0</v>
          </cell>
          <cell r="F4225" t="str">
            <v>UNIDAD:</v>
          </cell>
          <cell r="G4225" t="str">
            <v/>
          </cell>
        </row>
        <row r="4226">
          <cell r="A4226">
            <v>0</v>
          </cell>
          <cell r="E4226">
            <v>0</v>
          </cell>
          <cell r="F4226" t="str">
            <v>Total A</v>
          </cell>
          <cell r="G4226" t="e">
            <v>#VALUE!</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cell r="C4228">
            <v>0</v>
          </cell>
          <cell r="D4228" t="str">
            <v/>
          </cell>
          <cell r="E4228">
            <v>0</v>
          </cell>
          <cell r="F4228">
            <v>0</v>
          </cell>
          <cell r="G4228">
            <v>0</v>
          </cell>
        </row>
        <row r="4229">
          <cell r="A4229" t="str">
            <v>A - MATERIALES</v>
          </cell>
          <cell r="B4229" t="str">
            <v/>
          </cell>
          <cell r="C4229">
            <v>0</v>
          </cell>
          <cell r="D4229" t="str">
            <v/>
          </cell>
          <cell r="E4229">
            <v>0</v>
          </cell>
          <cell r="F4229">
            <v>0</v>
          </cell>
          <cell r="G4229">
            <v>0</v>
          </cell>
        </row>
        <row r="4230">
          <cell r="A4230" t="str">
            <v/>
          </cell>
          <cell r="B4230" t="str">
            <v/>
          </cell>
          <cell r="C4230">
            <v>0</v>
          </cell>
          <cell r="D4230" t="str">
            <v/>
          </cell>
          <cell r="E4230">
            <v>0</v>
          </cell>
          <cell r="F4230">
            <v>0</v>
          </cell>
          <cell r="G4230">
            <v>0</v>
          </cell>
        </row>
        <row r="4231">
          <cell r="A4231" t="str">
            <v/>
          </cell>
          <cell r="B4231" t="str">
            <v/>
          </cell>
          <cell r="C4231">
            <v>0</v>
          </cell>
          <cell r="D4231" t="str">
            <v/>
          </cell>
          <cell r="E4231">
            <v>0</v>
          </cell>
          <cell r="F4231">
            <v>0</v>
          </cell>
          <cell r="G4231">
            <v>0</v>
          </cell>
        </row>
        <row r="4232">
          <cell r="A4232" t="str">
            <v/>
          </cell>
          <cell r="B4232" t="str">
            <v/>
          </cell>
          <cell r="C4232">
            <v>0</v>
          </cell>
          <cell r="D4232" t="str">
            <v/>
          </cell>
          <cell r="E4232">
            <v>0</v>
          </cell>
          <cell r="F4232">
            <v>0</v>
          </cell>
          <cell r="G4232">
            <v>0</v>
          </cell>
        </row>
        <row r="4233">
          <cell r="A4233" t="str">
            <v/>
          </cell>
          <cell r="B4233" t="str">
            <v/>
          </cell>
          <cell r="C4233">
            <v>0</v>
          </cell>
          <cell r="D4233" t="str">
            <v/>
          </cell>
          <cell r="E4233">
            <v>0</v>
          </cell>
          <cell r="F4233">
            <v>0</v>
          </cell>
          <cell r="G4233">
            <v>0</v>
          </cell>
        </row>
        <row r="4234">
          <cell r="A4234" t="str">
            <v/>
          </cell>
          <cell r="B4234" t="str">
            <v/>
          </cell>
          <cell r="C4234">
            <v>0</v>
          </cell>
          <cell r="D4234" t="str">
            <v/>
          </cell>
          <cell r="E4234">
            <v>0</v>
          </cell>
          <cell r="F4234">
            <v>0</v>
          </cell>
          <cell r="G4234">
            <v>0</v>
          </cell>
        </row>
        <row r="4235">
          <cell r="A4235" t="str">
            <v/>
          </cell>
          <cell r="B4235" t="str">
            <v/>
          </cell>
          <cell r="C4235">
            <v>0</v>
          </cell>
          <cell r="D4235" t="str">
            <v/>
          </cell>
          <cell r="E4235">
            <v>0</v>
          </cell>
          <cell r="F4235">
            <v>0</v>
          </cell>
          <cell r="G4235">
            <v>0</v>
          </cell>
        </row>
        <row r="4236">
          <cell r="A4236" t="str">
            <v/>
          </cell>
          <cell r="B4236" t="str">
            <v/>
          </cell>
          <cell r="D4236" t="str">
            <v/>
          </cell>
          <cell r="E4236">
            <v>0</v>
          </cell>
          <cell r="F4236">
            <v>0</v>
          </cell>
          <cell r="G4236">
            <v>0</v>
          </cell>
        </row>
        <row r="4237">
          <cell r="A4237" t="str">
            <v/>
          </cell>
          <cell r="B4237" t="str">
            <v/>
          </cell>
          <cell r="C4237" t="str">
            <v>C - EQUIPOS</v>
          </cell>
          <cell r="D4237" t="str">
            <v/>
          </cell>
          <cell r="E4237">
            <v>0</v>
          </cell>
          <cell r="F4237">
            <v>0</v>
          </cell>
          <cell r="G4237">
            <v>0</v>
          </cell>
        </row>
        <row r="4238">
          <cell r="A4238" t="str">
            <v/>
          </cell>
          <cell r="B4238" t="str">
            <v/>
          </cell>
          <cell r="C4238">
            <v>0</v>
          </cell>
          <cell r="D4238" t="str">
            <v/>
          </cell>
          <cell r="E4238">
            <v>0</v>
          </cell>
          <cell r="F4238">
            <v>0</v>
          </cell>
          <cell r="G4238">
            <v>0</v>
          </cell>
        </row>
        <row r="4239">
          <cell r="A4239" t="str">
            <v/>
          </cell>
          <cell r="B4239" t="str">
            <v/>
          </cell>
          <cell r="C4239">
            <v>0</v>
          </cell>
          <cell r="D4239" t="str">
            <v/>
          </cell>
          <cell r="E4239">
            <v>0</v>
          </cell>
          <cell r="F4239">
            <v>0</v>
          </cell>
          <cell r="G4239">
            <v>0</v>
          </cell>
        </row>
        <row r="4240">
          <cell r="A4240" t="str">
            <v/>
          </cell>
          <cell r="B4240" t="str">
            <v/>
          </cell>
          <cell r="C4240">
            <v>0</v>
          </cell>
          <cell r="D4240" t="str">
            <v/>
          </cell>
          <cell r="E4240">
            <v>0</v>
          </cell>
          <cell r="F4240">
            <v>0</v>
          </cell>
          <cell r="G4240">
            <v>0</v>
          </cell>
        </row>
        <row r="4241">
          <cell r="A4241" t="str">
            <v/>
          </cell>
          <cell r="B4241" t="str">
            <v/>
          </cell>
          <cell r="C4241">
            <v>0</v>
          </cell>
          <cell r="D4241" t="str">
            <v/>
          </cell>
          <cell r="E4241">
            <v>0</v>
          </cell>
          <cell r="F4241">
            <v>0</v>
          </cell>
          <cell r="G4241">
            <v>0</v>
          </cell>
        </row>
        <row r="4242">
          <cell r="A4242" t="str">
            <v/>
          </cell>
          <cell r="B4242" t="str">
            <v/>
          </cell>
          <cell r="C4242">
            <v>0</v>
          </cell>
          <cell r="D4242" t="str">
            <v/>
          </cell>
          <cell r="E4242">
            <v>0</v>
          </cell>
          <cell r="F4242">
            <v>0</v>
          </cell>
          <cell r="G4242">
            <v>0</v>
          </cell>
        </row>
        <row r="4243">
          <cell r="A4243" t="str">
            <v/>
          </cell>
          <cell r="B4243" t="str">
            <v/>
          </cell>
          <cell r="C4243">
            <v>0</v>
          </cell>
          <cell r="D4243" t="str">
            <v/>
          </cell>
          <cell r="E4243">
            <v>0</v>
          </cell>
          <cell r="F4243">
            <v>0</v>
          </cell>
          <cell r="G4243">
            <v>0</v>
          </cell>
        </row>
        <row r="4244">
          <cell r="A4244" t="str">
            <v/>
          </cell>
          <cell r="B4244" t="str">
            <v/>
          </cell>
          <cell r="C4244">
            <v>0</v>
          </cell>
          <cell r="D4244" t="str">
            <v/>
          </cell>
          <cell r="E4244">
            <v>0</v>
          </cell>
          <cell r="F4244">
            <v>0</v>
          </cell>
          <cell r="G4244">
            <v>0</v>
          </cell>
        </row>
        <row r="4245">
          <cell r="A4245" t="str">
            <v/>
          </cell>
          <cell r="B4245" t="str">
            <v/>
          </cell>
          <cell r="C4245">
            <v>0</v>
          </cell>
          <cell r="D4245" t="str">
            <v/>
          </cell>
          <cell r="E4245">
            <v>0</v>
          </cell>
          <cell r="F4245">
            <v>0</v>
          </cell>
          <cell r="G4245">
            <v>0</v>
          </cell>
        </row>
        <row r="4246">
          <cell r="A4246" t="str">
            <v/>
          </cell>
          <cell r="B4246" t="str">
            <v/>
          </cell>
          <cell r="C4246">
            <v>0</v>
          </cell>
          <cell r="D4246" t="str">
            <v/>
          </cell>
          <cell r="E4246">
            <v>0</v>
          </cell>
          <cell r="F4246">
            <v>0</v>
          </cell>
          <cell r="G4246">
            <v>0</v>
          </cell>
        </row>
        <row r="4247">
          <cell r="A4247" t="str">
            <v/>
          </cell>
          <cell r="B4247" t="str">
            <v/>
          </cell>
          <cell r="D4247" t="str">
            <v/>
          </cell>
          <cell r="E4247">
            <v>0</v>
          </cell>
          <cell r="F4247">
            <v>0</v>
          </cell>
          <cell r="G4247">
            <v>0</v>
          </cell>
        </row>
        <row r="4248">
          <cell r="A4248" t="str">
            <v/>
          </cell>
          <cell r="B4248" t="str">
            <v/>
          </cell>
          <cell r="D4248" t="str">
            <v/>
          </cell>
          <cell r="E4248">
            <v>0</v>
          </cell>
          <cell r="F4248">
            <v>0</v>
          </cell>
          <cell r="G4248">
            <v>0</v>
          </cell>
        </row>
        <row r="4249">
          <cell r="A4249" t="str">
            <v/>
          </cell>
          <cell r="B4249" t="str">
            <v/>
          </cell>
          <cell r="C4249">
            <v>0</v>
          </cell>
          <cell r="D4249" t="str">
            <v/>
          </cell>
          <cell r="E4249">
            <v>0</v>
          </cell>
          <cell r="F4249">
            <v>0</v>
          </cell>
          <cell r="G4249">
            <v>0</v>
          </cell>
        </row>
        <row r="4250">
          <cell r="F4250" t="str">
            <v>Total A</v>
          </cell>
          <cell r="G4250">
            <v>0</v>
          </cell>
        </row>
        <row r="4251">
          <cell r="A4251" t="str">
            <v>B - MANO DE OBRA</v>
          </cell>
          <cell r="B4251">
            <v>0</v>
          </cell>
          <cell r="C4251">
            <v>0</v>
          </cell>
          <cell r="D4251">
            <v>0</v>
          </cell>
          <cell r="E4251">
            <v>0</v>
          </cell>
          <cell r="F4251">
            <v>0</v>
          </cell>
          <cell r="G4251">
            <v>0</v>
          </cell>
        </row>
        <row r="4252">
          <cell r="A4252" t="str">
            <v/>
          </cell>
          <cell r="B4252" t="str">
            <v/>
          </cell>
          <cell r="C4252">
            <v>0</v>
          </cell>
          <cell r="D4252" t="str">
            <v/>
          </cell>
          <cell r="E4252">
            <v>0</v>
          </cell>
          <cell r="F4252">
            <v>0</v>
          </cell>
          <cell r="G4252">
            <v>0</v>
          </cell>
        </row>
        <row r="4253">
          <cell r="A4253" t="str">
            <v/>
          </cell>
          <cell r="B4253" t="str">
            <v/>
          </cell>
          <cell r="C4253">
            <v>0</v>
          </cell>
          <cell r="D4253" t="str">
            <v/>
          </cell>
          <cell r="E4253">
            <v>0</v>
          </cell>
          <cell r="F4253">
            <v>0</v>
          </cell>
          <cell r="G4253">
            <v>0</v>
          </cell>
        </row>
        <row r="4254">
          <cell r="A4254" t="str">
            <v/>
          </cell>
          <cell r="B4254" t="str">
            <v/>
          </cell>
          <cell r="C4254">
            <v>0</v>
          </cell>
          <cell r="D4254" t="str">
            <v/>
          </cell>
          <cell r="E4254">
            <v>0</v>
          </cell>
          <cell r="F4254">
            <v>0</v>
          </cell>
          <cell r="G4254">
            <v>0</v>
          </cell>
        </row>
        <row r="4255">
          <cell r="A4255" t="str">
            <v/>
          </cell>
          <cell r="B4255" t="str">
            <v/>
          </cell>
          <cell r="C4255">
            <v>0</v>
          </cell>
          <cell r="D4255" t="str">
            <v/>
          </cell>
          <cell r="E4255">
            <v>0</v>
          </cell>
          <cell r="F4255">
            <v>0</v>
          </cell>
          <cell r="G4255">
            <v>0</v>
          </cell>
        </row>
        <row r="4256">
          <cell r="A4256" t="str">
            <v/>
          </cell>
          <cell r="B4256" t="str">
            <v/>
          </cell>
          <cell r="C4256" t="str">
            <v>CARPINTERÍAS</v>
          </cell>
          <cell r="D4256" t="str">
            <v/>
          </cell>
          <cell r="E4256">
            <v>0</v>
          </cell>
          <cell r="F4256">
            <v>0</v>
          </cell>
          <cell r="G4256">
            <v>0</v>
          </cell>
        </row>
        <row r="4257">
          <cell r="A4257" t="str">
            <v/>
          </cell>
          <cell r="B4257" t="str">
            <v/>
          </cell>
          <cell r="C4257" t="str">
            <v>Carpintería de madera</v>
          </cell>
          <cell r="D4257" t="str">
            <v/>
          </cell>
          <cell r="E4257">
            <v>0</v>
          </cell>
          <cell r="F4257">
            <v>0</v>
          </cell>
          <cell r="G4257">
            <v>0</v>
          </cell>
        </row>
        <row r="4258">
          <cell r="A4258" t="str">
            <v/>
          </cell>
          <cell r="B4258" t="str">
            <v/>
          </cell>
          <cell r="D4258" t="str">
            <v/>
          </cell>
          <cell r="E4258">
            <v>0</v>
          </cell>
          <cell r="F4258">
            <v>0</v>
          </cell>
          <cell r="G4258">
            <v>0</v>
          </cell>
        </row>
        <row r="4259">
          <cell r="A4259" t="str">
            <v/>
          </cell>
          <cell r="B4259" t="str">
            <v/>
          </cell>
          <cell r="C4259" t="str">
            <v>DESIGNACION</v>
          </cell>
          <cell r="D4259" t="str">
            <v/>
          </cell>
          <cell r="E4259" t="str">
            <v>Cantidad</v>
          </cell>
          <cell r="F4259">
            <v>0</v>
          </cell>
          <cell r="G4259">
            <v>0</v>
          </cell>
        </row>
        <row r="4260">
          <cell r="A4260" t="str">
            <v>CÓDIGO</v>
          </cell>
          <cell r="B4260" t="str">
            <v>DESCRIPCIÓN</v>
          </cell>
          <cell r="C4260">
            <v>0</v>
          </cell>
          <cell r="D4260">
            <v>0</v>
          </cell>
          <cell r="E4260">
            <v>0</v>
          </cell>
          <cell r="F4260" t="str">
            <v>Total B</v>
          </cell>
          <cell r="G4260">
            <v>0</v>
          </cell>
        </row>
        <row r="4261">
          <cell r="A4261" t="str">
            <v>C - EQUIPOS</v>
          </cell>
          <cell r="B4261">
            <v>0</v>
          </cell>
          <cell r="C4261" t="str">
            <v>A - MATERIALES</v>
          </cell>
          <cell r="D4261">
            <v>0</v>
          </cell>
          <cell r="E4261">
            <v>0</v>
          </cell>
          <cell r="F4261">
            <v>0</v>
          </cell>
          <cell r="G4261">
            <v>0</v>
          </cell>
        </row>
        <row r="4262">
          <cell r="A4262" t="str">
            <v/>
          </cell>
          <cell r="B4262" t="str">
            <v/>
          </cell>
          <cell r="C4262" t="str">
            <v>Puertas placas mdf -ancho variavle x 2,10 (PI,P2,P3 YP4)</v>
          </cell>
          <cell r="D4262" t="str">
            <v/>
          </cell>
          <cell r="E4262">
            <v>68</v>
          </cell>
          <cell r="F4262">
            <v>0</v>
          </cell>
          <cell r="G4262">
            <v>0</v>
          </cell>
        </row>
        <row r="4263">
          <cell r="A4263" t="str">
            <v/>
          </cell>
          <cell r="B4263" t="str">
            <v/>
          </cell>
          <cell r="C4263" t="str">
            <v>mobiliario MB1</v>
          </cell>
          <cell r="D4263" t="str">
            <v/>
          </cell>
          <cell r="E4263">
            <v>80</v>
          </cell>
          <cell r="F4263">
            <v>0</v>
          </cell>
          <cell r="G4263">
            <v>0</v>
          </cell>
        </row>
        <row r="4264">
          <cell r="A4264" t="str">
            <v/>
          </cell>
          <cell r="B4264" t="str">
            <v/>
          </cell>
          <cell r="C4264" t="str">
            <v>mobiliario MB2</v>
          </cell>
          <cell r="D4264" t="str">
            <v/>
          </cell>
          <cell r="E4264">
            <v>6</v>
          </cell>
          <cell r="F4264">
            <v>0</v>
          </cell>
          <cell r="G4264">
            <v>0</v>
          </cell>
        </row>
        <row r="4265">
          <cell r="A4265" t="str">
            <v/>
          </cell>
          <cell r="B4265" t="str">
            <v/>
          </cell>
          <cell r="C4265" t="str">
            <v>mobiliario MB3</v>
          </cell>
          <cell r="D4265" t="str">
            <v/>
          </cell>
          <cell r="E4265">
            <v>3</v>
          </cell>
          <cell r="F4265">
            <v>0</v>
          </cell>
          <cell r="G4265">
            <v>0</v>
          </cell>
        </row>
        <row r="4266">
          <cell r="A4266" t="str">
            <v/>
          </cell>
          <cell r="B4266" t="str">
            <v/>
          </cell>
          <cell r="C4266" t="str">
            <v>mobiliario MB4</v>
          </cell>
          <cell r="D4266" t="str">
            <v/>
          </cell>
          <cell r="E4266">
            <v>2</v>
          </cell>
          <cell r="F4266">
            <v>0</v>
          </cell>
          <cell r="G4266">
            <v>0</v>
          </cell>
        </row>
        <row r="4267">
          <cell r="A4267" t="str">
            <v/>
          </cell>
          <cell r="B4267" t="str">
            <v/>
          </cell>
          <cell r="C4267" t="str">
            <v xml:space="preserve">Puertas Sanitarias </v>
          </cell>
          <cell r="D4267" t="str">
            <v/>
          </cell>
          <cell r="E4267">
            <v>34</v>
          </cell>
          <cell r="F4267">
            <v>0</v>
          </cell>
          <cell r="G4267">
            <v>0</v>
          </cell>
        </row>
        <row r="4268">
          <cell r="A4268" t="str">
            <v/>
          </cell>
          <cell r="B4268" t="str">
            <v/>
          </cell>
          <cell r="C4268">
            <v>0</v>
          </cell>
          <cell r="D4268" t="str">
            <v/>
          </cell>
          <cell r="E4268">
            <v>0</v>
          </cell>
          <cell r="F4268">
            <v>0</v>
          </cell>
          <cell r="G4268">
            <v>0</v>
          </cell>
        </row>
        <row r="4269">
          <cell r="A4269" t="str">
            <v/>
          </cell>
          <cell r="B4269" t="str">
            <v/>
          </cell>
          <cell r="C4269">
            <v>0</v>
          </cell>
          <cell r="D4269" t="str">
            <v/>
          </cell>
          <cell r="E4269">
            <v>0</v>
          </cell>
          <cell r="F4269">
            <v>0</v>
          </cell>
          <cell r="G4269">
            <v>0</v>
          </cell>
        </row>
        <row r="4270">
          <cell r="A4270" t="str">
            <v/>
          </cell>
          <cell r="B4270" t="str">
            <v/>
          </cell>
          <cell r="C4270">
            <v>0</v>
          </cell>
          <cell r="D4270" t="str">
            <v/>
          </cell>
          <cell r="E4270">
            <v>0</v>
          </cell>
          <cell r="F4270">
            <v>0</v>
          </cell>
          <cell r="G4270">
            <v>0</v>
          </cell>
        </row>
        <row r="4271">
          <cell r="A4271" t="str">
            <v/>
          </cell>
          <cell r="B4271" t="str">
            <v/>
          </cell>
          <cell r="C4271">
            <v>0</v>
          </cell>
          <cell r="D4271" t="str">
            <v/>
          </cell>
          <cell r="E4271">
            <v>0</v>
          </cell>
          <cell r="F4271">
            <v>0</v>
          </cell>
          <cell r="G4271">
            <v>0</v>
          </cell>
        </row>
        <row r="4272">
          <cell r="A4272" t="str">
            <v/>
          </cell>
          <cell r="B4272" t="str">
            <v/>
          </cell>
          <cell r="C4272">
            <v>0</v>
          </cell>
          <cell r="D4272" t="str">
            <v/>
          </cell>
          <cell r="E4272">
            <v>0</v>
          </cell>
          <cell r="F4272" t="str">
            <v>Total C</v>
          </cell>
          <cell r="G4272">
            <v>0</v>
          </cell>
        </row>
        <row r="4273">
          <cell r="A4273" t="str">
            <v/>
          </cell>
          <cell r="B4273" t="str">
            <v/>
          </cell>
          <cell r="C4273">
            <v>0</v>
          </cell>
          <cell r="D4273" t="str">
            <v/>
          </cell>
          <cell r="E4273">
            <v>0</v>
          </cell>
          <cell r="F4273">
            <v>0</v>
          </cell>
          <cell r="G4273">
            <v>0</v>
          </cell>
        </row>
        <row r="4274">
          <cell r="A4274" t="str">
            <v/>
          </cell>
          <cell r="B4274" t="str">
            <v/>
          </cell>
          <cell r="C4274">
            <v>0</v>
          </cell>
          <cell r="D4274" t="str">
            <v>COSTO NETO</v>
          </cell>
          <cell r="E4274">
            <v>0</v>
          </cell>
          <cell r="F4274" t="str">
            <v>Total D=A+B+C</v>
          </cell>
          <cell r="G4274">
            <v>0</v>
          </cell>
        </row>
        <row r="4275">
          <cell r="A4275" t="str">
            <v/>
          </cell>
          <cell r="B4275" t="str">
            <v/>
          </cell>
          <cell r="C4275">
            <v>0</v>
          </cell>
          <cell r="D4275" t="str">
            <v/>
          </cell>
          <cell r="E4275">
            <v>0</v>
          </cell>
          <cell r="F4275">
            <v>0</v>
          </cell>
          <cell r="G4275">
            <v>0</v>
          </cell>
        </row>
        <row r="4276">
          <cell r="A4276" t="str">
            <v>ANALISIS DE PRECIOS</v>
          </cell>
          <cell r="E4276">
            <v>0</v>
          </cell>
          <cell r="F4276" t="str">
            <v>Total A</v>
          </cell>
          <cell r="G4276" t="e">
            <v>#VALUE!</v>
          </cell>
        </row>
        <row r="4277">
          <cell r="A4277" t="str">
            <v>COMITENTE:</v>
          </cell>
          <cell r="B4277" t="str">
            <v>INSTITUTO PROVINCIAL DE LA VIVIENDA</v>
          </cell>
          <cell r="C4277" t="str">
            <v>B - MANO DE OBRA</v>
          </cell>
          <cell r="E4277">
            <v>0</v>
          </cell>
          <cell r="G4277">
            <v>0</v>
          </cell>
        </row>
        <row r="4278">
          <cell r="A4278" t="str">
            <v>CONTRATISTA:</v>
          </cell>
          <cell r="B4278">
            <v>0</v>
          </cell>
          <cell r="C4278">
            <v>0</v>
          </cell>
          <cell r="D4278" t="str">
            <v/>
          </cell>
          <cell r="E4278">
            <v>0</v>
          </cell>
          <cell r="F4278">
            <v>0</v>
          </cell>
          <cell r="G4278">
            <v>0</v>
          </cell>
        </row>
        <row r="4279">
          <cell r="A4279" t="str">
            <v>OBRA:</v>
          </cell>
          <cell r="B4279">
            <v>0</v>
          </cell>
          <cell r="C4279">
            <v>0</v>
          </cell>
          <cell r="D4279" t="str">
            <v/>
          </cell>
          <cell r="E4279">
            <v>0</v>
          </cell>
          <cell r="F4279" t="str">
            <v>PRECIOS A:</v>
          </cell>
          <cell r="G4279">
            <v>0</v>
          </cell>
        </row>
        <row r="4280">
          <cell r="A4280" t="str">
            <v>UBICACIÓN:</v>
          </cell>
          <cell r="B4280">
            <v>0</v>
          </cell>
          <cell r="C4280">
            <v>0</v>
          </cell>
          <cell r="D4280" t="str">
            <v/>
          </cell>
          <cell r="E4280">
            <v>0</v>
          </cell>
          <cell r="F4280">
            <v>0</v>
          </cell>
          <cell r="G4280">
            <v>0</v>
          </cell>
        </row>
        <row r="4281">
          <cell r="A4281" t="str">
            <v>RUBRO:</v>
          </cell>
          <cell r="B4281" t="str">
            <v/>
          </cell>
          <cell r="C4281">
            <v>0</v>
          </cell>
          <cell r="D4281" t="str">
            <v/>
          </cell>
          <cell r="E4281">
            <v>0</v>
          </cell>
          <cell r="F4281">
            <v>0</v>
          </cell>
          <cell r="G4281">
            <v>0</v>
          </cell>
        </row>
        <row r="4282">
          <cell r="A4282" t="str">
            <v>ITEM:</v>
          </cell>
          <cell r="B4282" t="str">
            <v/>
          </cell>
          <cell r="C4282" t="str">
            <v/>
          </cell>
          <cell r="D4282" t="str">
            <v/>
          </cell>
          <cell r="E4282">
            <v>0</v>
          </cell>
          <cell r="F4282" t="str">
            <v>UNIDAD:</v>
          </cell>
          <cell r="G4282" t="str">
            <v/>
          </cell>
        </row>
        <row r="4283">
          <cell r="A4283" t="str">
            <v/>
          </cell>
          <cell r="B4283" t="str">
            <v/>
          </cell>
          <cell r="C4283">
            <v>0</v>
          </cell>
          <cell r="D4283" t="str">
            <v/>
          </cell>
          <cell r="E4283">
            <v>0</v>
          </cell>
          <cell r="F4283">
            <v>0</v>
          </cell>
          <cell r="G4283">
            <v>0</v>
          </cell>
        </row>
        <row r="4284">
          <cell r="A4284" t="str">
            <v>DATOS REDETERMINACION</v>
          </cell>
          <cell r="B4284" t="str">
            <v/>
          </cell>
          <cell r="C4284" t="str">
            <v>DESIGNACION</v>
          </cell>
          <cell r="D4284" t="str">
            <v>U</v>
          </cell>
          <cell r="E4284" t="str">
            <v>Cantidad</v>
          </cell>
          <cell r="F4284" t="str">
            <v>$ Unitarios</v>
          </cell>
          <cell r="G4284" t="str">
            <v>$ Parcial</v>
          </cell>
        </row>
        <row r="4285">
          <cell r="A4285" t="str">
            <v>CÓDIGO</v>
          </cell>
          <cell r="B4285" t="str">
            <v>DESCRIPCIÓN</v>
          </cell>
          <cell r="C4285">
            <v>0</v>
          </cell>
          <cell r="D4285" t="str">
            <v/>
          </cell>
          <cell r="E4285">
            <v>0</v>
          </cell>
          <cell r="F4285">
            <v>0</v>
          </cell>
          <cell r="G4285">
            <v>0</v>
          </cell>
        </row>
        <row r="4286">
          <cell r="A4286" t="str">
            <v>A - MATERIALES</v>
          </cell>
          <cell r="E4286">
            <v>0</v>
          </cell>
          <cell r="F4286" t="str">
            <v>Total B</v>
          </cell>
          <cell r="G4286">
            <v>0</v>
          </cell>
        </row>
        <row r="4287">
          <cell r="A4287" t="str">
            <v/>
          </cell>
          <cell r="B4287" t="str">
            <v/>
          </cell>
          <cell r="C4287" t="str">
            <v>C - EQUIPOS</v>
          </cell>
          <cell r="D4287" t="str">
            <v/>
          </cell>
          <cell r="E4287">
            <v>0</v>
          </cell>
          <cell r="F4287">
            <v>0</v>
          </cell>
          <cell r="G4287">
            <v>0</v>
          </cell>
        </row>
        <row r="4288">
          <cell r="A4288" t="str">
            <v/>
          </cell>
          <cell r="B4288" t="str">
            <v/>
          </cell>
          <cell r="C4288">
            <v>0</v>
          </cell>
          <cell r="D4288" t="str">
            <v/>
          </cell>
          <cell r="E4288">
            <v>0</v>
          </cell>
          <cell r="F4288">
            <v>0</v>
          </cell>
          <cell r="G4288">
            <v>0</v>
          </cell>
        </row>
        <row r="4289">
          <cell r="A4289" t="str">
            <v/>
          </cell>
          <cell r="B4289" t="str">
            <v/>
          </cell>
          <cell r="C4289">
            <v>0</v>
          </cell>
          <cell r="D4289" t="str">
            <v/>
          </cell>
          <cell r="E4289">
            <v>0</v>
          </cell>
          <cell r="F4289">
            <v>0</v>
          </cell>
          <cell r="G4289">
            <v>0</v>
          </cell>
        </row>
        <row r="4290">
          <cell r="A4290" t="str">
            <v/>
          </cell>
          <cell r="B4290" t="str">
            <v/>
          </cell>
          <cell r="C4290">
            <v>0</v>
          </cell>
          <cell r="D4290" t="str">
            <v/>
          </cell>
          <cell r="E4290">
            <v>0</v>
          </cell>
          <cell r="F4290">
            <v>0</v>
          </cell>
          <cell r="G4290">
            <v>0</v>
          </cell>
        </row>
        <row r="4291">
          <cell r="A4291" t="str">
            <v/>
          </cell>
          <cell r="B4291" t="str">
            <v/>
          </cell>
          <cell r="C4291">
            <v>0</v>
          </cell>
          <cell r="D4291" t="str">
            <v/>
          </cell>
          <cell r="E4291">
            <v>0</v>
          </cell>
          <cell r="F4291">
            <v>0</v>
          </cell>
          <cell r="G4291">
            <v>0</v>
          </cell>
        </row>
        <row r="4292">
          <cell r="A4292" t="str">
            <v/>
          </cell>
          <cell r="B4292" t="str">
            <v/>
          </cell>
          <cell r="C4292">
            <v>0</v>
          </cell>
          <cell r="D4292" t="str">
            <v/>
          </cell>
          <cell r="E4292">
            <v>0</v>
          </cell>
          <cell r="F4292">
            <v>0</v>
          </cell>
          <cell r="G4292">
            <v>0</v>
          </cell>
        </row>
        <row r="4293">
          <cell r="A4293" t="str">
            <v/>
          </cell>
          <cell r="B4293" t="str">
            <v/>
          </cell>
          <cell r="C4293">
            <v>0</v>
          </cell>
          <cell r="D4293" t="str">
            <v/>
          </cell>
          <cell r="E4293">
            <v>0</v>
          </cell>
          <cell r="F4293">
            <v>0</v>
          </cell>
          <cell r="G4293">
            <v>0</v>
          </cell>
        </row>
        <row r="4294">
          <cell r="A4294" t="str">
            <v/>
          </cell>
          <cell r="B4294" t="str">
            <v/>
          </cell>
          <cell r="C4294">
            <v>0</v>
          </cell>
          <cell r="D4294" t="str">
            <v/>
          </cell>
          <cell r="E4294">
            <v>0</v>
          </cell>
          <cell r="F4294">
            <v>0</v>
          </cell>
          <cell r="G4294">
            <v>0</v>
          </cell>
        </row>
        <row r="4295">
          <cell r="A4295" t="str">
            <v/>
          </cell>
          <cell r="B4295" t="str">
            <v/>
          </cell>
          <cell r="C4295">
            <v>0</v>
          </cell>
          <cell r="D4295" t="str">
            <v/>
          </cell>
          <cell r="E4295">
            <v>0</v>
          </cell>
          <cell r="F4295">
            <v>0</v>
          </cell>
          <cell r="G4295">
            <v>0</v>
          </cell>
        </row>
        <row r="4296">
          <cell r="A4296" t="str">
            <v/>
          </cell>
          <cell r="B4296" t="str">
            <v/>
          </cell>
          <cell r="C4296">
            <v>0</v>
          </cell>
          <cell r="D4296" t="str">
            <v/>
          </cell>
          <cell r="E4296">
            <v>0</v>
          </cell>
          <cell r="F4296">
            <v>0</v>
          </cell>
          <cell r="G4296">
            <v>0</v>
          </cell>
        </row>
        <row r="4297">
          <cell r="A4297" t="str">
            <v/>
          </cell>
          <cell r="B4297" t="str">
            <v/>
          </cell>
          <cell r="D4297" t="str">
            <v/>
          </cell>
          <cell r="E4297">
            <v>0</v>
          </cell>
          <cell r="F4297">
            <v>0</v>
          </cell>
          <cell r="G4297">
            <v>0</v>
          </cell>
        </row>
        <row r="4298">
          <cell r="A4298" t="str">
            <v/>
          </cell>
          <cell r="B4298" t="str">
            <v/>
          </cell>
          <cell r="D4298" t="str">
            <v/>
          </cell>
          <cell r="E4298">
            <v>0</v>
          </cell>
          <cell r="F4298">
            <v>0</v>
          </cell>
          <cell r="G4298">
            <v>0</v>
          </cell>
        </row>
        <row r="4299">
          <cell r="A4299" t="str">
            <v/>
          </cell>
          <cell r="B4299" t="str">
            <v/>
          </cell>
          <cell r="C4299">
            <v>0</v>
          </cell>
          <cell r="D4299" t="str">
            <v/>
          </cell>
          <cell r="E4299">
            <v>0</v>
          </cell>
          <cell r="F4299">
            <v>0</v>
          </cell>
          <cell r="G4299">
            <v>0</v>
          </cell>
        </row>
        <row r="4300">
          <cell r="A4300" t="str">
            <v/>
          </cell>
          <cell r="B4300" t="str">
            <v/>
          </cell>
          <cell r="D4300" t="str">
            <v/>
          </cell>
          <cell r="F4300">
            <v>0</v>
          </cell>
          <cell r="G4300">
            <v>0</v>
          </cell>
        </row>
        <row r="4301">
          <cell r="A4301" t="str">
            <v/>
          </cell>
          <cell r="B4301" t="str">
            <v/>
          </cell>
          <cell r="C4301">
            <v>0</v>
          </cell>
          <cell r="D4301" t="str">
            <v/>
          </cell>
          <cell r="E4301">
            <v>0</v>
          </cell>
          <cell r="F4301">
            <v>0</v>
          </cell>
          <cell r="G4301">
            <v>0</v>
          </cell>
        </row>
        <row r="4302">
          <cell r="A4302" t="str">
            <v/>
          </cell>
          <cell r="B4302" t="str">
            <v/>
          </cell>
          <cell r="C4302">
            <v>0</v>
          </cell>
          <cell r="D4302" t="str">
            <v/>
          </cell>
          <cell r="E4302">
            <v>0</v>
          </cell>
          <cell r="F4302">
            <v>0</v>
          </cell>
          <cell r="G4302">
            <v>0</v>
          </cell>
        </row>
        <row r="4303">
          <cell r="A4303" t="str">
            <v/>
          </cell>
          <cell r="B4303" t="str">
            <v/>
          </cell>
          <cell r="C4303">
            <v>0</v>
          </cell>
          <cell r="D4303" t="str">
            <v/>
          </cell>
          <cell r="E4303">
            <v>0</v>
          </cell>
          <cell r="F4303">
            <v>0</v>
          </cell>
          <cell r="G4303">
            <v>0</v>
          </cell>
        </row>
        <row r="4304">
          <cell r="A4304" t="str">
            <v/>
          </cell>
          <cell r="B4304" t="str">
            <v/>
          </cell>
          <cell r="C4304">
            <v>0</v>
          </cell>
          <cell r="D4304" t="str">
            <v/>
          </cell>
          <cell r="E4304">
            <v>0</v>
          </cell>
          <cell r="F4304">
            <v>0</v>
          </cell>
          <cell r="G4304">
            <v>0</v>
          </cell>
        </row>
        <row r="4305">
          <cell r="A4305" t="str">
            <v/>
          </cell>
          <cell r="B4305" t="str">
            <v/>
          </cell>
          <cell r="C4305">
            <v>0</v>
          </cell>
          <cell r="D4305" t="str">
            <v/>
          </cell>
          <cell r="E4305">
            <v>0</v>
          </cell>
          <cell r="F4305">
            <v>0</v>
          </cell>
          <cell r="G4305">
            <v>0</v>
          </cell>
        </row>
        <row r="4306">
          <cell r="A4306" t="str">
            <v/>
          </cell>
          <cell r="B4306" t="str">
            <v/>
          </cell>
          <cell r="C4306" t="str">
            <v>CARPINTERÍAS</v>
          </cell>
          <cell r="D4306" t="str">
            <v/>
          </cell>
          <cell r="E4306">
            <v>0</v>
          </cell>
          <cell r="F4306">
            <v>0</v>
          </cell>
          <cell r="G4306">
            <v>0</v>
          </cell>
        </row>
        <row r="4307">
          <cell r="A4307" t="str">
            <v>ITEM:</v>
          </cell>
          <cell r="B4307" t="str">
            <v>13.4.1</v>
          </cell>
          <cell r="C4307" t="str">
            <v>Carpintería acero inoxidable</v>
          </cell>
          <cell r="E4307">
            <v>0</v>
          </cell>
          <cell r="F4307" t="str">
            <v>Total A</v>
          </cell>
          <cell r="G4307">
            <v>0</v>
          </cell>
        </row>
        <row r="4308">
          <cell r="A4308" t="str">
            <v>B - MANO DE OBRA</v>
          </cell>
          <cell r="B4308">
            <v>0</v>
          </cell>
          <cell r="E4308">
            <v>0</v>
          </cell>
          <cell r="G4308">
            <v>0</v>
          </cell>
        </row>
        <row r="4309">
          <cell r="A4309" t="str">
            <v/>
          </cell>
          <cell r="B4309" t="str">
            <v/>
          </cell>
          <cell r="C4309" t="str">
            <v>DESIGNACION</v>
          </cell>
          <cell r="D4309" t="str">
            <v/>
          </cell>
          <cell r="E4309" t="str">
            <v>Cantidad</v>
          </cell>
          <cell r="F4309">
            <v>0</v>
          </cell>
          <cell r="G4309">
            <v>0</v>
          </cell>
        </row>
        <row r="4310">
          <cell r="A4310" t="str">
            <v/>
          </cell>
          <cell r="B4310" t="str">
            <v/>
          </cell>
          <cell r="C4310">
            <v>0</v>
          </cell>
          <cell r="D4310" t="str">
            <v/>
          </cell>
          <cell r="E4310">
            <v>0</v>
          </cell>
          <cell r="F4310">
            <v>0</v>
          </cell>
          <cell r="G4310">
            <v>0</v>
          </cell>
        </row>
        <row r="4311">
          <cell r="A4311" t="str">
            <v/>
          </cell>
          <cell r="B4311" t="str">
            <v/>
          </cell>
          <cell r="C4311" t="str">
            <v>A - MATERIALES</v>
          </cell>
          <cell r="D4311" t="str">
            <v/>
          </cell>
          <cell r="E4311">
            <v>0</v>
          </cell>
          <cell r="F4311">
            <v>0</v>
          </cell>
          <cell r="G4311">
            <v>0</v>
          </cell>
        </row>
        <row r="4312">
          <cell r="A4312" t="str">
            <v/>
          </cell>
          <cell r="B4312" t="str">
            <v/>
          </cell>
          <cell r="C4312" t="str">
            <v>Baranda acero inoxidable</v>
          </cell>
          <cell r="D4312" t="str">
            <v/>
          </cell>
          <cell r="E4312">
            <v>150</v>
          </cell>
          <cell r="F4312">
            <v>0</v>
          </cell>
          <cell r="G4312">
            <v>0</v>
          </cell>
        </row>
        <row r="4313">
          <cell r="A4313" t="str">
            <v/>
          </cell>
          <cell r="B4313" t="str">
            <v/>
          </cell>
          <cell r="C4313">
            <v>0</v>
          </cell>
          <cell r="D4313" t="str">
            <v/>
          </cell>
          <cell r="E4313">
            <v>0</v>
          </cell>
          <cell r="F4313">
            <v>0</v>
          </cell>
          <cell r="G4313">
            <v>0</v>
          </cell>
        </row>
        <row r="4314">
          <cell r="A4314" t="str">
            <v/>
          </cell>
          <cell r="B4314" t="str">
            <v/>
          </cell>
          <cell r="C4314">
            <v>0</v>
          </cell>
          <cell r="D4314" t="str">
            <v/>
          </cell>
          <cell r="E4314">
            <v>0</v>
          </cell>
          <cell r="F4314">
            <v>0</v>
          </cell>
          <cell r="G4314">
            <v>0</v>
          </cell>
        </row>
        <row r="4315">
          <cell r="A4315" t="str">
            <v/>
          </cell>
          <cell r="B4315" t="str">
            <v/>
          </cell>
          <cell r="C4315">
            <v>0</v>
          </cell>
          <cell r="D4315" t="str">
            <v/>
          </cell>
          <cell r="E4315">
            <v>0</v>
          </cell>
          <cell r="F4315">
            <v>0</v>
          </cell>
          <cell r="G4315">
            <v>0</v>
          </cell>
        </row>
        <row r="4316">
          <cell r="A4316" t="str">
            <v/>
          </cell>
          <cell r="B4316" t="str">
            <v/>
          </cell>
          <cell r="C4316">
            <v>0</v>
          </cell>
          <cell r="D4316" t="str">
            <v/>
          </cell>
          <cell r="E4316">
            <v>0</v>
          </cell>
          <cell r="F4316">
            <v>0</v>
          </cell>
          <cell r="G4316">
            <v>0</v>
          </cell>
        </row>
        <row r="4317">
          <cell r="A4317" t="str">
            <v/>
          </cell>
          <cell r="B4317" t="str">
            <v/>
          </cell>
          <cell r="C4317">
            <v>0</v>
          </cell>
          <cell r="D4317" t="str">
            <v/>
          </cell>
          <cell r="E4317">
            <v>0</v>
          </cell>
          <cell r="F4317" t="str">
            <v>Total B</v>
          </cell>
          <cell r="G4317">
            <v>0</v>
          </cell>
        </row>
        <row r="4318">
          <cell r="A4318" t="str">
            <v>C - EQUIPOS</v>
          </cell>
          <cell r="B4318" t="str">
            <v/>
          </cell>
          <cell r="C4318">
            <v>0</v>
          </cell>
          <cell r="D4318" t="str">
            <v/>
          </cell>
          <cell r="E4318">
            <v>0</v>
          </cell>
          <cell r="F4318">
            <v>0</v>
          </cell>
          <cell r="G4318">
            <v>0</v>
          </cell>
        </row>
        <row r="4319">
          <cell r="A4319" t="str">
            <v/>
          </cell>
          <cell r="B4319" t="str">
            <v/>
          </cell>
          <cell r="C4319">
            <v>0</v>
          </cell>
          <cell r="D4319" t="str">
            <v/>
          </cell>
          <cell r="E4319">
            <v>0</v>
          </cell>
          <cell r="F4319">
            <v>0</v>
          </cell>
          <cell r="G4319">
            <v>0</v>
          </cell>
        </row>
        <row r="4320">
          <cell r="A4320" t="str">
            <v/>
          </cell>
          <cell r="B4320" t="str">
            <v/>
          </cell>
          <cell r="C4320">
            <v>0</v>
          </cell>
          <cell r="D4320" t="str">
            <v/>
          </cell>
          <cell r="E4320">
            <v>0</v>
          </cell>
          <cell r="F4320">
            <v>0</v>
          </cell>
          <cell r="G4320">
            <v>0</v>
          </cell>
        </row>
        <row r="4321">
          <cell r="A4321" t="str">
            <v/>
          </cell>
          <cell r="B4321" t="str">
            <v/>
          </cell>
          <cell r="C4321">
            <v>0</v>
          </cell>
          <cell r="D4321" t="str">
            <v/>
          </cell>
          <cell r="E4321">
            <v>0</v>
          </cell>
          <cell r="F4321">
            <v>0</v>
          </cell>
          <cell r="G4321">
            <v>0</v>
          </cell>
        </row>
        <row r="4322">
          <cell r="A4322" t="str">
            <v/>
          </cell>
          <cell r="B4322" t="str">
            <v/>
          </cell>
          <cell r="C4322">
            <v>0</v>
          </cell>
          <cell r="D4322" t="str">
            <v/>
          </cell>
          <cell r="E4322">
            <v>0</v>
          </cell>
          <cell r="F4322">
            <v>0</v>
          </cell>
          <cell r="G4322">
            <v>0</v>
          </cell>
        </row>
        <row r="4323">
          <cell r="A4323" t="str">
            <v/>
          </cell>
          <cell r="B4323" t="str">
            <v/>
          </cell>
          <cell r="C4323">
            <v>0</v>
          </cell>
          <cell r="D4323" t="str">
            <v/>
          </cell>
          <cell r="E4323">
            <v>0</v>
          </cell>
          <cell r="F4323">
            <v>0</v>
          </cell>
          <cell r="G4323">
            <v>0</v>
          </cell>
        </row>
        <row r="4324">
          <cell r="A4324" t="str">
            <v/>
          </cell>
          <cell r="B4324" t="str">
            <v/>
          </cell>
          <cell r="C4324">
            <v>0</v>
          </cell>
          <cell r="D4324" t="str">
            <v/>
          </cell>
          <cell r="E4324">
            <v>0</v>
          </cell>
          <cell r="F4324">
            <v>0</v>
          </cell>
          <cell r="G4324">
            <v>0</v>
          </cell>
        </row>
        <row r="4325">
          <cell r="A4325" t="str">
            <v/>
          </cell>
          <cell r="B4325" t="str">
            <v/>
          </cell>
          <cell r="C4325">
            <v>0</v>
          </cell>
          <cell r="D4325" t="str">
            <v/>
          </cell>
          <cell r="E4325">
            <v>0</v>
          </cell>
          <cell r="F4325">
            <v>0</v>
          </cell>
          <cell r="G4325">
            <v>0</v>
          </cell>
        </row>
        <row r="4326">
          <cell r="A4326" t="str">
            <v/>
          </cell>
          <cell r="B4326" t="str">
            <v/>
          </cell>
          <cell r="D4326" t="str">
            <v/>
          </cell>
          <cell r="E4326">
            <v>0</v>
          </cell>
          <cell r="F4326">
            <v>0</v>
          </cell>
          <cell r="G4326">
            <v>0</v>
          </cell>
        </row>
        <row r="4327">
          <cell r="A4327" t="str">
            <v/>
          </cell>
          <cell r="B4327" t="str">
            <v/>
          </cell>
          <cell r="C4327" t="str">
            <v>B - MANO DE OBRA</v>
          </cell>
          <cell r="D4327" t="str">
            <v/>
          </cell>
          <cell r="E4327">
            <v>0</v>
          </cell>
          <cell r="F4327">
            <v>0</v>
          </cell>
          <cell r="G4327">
            <v>0</v>
          </cell>
        </row>
        <row r="4328">
          <cell r="A4328" t="str">
            <v/>
          </cell>
          <cell r="B4328" t="str">
            <v/>
          </cell>
          <cell r="C4328" t="str">
            <v>AYUDANTE</v>
          </cell>
          <cell r="D4328" t="str">
            <v/>
          </cell>
          <cell r="E4328">
            <v>10</v>
          </cell>
          <cell r="F4328">
            <v>0</v>
          </cell>
          <cell r="G4328">
            <v>0</v>
          </cell>
        </row>
        <row r="4329">
          <cell r="A4329" t="str">
            <v/>
          </cell>
          <cell r="B4329" t="str">
            <v/>
          </cell>
          <cell r="C4329" t="str">
            <v>OFICIAL</v>
          </cell>
          <cell r="D4329" t="str">
            <v/>
          </cell>
          <cell r="E4329">
            <v>5</v>
          </cell>
          <cell r="F4329" t="str">
            <v>Total C</v>
          </cell>
          <cell r="G4329">
            <v>0</v>
          </cell>
        </row>
        <row r="4330">
          <cell r="A4330" t="str">
            <v/>
          </cell>
          <cell r="B4330" t="str">
            <v/>
          </cell>
          <cell r="C4330">
            <v>0</v>
          </cell>
          <cell r="D4330" t="str">
            <v/>
          </cell>
          <cell r="E4330">
            <v>0</v>
          </cell>
          <cell r="F4330">
            <v>0</v>
          </cell>
          <cell r="G4330">
            <v>0</v>
          </cell>
        </row>
        <row r="4331">
          <cell r="A4331" t="str">
            <v/>
          </cell>
          <cell r="B4331" t="str">
            <v/>
          </cell>
          <cell r="C4331">
            <v>0</v>
          </cell>
          <cell r="D4331" t="str">
            <v>COSTO NETO</v>
          </cell>
          <cell r="E4331">
            <v>0</v>
          </cell>
          <cell r="F4331" t="str">
            <v>Total D=A+B+C</v>
          </cell>
          <cell r="G4331">
            <v>0</v>
          </cell>
        </row>
        <row r="4332">
          <cell r="A4332" t="str">
            <v/>
          </cell>
          <cell r="B4332" t="str">
            <v/>
          </cell>
          <cell r="C4332">
            <v>0</v>
          </cell>
          <cell r="D4332" t="str">
            <v/>
          </cell>
          <cell r="E4332">
            <v>0</v>
          </cell>
          <cell r="F4332">
            <v>0</v>
          </cell>
          <cell r="G4332">
            <v>0</v>
          </cell>
        </row>
        <row r="4333">
          <cell r="A4333" t="str">
            <v>ANALISIS DE PRECIOS</v>
          </cell>
          <cell r="B4333" t="str">
            <v/>
          </cell>
          <cell r="C4333">
            <v>0</v>
          </cell>
          <cell r="D4333" t="str">
            <v/>
          </cell>
          <cell r="E4333">
            <v>0</v>
          </cell>
          <cell r="F4333">
            <v>0</v>
          </cell>
          <cell r="G4333">
            <v>0</v>
          </cell>
        </row>
        <row r="4334">
          <cell r="A4334" t="str">
            <v>COMITENTE:</v>
          </cell>
          <cell r="B4334" t="str">
            <v>INSTITUTO PROVINCIAL DE LA VIVIENDA</v>
          </cell>
          <cell r="C4334">
            <v>0</v>
          </cell>
          <cell r="D4334" t="str">
            <v/>
          </cell>
          <cell r="E4334">
            <v>0</v>
          </cell>
          <cell r="F4334">
            <v>0</v>
          </cell>
          <cell r="G4334">
            <v>0</v>
          </cell>
        </row>
        <row r="4335">
          <cell r="A4335" t="str">
            <v>CONTRATISTA:</v>
          </cell>
          <cell r="B4335">
            <v>0</v>
          </cell>
          <cell r="C4335">
            <v>0</v>
          </cell>
          <cell r="D4335" t="str">
            <v/>
          </cell>
          <cell r="E4335">
            <v>0</v>
          </cell>
          <cell r="F4335">
            <v>0</v>
          </cell>
          <cell r="G4335">
            <v>0</v>
          </cell>
        </row>
        <row r="4336">
          <cell r="A4336" t="str">
            <v>OBRA:</v>
          </cell>
          <cell r="B4336">
            <v>0</v>
          </cell>
          <cell r="E4336">
            <v>0</v>
          </cell>
          <cell r="F4336" t="str">
            <v>PRECIOS A:</v>
          </cell>
          <cell r="G4336">
            <v>0</v>
          </cell>
        </row>
        <row r="4337">
          <cell r="A4337" t="str">
            <v>UBICACIÓN:</v>
          </cell>
          <cell r="B4337">
            <v>0</v>
          </cell>
          <cell r="C4337" t="str">
            <v>C - EQUIPOS</v>
          </cell>
          <cell r="E4337">
            <v>0</v>
          </cell>
          <cell r="G4337">
            <v>0</v>
          </cell>
        </row>
        <row r="4338">
          <cell r="A4338" t="str">
            <v>RUBRO:</v>
          </cell>
          <cell r="B4338" t="str">
            <v/>
          </cell>
          <cell r="C4338">
            <v>0</v>
          </cell>
          <cell r="D4338" t="str">
            <v/>
          </cell>
          <cell r="E4338">
            <v>5</v>
          </cell>
          <cell r="F4338">
            <v>0</v>
          </cell>
          <cell r="G4338">
            <v>0</v>
          </cell>
        </row>
        <row r="4339">
          <cell r="A4339" t="str">
            <v>ITEM:</v>
          </cell>
          <cell r="B4339" t="str">
            <v/>
          </cell>
          <cell r="C4339" t="str">
            <v/>
          </cell>
          <cell r="D4339" t="str">
            <v/>
          </cell>
          <cell r="E4339">
            <v>0</v>
          </cell>
          <cell r="F4339" t="str">
            <v>UNIDAD:</v>
          </cell>
          <cell r="G4339" t="str">
            <v/>
          </cell>
        </row>
        <row r="4340">
          <cell r="A4340" t="str">
            <v/>
          </cell>
          <cell r="B4340" t="str">
            <v/>
          </cell>
          <cell r="C4340">
            <v>0</v>
          </cell>
          <cell r="D4340" t="str">
            <v/>
          </cell>
          <cell r="E4340">
            <v>0</v>
          </cell>
          <cell r="F4340">
            <v>0</v>
          </cell>
          <cell r="G4340">
            <v>0</v>
          </cell>
        </row>
        <row r="4341">
          <cell r="A4341" t="str">
            <v>DATOS REDETERMINACION</v>
          </cell>
          <cell r="B4341" t="str">
            <v/>
          </cell>
          <cell r="C4341" t="str">
            <v>DESIGNACION</v>
          </cell>
          <cell r="D4341" t="str">
            <v>U</v>
          </cell>
          <cell r="E4341" t="str">
            <v>Cantidad</v>
          </cell>
          <cell r="F4341" t="str">
            <v>$ Unitarios</v>
          </cell>
          <cell r="G4341" t="str">
            <v>$ Parcial</v>
          </cell>
        </row>
        <row r="4342">
          <cell r="A4342" t="str">
            <v>CÓDIGO</v>
          </cell>
          <cell r="B4342" t="str">
            <v>DESCRIPCIÓN</v>
          </cell>
          <cell r="C4342">
            <v>0</v>
          </cell>
          <cell r="D4342" t="str">
            <v/>
          </cell>
          <cell r="E4342">
            <v>0</v>
          </cell>
          <cell r="F4342">
            <v>0</v>
          </cell>
          <cell r="G4342">
            <v>0</v>
          </cell>
        </row>
        <row r="4343">
          <cell r="A4343" t="str">
            <v>A - MATERIALES</v>
          </cell>
          <cell r="B4343" t="str">
            <v/>
          </cell>
          <cell r="C4343">
            <v>0</v>
          </cell>
          <cell r="D4343" t="str">
            <v/>
          </cell>
          <cell r="E4343">
            <v>0</v>
          </cell>
          <cell r="F4343">
            <v>0</v>
          </cell>
          <cell r="G4343">
            <v>0</v>
          </cell>
        </row>
        <row r="4344">
          <cell r="A4344" t="str">
            <v/>
          </cell>
          <cell r="B4344" t="str">
            <v/>
          </cell>
          <cell r="C4344">
            <v>0</v>
          </cell>
          <cell r="D4344" t="str">
            <v/>
          </cell>
          <cell r="E4344">
            <v>0</v>
          </cell>
          <cell r="F4344">
            <v>0</v>
          </cell>
          <cell r="G4344">
            <v>0</v>
          </cell>
        </row>
        <row r="4345">
          <cell r="A4345" t="str">
            <v/>
          </cell>
          <cell r="B4345" t="str">
            <v/>
          </cell>
          <cell r="C4345">
            <v>0</v>
          </cell>
          <cell r="D4345" t="str">
            <v/>
          </cell>
          <cell r="E4345">
            <v>0</v>
          </cell>
          <cell r="F4345">
            <v>0</v>
          </cell>
          <cell r="G4345">
            <v>0</v>
          </cell>
        </row>
        <row r="4346">
          <cell r="A4346" t="str">
            <v/>
          </cell>
          <cell r="B4346" t="str">
            <v/>
          </cell>
          <cell r="C4346">
            <v>0</v>
          </cell>
          <cell r="D4346" t="str">
            <v/>
          </cell>
          <cell r="E4346">
            <v>0</v>
          </cell>
          <cell r="F4346">
            <v>0</v>
          </cell>
          <cell r="G4346">
            <v>0</v>
          </cell>
        </row>
        <row r="4347">
          <cell r="A4347" t="str">
            <v/>
          </cell>
          <cell r="B4347" t="str">
            <v/>
          </cell>
          <cell r="D4347" t="str">
            <v/>
          </cell>
          <cell r="E4347">
            <v>0</v>
          </cell>
          <cell r="F4347">
            <v>0</v>
          </cell>
          <cell r="G4347">
            <v>0</v>
          </cell>
        </row>
        <row r="4348">
          <cell r="A4348" t="str">
            <v/>
          </cell>
          <cell r="B4348" t="str">
            <v/>
          </cell>
          <cell r="D4348" t="str">
            <v/>
          </cell>
          <cell r="E4348">
            <v>0</v>
          </cell>
          <cell r="F4348">
            <v>0</v>
          </cell>
          <cell r="G4348">
            <v>0</v>
          </cell>
        </row>
        <row r="4349">
          <cell r="A4349" t="str">
            <v/>
          </cell>
          <cell r="B4349" t="str">
            <v/>
          </cell>
          <cell r="C4349">
            <v>0</v>
          </cell>
          <cell r="D4349" t="str">
            <v/>
          </cell>
          <cell r="E4349">
            <v>0</v>
          </cell>
          <cell r="F4349">
            <v>0</v>
          </cell>
          <cell r="G4349">
            <v>0</v>
          </cell>
        </row>
        <row r="4350">
          <cell r="A4350" t="str">
            <v/>
          </cell>
          <cell r="B4350" t="str">
            <v/>
          </cell>
          <cell r="D4350" t="str">
            <v/>
          </cell>
          <cell r="F4350">
            <v>0</v>
          </cell>
          <cell r="G4350">
            <v>0</v>
          </cell>
        </row>
        <row r="4351">
          <cell r="A4351" t="str">
            <v/>
          </cell>
          <cell r="B4351" t="str">
            <v/>
          </cell>
          <cell r="C4351">
            <v>0</v>
          </cell>
          <cell r="D4351" t="str">
            <v/>
          </cell>
          <cell r="E4351">
            <v>0</v>
          </cell>
          <cell r="F4351">
            <v>0</v>
          </cell>
          <cell r="G4351">
            <v>0</v>
          </cell>
        </row>
        <row r="4352">
          <cell r="A4352" t="str">
            <v/>
          </cell>
          <cell r="B4352" t="str">
            <v/>
          </cell>
          <cell r="C4352">
            <v>0</v>
          </cell>
          <cell r="D4352" t="str">
            <v/>
          </cell>
          <cell r="E4352">
            <v>0</v>
          </cell>
          <cell r="F4352">
            <v>0</v>
          </cell>
          <cell r="G4352">
            <v>0</v>
          </cell>
        </row>
        <row r="4353">
          <cell r="A4353" t="str">
            <v/>
          </cell>
          <cell r="B4353" t="str">
            <v/>
          </cell>
          <cell r="C4353">
            <v>0</v>
          </cell>
          <cell r="D4353" t="str">
            <v/>
          </cell>
          <cell r="E4353">
            <v>0</v>
          </cell>
          <cell r="F4353">
            <v>0</v>
          </cell>
          <cell r="G4353">
            <v>0</v>
          </cell>
        </row>
        <row r="4354">
          <cell r="A4354" t="str">
            <v/>
          </cell>
          <cell r="B4354" t="str">
            <v/>
          </cell>
          <cell r="C4354">
            <v>0</v>
          </cell>
          <cell r="D4354" t="str">
            <v/>
          </cell>
          <cell r="E4354">
            <v>0</v>
          </cell>
          <cell r="F4354">
            <v>0</v>
          </cell>
          <cell r="G4354">
            <v>0</v>
          </cell>
        </row>
        <row r="4355">
          <cell r="A4355" t="str">
            <v/>
          </cell>
          <cell r="B4355" t="str">
            <v/>
          </cell>
          <cell r="C4355">
            <v>0</v>
          </cell>
          <cell r="D4355" t="str">
            <v/>
          </cell>
          <cell r="E4355">
            <v>0</v>
          </cell>
          <cell r="F4355">
            <v>0</v>
          </cell>
          <cell r="G4355">
            <v>0</v>
          </cell>
        </row>
        <row r="4356">
          <cell r="A4356" t="str">
            <v/>
          </cell>
          <cell r="B4356" t="str">
            <v/>
          </cell>
          <cell r="C4356" t="str">
            <v>INSTALACIÓN SANITARIA</v>
          </cell>
          <cell r="D4356" t="str">
            <v/>
          </cell>
          <cell r="E4356">
            <v>0</v>
          </cell>
          <cell r="F4356">
            <v>0</v>
          </cell>
          <cell r="G4356">
            <v>0</v>
          </cell>
        </row>
        <row r="4357">
          <cell r="A4357" t="str">
            <v/>
          </cell>
          <cell r="B4357" t="str">
            <v/>
          </cell>
          <cell r="C4357" t="str">
            <v>Excavaciones</v>
          </cell>
          <cell r="D4357" t="str">
            <v/>
          </cell>
          <cell r="E4357">
            <v>0</v>
          </cell>
          <cell r="F4357">
            <v>0</v>
          </cell>
          <cell r="G4357">
            <v>0</v>
          </cell>
        </row>
        <row r="4358">
          <cell r="A4358" t="str">
            <v/>
          </cell>
          <cell r="B4358" t="str">
            <v/>
          </cell>
          <cell r="D4358" t="str">
            <v/>
          </cell>
          <cell r="E4358">
            <v>0</v>
          </cell>
          <cell r="F4358">
            <v>0</v>
          </cell>
          <cell r="G4358">
            <v>0</v>
          </cell>
        </row>
        <row r="4359">
          <cell r="A4359" t="str">
            <v/>
          </cell>
          <cell r="B4359" t="str">
            <v/>
          </cell>
          <cell r="C4359" t="str">
            <v>DESIGNACION</v>
          </cell>
          <cell r="D4359" t="str">
            <v/>
          </cell>
          <cell r="E4359" t="str">
            <v>Cantidad</v>
          </cell>
          <cell r="F4359">
            <v>0</v>
          </cell>
          <cell r="G4359">
            <v>0</v>
          </cell>
        </row>
        <row r="4360">
          <cell r="A4360" t="str">
            <v/>
          </cell>
          <cell r="B4360" t="str">
            <v/>
          </cell>
          <cell r="C4360">
            <v>0</v>
          </cell>
          <cell r="D4360" t="str">
            <v/>
          </cell>
          <cell r="E4360">
            <v>0</v>
          </cell>
          <cell r="F4360">
            <v>0</v>
          </cell>
          <cell r="G4360">
            <v>0</v>
          </cell>
        </row>
        <row r="4361">
          <cell r="A4361" t="str">
            <v/>
          </cell>
          <cell r="B4361" t="str">
            <v/>
          </cell>
          <cell r="C4361" t="str">
            <v>A - MATERIALES</v>
          </cell>
          <cell r="D4361" t="str">
            <v/>
          </cell>
          <cell r="E4361">
            <v>0</v>
          </cell>
          <cell r="F4361">
            <v>0</v>
          </cell>
          <cell r="G4361">
            <v>0</v>
          </cell>
        </row>
        <row r="4362">
          <cell r="A4362" t="str">
            <v/>
          </cell>
          <cell r="B4362" t="str">
            <v/>
          </cell>
          <cell r="C4362">
            <v>0</v>
          </cell>
          <cell r="D4362" t="str">
            <v/>
          </cell>
          <cell r="E4362">
            <v>0</v>
          </cell>
          <cell r="F4362">
            <v>0</v>
          </cell>
          <cell r="G4362">
            <v>0</v>
          </cell>
        </row>
        <row r="4363">
          <cell r="A4363" t="str">
            <v/>
          </cell>
          <cell r="B4363" t="str">
            <v/>
          </cell>
          <cell r="C4363">
            <v>0</v>
          </cell>
          <cell r="D4363" t="str">
            <v/>
          </cell>
          <cell r="E4363">
            <v>0</v>
          </cell>
          <cell r="F4363">
            <v>0</v>
          </cell>
          <cell r="G4363">
            <v>0</v>
          </cell>
        </row>
        <row r="4364">
          <cell r="A4364" t="str">
            <v/>
          </cell>
          <cell r="B4364" t="str">
            <v/>
          </cell>
          <cell r="C4364">
            <v>0</v>
          </cell>
          <cell r="D4364" t="str">
            <v/>
          </cell>
          <cell r="E4364">
            <v>0</v>
          </cell>
          <cell r="F4364" t="str">
            <v>Total A</v>
          </cell>
          <cell r="G4364">
            <v>0</v>
          </cell>
        </row>
        <row r="4365">
          <cell r="A4365" t="str">
            <v>B - MANO DE OBRA</v>
          </cell>
          <cell r="B4365" t="str">
            <v/>
          </cell>
          <cell r="C4365">
            <v>0</v>
          </cell>
          <cell r="D4365" t="str">
            <v/>
          </cell>
          <cell r="E4365">
            <v>0</v>
          </cell>
          <cell r="F4365">
            <v>0</v>
          </cell>
          <cell r="G4365">
            <v>0</v>
          </cell>
        </row>
        <row r="4366">
          <cell r="A4366" t="str">
            <v/>
          </cell>
          <cell r="B4366" t="str">
            <v/>
          </cell>
          <cell r="C4366">
            <v>0</v>
          </cell>
          <cell r="D4366" t="str">
            <v/>
          </cell>
          <cell r="E4366">
            <v>0</v>
          </cell>
          <cell r="F4366">
            <v>0</v>
          </cell>
          <cell r="G4366">
            <v>0</v>
          </cell>
        </row>
        <row r="4367">
          <cell r="A4367" t="str">
            <v/>
          </cell>
          <cell r="B4367" t="str">
            <v/>
          </cell>
          <cell r="C4367">
            <v>0</v>
          </cell>
          <cell r="D4367" t="str">
            <v/>
          </cell>
          <cell r="E4367">
            <v>0</v>
          </cell>
          <cell r="F4367">
            <v>0</v>
          </cell>
          <cell r="G4367">
            <v>0</v>
          </cell>
        </row>
        <row r="4368">
          <cell r="A4368" t="str">
            <v/>
          </cell>
          <cell r="B4368" t="str">
            <v/>
          </cell>
          <cell r="C4368">
            <v>0</v>
          </cell>
          <cell r="D4368" t="str">
            <v/>
          </cell>
          <cell r="E4368">
            <v>0</v>
          </cell>
          <cell r="F4368">
            <v>0</v>
          </cell>
          <cell r="G4368">
            <v>0</v>
          </cell>
        </row>
        <row r="4369">
          <cell r="A4369" t="str">
            <v/>
          </cell>
          <cell r="B4369" t="str">
            <v/>
          </cell>
          <cell r="C4369">
            <v>0</v>
          </cell>
          <cell r="D4369" t="str">
            <v/>
          </cell>
          <cell r="E4369">
            <v>0</v>
          </cell>
          <cell r="F4369">
            <v>0</v>
          </cell>
          <cell r="G4369">
            <v>0</v>
          </cell>
        </row>
        <row r="4370">
          <cell r="A4370" t="str">
            <v/>
          </cell>
          <cell r="B4370" t="str">
            <v/>
          </cell>
          <cell r="C4370">
            <v>0</v>
          </cell>
          <cell r="D4370" t="str">
            <v/>
          </cell>
          <cell r="E4370">
            <v>0</v>
          </cell>
          <cell r="F4370">
            <v>0</v>
          </cell>
          <cell r="G4370">
            <v>0</v>
          </cell>
        </row>
        <row r="4371">
          <cell r="A4371" t="str">
            <v/>
          </cell>
          <cell r="B4371" t="str">
            <v/>
          </cell>
          <cell r="C4371">
            <v>0</v>
          </cell>
          <cell r="D4371" t="str">
            <v/>
          </cell>
          <cell r="E4371">
            <v>0</v>
          </cell>
          <cell r="F4371">
            <v>0</v>
          </cell>
          <cell r="G4371">
            <v>0</v>
          </cell>
        </row>
        <row r="4372">
          <cell r="A4372" t="str">
            <v/>
          </cell>
          <cell r="B4372" t="str">
            <v/>
          </cell>
          <cell r="C4372">
            <v>0</v>
          </cell>
          <cell r="D4372" t="str">
            <v/>
          </cell>
          <cell r="E4372">
            <v>0</v>
          </cell>
          <cell r="F4372">
            <v>0</v>
          </cell>
          <cell r="G4372">
            <v>0</v>
          </cell>
        </row>
        <row r="4373">
          <cell r="A4373" t="str">
            <v/>
          </cell>
          <cell r="B4373" t="str">
            <v/>
          </cell>
          <cell r="C4373">
            <v>0</v>
          </cell>
          <cell r="D4373" t="str">
            <v/>
          </cell>
          <cell r="E4373">
            <v>0</v>
          </cell>
          <cell r="F4373">
            <v>0</v>
          </cell>
          <cell r="G4373">
            <v>0</v>
          </cell>
        </row>
        <row r="4374">
          <cell r="A4374" t="str">
            <v/>
          </cell>
          <cell r="B4374" t="str">
            <v/>
          </cell>
          <cell r="C4374">
            <v>0</v>
          </cell>
          <cell r="D4374" t="str">
            <v/>
          </cell>
          <cell r="E4374">
            <v>0</v>
          </cell>
          <cell r="F4374" t="str">
            <v>Total B</v>
          </cell>
          <cell r="G4374">
            <v>0</v>
          </cell>
        </row>
        <row r="4375">
          <cell r="A4375" t="str">
            <v>C - EQUIPOS</v>
          </cell>
          <cell r="B4375" t="str">
            <v/>
          </cell>
          <cell r="C4375">
            <v>0</v>
          </cell>
          <cell r="D4375" t="str">
            <v/>
          </cell>
          <cell r="E4375">
            <v>0</v>
          </cell>
          <cell r="F4375">
            <v>0</v>
          </cell>
          <cell r="G4375">
            <v>0</v>
          </cell>
        </row>
        <row r="4376">
          <cell r="A4376" t="str">
            <v/>
          </cell>
          <cell r="B4376" t="str">
            <v/>
          </cell>
          <cell r="D4376" t="str">
            <v/>
          </cell>
          <cell r="E4376">
            <v>0</v>
          </cell>
          <cell r="F4376">
            <v>0</v>
          </cell>
          <cell r="G4376">
            <v>0</v>
          </cell>
        </row>
        <row r="4377">
          <cell r="A4377" t="str">
            <v/>
          </cell>
          <cell r="B4377" t="str">
            <v/>
          </cell>
          <cell r="C4377" t="str">
            <v>B - MANO DE OBRA</v>
          </cell>
          <cell r="D4377" t="str">
            <v/>
          </cell>
          <cell r="E4377">
            <v>0</v>
          </cell>
          <cell r="F4377">
            <v>0</v>
          </cell>
          <cell r="G4377">
            <v>0</v>
          </cell>
        </row>
        <row r="4378">
          <cell r="A4378" t="str">
            <v/>
          </cell>
          <cell r="B4378" t="str">
            <v/>
          </cell>
          <cell r="C4378">
            <v>0</v>
          </cell>
          <cell r="D4378" t="str">
            <v/>
          </cell>
          <cell r="E4378">
            <v>0</v>
          </cell>
          <cell r="F4378">
            <v>0</v>
          </cell>
          <cell r="G4378">
            <v>0</v>
          </cell>
        </row>
        <row r="4379">
          <cell r="A4379" t="str">
            <v/>
          </cell>
          <cell r="B4379" t="str">
            <v/>
          </cell>
          <cell r="C4379">
            <v>0</v>
          </cell>
          <cell r="D4379" t="str">
            <v/>
          </cell>
          <cell r="E4379">
            <v>0</v>
          </cell>
          <cell r="F4379">
            <v>0</v>
          </cell>
          <cell r="G4379">
            <v>0</v>
          </cell>
        </row>
        <row r="4380">
          <cell r="A4380" t="str">
            <v/>
          </cell>
          <cell r="B4380" t="str">
            <v/>
          </cell>
          <cell r="C4380">
            <v>0</v>
          </cell>
          <cell r="D4380" t="str">
            <v/>
          </cell>
          <cell r="E4380">
            <v>0</v>
          </cell>
          <cell r="F4380">
            <v>0</v>
          </cell>
          <cell r="G4380">
            <v>0</v>
          </cell>
        </row>
        <row r="4381">
          <cell r="A4381" t="str">
            <v/>
          </cell>
          <cell r="B4381" t="str">
            <v/>
          </cell>
          <cell r="C4381">
            <v>0</v>
          </cell>
          <cell r="D4381" t="str">
            <v/>
          </cell>
          <cell r="E4381">
            <v>0</v>
          </cell>
          <cell r="F4381">
            <v>0</v>
          </cell>
          <cell r="G4381">
            <v>0</v>
          </cell>
        </row>
        <row r="4382">
          <cell r="A4382" t="str">
            <v/>
          </cell>
          <cell r="B4382" t="str">
            <v/>
          </cell>
          <cell r="C4382">
            <v>0</v>
          </cell>
          <cell r="D4382" t="str">
            <v/>
          </cell>
          <cell r="E4382">
            <v>0</v>
          </cell>
          <cell r="F4382">
            <v>0</v>
          </cell>
          <cell r="G4382">
            <v>0</v>
          </cell>
        </row>
        <row r="4383">
          <cell r="A4383" t="str">
            <v/>
          </cell>
          <cell r="B4383" t="str">
            <v/>
          </cell>
          <cell r="C4383">
            <v>0</v>
          </cell>
          <cell r="D4383" t="str">
            <v/>
          </cell>
          <cell r="E4383">
            <v>0</v>
          </cell>
          <cell r="F4383">
            <v>0</v>
          </cell>
          <cell r="G4383">
            <v>0</v>
          </cell>
        </row>
        <row r="4384">
          <cell r="A4384" t="str">
            <v/>
          </cell>
          <cell r="B4384" t="str">
            <v/>
          </cell>
          <cell r="C4384">
            <v>0</v>
          </cell>
          <cell r="D4384" t="str">
            <v/>
          </cell>
          <cell r="E4384">
            <v>0</v>
          </cell>
          <cell r="F4384">
            <v>0</v>
          </cell>
          <cell r="G4384">
            <v>0</v>
          </cell>
        </row>
        <row r="4385">
          <cell r="A4385" t="str">
            <v/>
          </cell>
          <cell r="B4385" t="str">
            <v/>
          </cell>
          <cell r="C4385">
            <v>0</v>
          </cell>
          <cell r="D4385" t="str">
            <v/>
          </cell>
          <cell r="E4385">
            <v>0</v>
          </cell>
          <cell r="F4385">
            <v>0</v>
          </cell>
          <cell r="G4385">
            <v>0</v>
          </cell>
        </row>
        <row r="4386">
          <cell r="A4386">
            <v>0</v>
          </cell>
          <cell r="E4386">
            <v>0</v>
          </cell>
          <cell r="F4386" t="str">
            <v>Total C</v>
          </cell>
          <cell r="G4386">
            <v>0</v>
          </cell>
        </row>
        <row r="4387">
          <cell r="A4387">
            <v>0</v>
          </cell>
          <cell r="C4387" t="str">
            <v>C - EQUIPOS</v>
          </cell>
          <cell r="E4387">
            <v>0</v>
          </cell>
          <cell r="G4387">
            <v>0</v>
          </cell>
        </row>
        <row r="4388">
          <cell r="A4388" t="str">
            <v/>
          </cell>
          <cell r="B4388" t="str">
            <v/>
          </cell>
          <cell r="C4388">
            <v>0</v>
          </cell>
          <cell r="D4388" t="str">
            <v>COSTO NETO</v>
          </cell>
          <cell r="E4388">
            <v>0</v>
          </cell>
          <cell r="F4388" t="str">
            <v>Total D=A+B+C</v>
          </cell>
          <cell r="G4388">
            <v>0</v>
          </cell>
        </row>
        <row r="4389">
          <cell r="A4389" t="str">
            <v/>
          </cell>
          <cell r="B4389" t="str">
            <v/>
          </cell>
          <cell r="C4389">
            <v>0</v>
          </cell>
          <cell r="D4389" t="str">
            <v/>
          </cell>
          <cell r="E4389">
            <v>0</v>
          </cell>
          <cell r="F4389">
            <v>0</v>
          </cell>
          <cell r="G4389">
            <v>0</v>
          </cell>
        </row>
        <row r="4390">
          <cell r="A4390" t="str">
            <v>ANALISIS DE PRECIOS</v>
          </cell>
          <cell r="B4390" t="str">
            <v/>
          </cell>
          <cell r="C4390">
            <v>0</v>
          </cell>
          <cell r="D4390" t="str">
            <v/>
          </cell>
          <cell r="E4390">
            <v>0</v>
          </cell>
          <cell r="F4390">
            <v>0</v>
          </cell>
          <cell r="G4390">
            <v>0</v>
          </cell>
        </row>
        <row r="4391">
          <cell r="A4391" t="str">
            <v>COMITENTE:</v>
          </cell>
          <cell r="B4391" t="str">
            <v>INSTITUTO PROVINCIAL DE LA VIVIENDA</v>
          </cell>
          <cell r="C4391">
            <v>0</v>
          </cell>
          <cell r="D4391" t="str">
            <v/>
          </cell>
          <cell r="E4391">
            <v>0</v>
          </cell>
          <cell r="F4391">
            <v>0</v>
          </cell>
          <cell r="G4391">
            <v>0</v>
          </cell>
        </row>
        <row r="4392">
          <cell r="A4392" t="str">
            <v>CONTRATISTA:</v>
          </cell>
          <cell r="B4392">
            <v>0</v>
          </cell>
          <cell r="C4392">
            <v>0</v>
          </cell>
          <cell r="D4392" t="str">
            <v/>
          </cell>
          <cell r="E4392">
            <v>0</v>
          </cell>
          <cell r="F4392">
            <v>0</v>
          </cell>
          <cell r="G4392">
            <v>0</v>
          </cell>
        </row>
        <row r="4393">
          <cell r="A4393" t="str">
            <v>OBRA:</v>
          </cell>
          <cell r="B4393">
            <v>0</v>
          </cell>
          <cell r="C4393">
            <v>0</v>
          </cell>
          <cell r="D4393" t="str">
            <v/>
          </cell>
          <cell r="E4393">
            <v>0</v>
          </cell>
          <cell r="F4393" t="str">
            <v>PRECIOS A:</v>
          </cell>
          <cell r="G4393">
            <v>0</v>
          </cell>
        </row>
        <row r="4394">
          <cell r="A4394" t="str">
            <v>UBICACIÓN:</v>
          </cell>
          <cell r="B4394">
            <v>0</v>
          </cell>
          <cell r="C4394">
            <v>0</v>
          </cell>
          <cell r="D4394" t="str">
            <v/>
          </cell>
          <cell r="E4394">
            <v>0</v>
          </cell>
          <cell r="F4394">
            <v>0</v>
          </cell>
          <cell r="G4394">
            <v>0</v>
          </cell>
        </row>
        <row r="4395">
          <cell r="A4395" t="str">
            <v>RUBRO:</v>
          </cell>
          <cell r="B4395" t="str">
            <v/>
          </cell>
          <cell r="C4395">
            <v>0</v>
          </cell>
          <cell r="D4395" t="str">
            <v/>
          </cell>
          <cell r="E4395">
            <v>0</v>
          </cell>
          <cell r="F4395">
            <v>0</v>
          </cell>
          <cell r="G4395">
            <v>0</v>
          </cell>
        </row>
        <row r="4396">
          <cell r="A4396" t="str">
            <v>ITEM:</v>
          </cell>
          <cell r="B4396" t="str">
            <v/>
          </cell>
          <cell r="C4396" t="str">
            <v/>
          </cell>
          <cell r="D4396" t="str">
            <v/>
          </cell>
          <cell r="E4396">
            <v>0</v>
          </cell>
          <cell r="F4396" t="str">
            <v>UNIDAD:</v>
          </cell>
          <cell r="G4396" t="str">
            <v/>
          </cell>
        </row>
        <row r="4397">
          <cell r="A4397">
            <v>0</v>
          </cell>
          <cell r="E4397">
            <v>0</v>
          </cell>
          <cell r="F4397" t="str">
            <v>Total C</v>
          </cell>
          <cell r="G4397">
            <v>0</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cell r="C4399">
            <v>0</v>
          </cell>
          <cell r="D4399" t="str">
            <v>Costo  Neto</v>
          </cell>
          <cell r="E4399">
            <v>0</v>
          </cell>
          <cell r="F4399" t="str">
            <v>Total D=A+B+C</v>
          </cell>
          <cell r="G4399">
            <v>0</v>
          </cell>
        </row>
        <row r="4400">
          <cell r="A4400" t="str">
            <v>A - MATERIALES</v>
          </cell>
        </row>
        <row r="4401">
          <cell r="A4401" t="str">
            <v/>
          </cell>
          <cell r="B4401" t="str">
            <v/>
          </cell>
          <cell r="C4401">
            <v>0</v>
          </cell>
          <cell r="D4401" t="str">
            <v/>
          </cell>
          <cell r="E4401">
            <v>0</v>
          </cell>
          <cell r="F4401">
            <v>0</v>
          </cell>
          <cell r="G4401">
            <v>0</v>
          </cell>
        </row>
        <row r="4402">
          <cell r="A4402" t="str">
            <v/>
          </cell>
          <cell r="B4402" t="str">
            <v/>
          </cell>
          <cell r="C4402">
            <v>0</v>
          </cell>
          <cell r="D4402" t="str">
            <v/>
          </cell>
          <cell r="E4402">
            <v>0</v>
          </cell>
          <cell r="F4402">
            <v>0</v>
          </cell>
          <cell r="G4402">
            <v>0</v>
          </cell>
        </row>
        <row r="4403">
          <cell r="A4403" t="str">
            <v/>
          </cell>
          <cell r="B4403" t="str">
            <v/>
          </cell>
          <cell r="C4403">
            <v>0</v>
          </cell>
          <cell r="D4403" t="str">
            <v/>
          </cell>
          <cell r="E4403">
            <v>0</v>
          </cell>
          <cell r="F4403">
            <v>0</v>
          </cell>
          <cell r="G4403">
            <v>0</v>
          </cell>
        </row>
        <row r="4404">
          <cell r="A4404" t="str">
            <v/>
          </cell>
          <cell r="B4404" t="str">
            <v/>
          </cell>
          <cell r="C4404">
            <v>0</v>
          </cell>
          <cell r="D4404" t="str">
            <v/>
          </cell>
          <cell r="E4404">
            <v>0</v>
          </cell>
          <cell r="F4404">
            <v>0</v>
          </cell>
          <cell r="G4404">
            <v>0</v>
          </cell>
        </row>
        <row r="4405">
          <cell r="A4405" t="str">
            <v/>
          </cell>
          <cell r="B4405" t="str">
            <v/>
          </cell>
          <cell r="C4405">
            <v>0</v>
          </cell>
          <cell r="D4405" t="str">
            <v/>
          </cell>
          <cell r="E4405">
            <v>0</v>
          </cell>
          <cell r="F4405">
            <v>0</v>
          </cell>
          <cell r="G4405">
            <v>0</v>
          </cell>
        </row>
        <row r="4406">
          <cell r="A4406" t="str">
            <v/>
          </cell>
          <cell r="B4406" t="str">
            <v/>
          </cell>
          <cell r="C4406" t="str">
            <v>INSTALACIÓN SANITARIA</v>
          </cell>
          <cell r="D4406" t="str">
            <v/>
          </cell>
          <cell r="E4406">
            <v>0</v>
          </cell>
          <cell r="F4406">
            <v>0</v>
          </cell>
          <cell r="G4406">
            <v>0</v>
          </cell>
        </row>
        <row r="4407">
          <cell r="A4407" t="str">
            <v/>
          </cell>
          <cell r="B4407" t="str">
            <v/>
          </cell>
          <cell r="C4407" t="str">
            <v>Rellenos de tierra</v>
          </cell>
          <cell r="D4407" t="str">
            <v/>
          </cell>
          <cell r="E4407">
            <v>0</v>
          </cell>
          <cell r="F4407">
            <v>0</v>
          </cell>
          <cell r="G4407">
            <v>0</v>
          </cell>
        </row>
        <row r="4408">
          <cell r="A4408" t="str">
            <v/>
          </cell>
          <cell r="B4408" t="str">
            <v/>
          </cell>
          <cell r="D4408" t="str">
            <v/>
          </cell>
          <cell r="E4408">
            <v>0</v>
          </cell>
          <cell r="F4408">
            <v>0</v>
          </cell>
          <cell r="G4408">
            <v>0</v>
          </cell>
        </row>
        <row r="4409">
          <cell r="A4409" t="str">
            <v/>
          </cell>
          <cell r="B4409" t="str">
            <v/>
          </cell>
          <cell r="C4409" t="str">
            <v>DESIGNACION</v>
          </cell>
          <cell r="D4409" t="str">
            <v/>
          </cell>
          <cell r="E4409" t="str">
            <v>Cantidad</v>
          </cell>
          <cell r="F4409">
            <v>0</v>
          </cell>
          <cell r="G4409">
            <v>0</v>
          </cell>
        </row>
        <row r="4410">
          <cell r="A4410" t="str">
            <v/>
          </cell>
          <cell r="B4410" t="str">
            <v/>
          </cell>
          <cell r="C4410">
            <v>0</v>
          </cell>
          <cell r="D4410" t="str">
            <v/>
          </cell>
          <cell r="E4410">
            <v>0</v>
          </cell>
          <cell r="F4410">
            <v>0</v>
          </cell>
          <cell r="G4410">
            <v>0</v>
          </cell>
        </row>
        <row r="4411">
          <cell r="A4411" t="str">
            <v/>
          </cell>
          <cell r="B4411" t="str">
            <v/>
          </cell>
          <cell r="C4411" t="str">
            <v>A - MATERIALES</v>
          </cell>
          <cell r="D4411" t="str">
            <v/>
          </cell>
          <cell r="E4411">
            <v>0</v>
          </cell>
          <cell r="F4411">
            <v>0</v>
          </cell>
          <cell r="G4411">
            <v>0</v>
          </cell>
        </row>
        <row r="4412">
          <cell r="A4412" t="str">
            <v/>
          </cell>
          <cell r="B4412" t="str">
            <v/>
          </cell>
          <cell r="C4412">
            <v>0</v>
          </cell>
          <cell r="D4412" t="str">
            <v/>
          </cell>
          <cell r="E4412">
            <v>0</v>
          </cell>
          <cell r="F4412">
            <v>0</v>
          </cell>
          <cell r="G4412">
            <v>0</v>
          </cell>
        </row>
        <row r="4413">
          <cell r="A4413" t="str">
            <v/>
          </cell>
          <cell r="B4413" t="str">
            <v/>
          </cell>
          <cell r="C4413">
            <v>0</v>
          </cell>
          <cell r="D4413" t="str">
            <v/>
          </cell>
          <cell r="E4413">
            <v>0</v>
          </cell>
          <cell r="F4413">
            <v>0</v>
          </cell>
          <cell r="G4413">
            <v>0</v>
          </cell>
        </row>
        <row r="4414">
          <cell r="A4414" t="str">
            <v/>
          </cell>
          <cell r="B4414" t="str">
            <v/>
          </cell>
          <cell r="C4414">
            <v>0</v>
          </cell>
          <cell r="D4414" t="str">
            <v/>
          </cell>
          <cell r="E4414">
            <v>0</v>
          </cell>
          <cell r="F4414">
            <v>0</v>
          </cell>
          <cell r="G4414">
            <v>0</v>
          </cell>
        </row>
        <row r="4415">
          <cell r="A4415" t="str">
            <v/>
          </cell>
          <cell r="B4415" t="str">
            <v/>
          </cell>
          <cell r="C4415">
            <v>0</v>
          </cell>
          <cell r="D4415" t="str">
            <v/>
          </cell>
          <cell r="E4415">
            <v>0</v>
          </cell>
          <cell r="F4415">
            <v>0</v>
          </cell>
          <cell r="G4415">
            <v>0</v>
          </cell>
        </row>
        <row r="4416">
          <cell r="A4416" t="str">
            <v/>
          </cell>
          <cell r="B4416" t="str">
            <v/>
          </cell>
          <cell r="C4416">
            <v>0</v>
          </cell>
          <cell r="D4416" t="str">
            <v/>
          </cell>
          <cell r="E4416">
            <v>0</v>
          </cell>
          <cell r="F4416">
            <v>0</v>
          </cell>
          <cell r="G4416">
            <v>0</v>
          </cell>
        </row>
        <row r="4417">
          <cell r="A4417" t="str">
            <v/>
          </cell>
          <cell r="B4417" t="str">
            <v/>
          </cell>
          <cell r="C4417">
            <v>0</v>
          </cell>
          <cell r="D4417" t="str">
            <v/>
          </cell>
          <cell r="E4417">
            <v>0</v>
          </cell>
          <cell r="F4417">
            <v>0</v>
          </cell>
          <cell r="G4417">
            <v>0</v>
          </cell>
        </row>
        <row r="4418">
          <cell r="A4418" t="str">
            <v/>
          </cell>
          <cell r="B4418" t="str">
            <v/>
          </cell>
          <cell r="C4418">
            <v>0</v>
          </cell>
          <cell r="D4418" t="str">
            <v/>
          </cell>
          <cell r="E4418">
            <v>0</v>
          </cell>
          <cell r="F4418">
            <v>0</v>
          </cell>
          <cell r="G4418">
            <v>0</v>
          </cell>
        </row>
        <row r="4419">
          <cell r="A4419" t="str">
            <v/>
          </cell>
          <cell r="B4419" t="str">
            <v/>
          </cell>
          <cell r="C4419">
            <v>0</v>
          </cell>
          <cell r="D4419" t="str">
            <v/>
          </cell>
          <cell r="E4419">
            <v>0</v>
          </cell>
          <cell r="F4419">
            <v>0</v>
          </cell>
          <cell r="G4419">
            <v>0</v>
          </cell>
        </row>
        <row r="4420">
          <cell r="A4420" t="str">
            <v/>
          </cell>
          <cell r="B4420" t="str">
            <v/>
          </cell>
          <cell r="C4420">
            <v>0</v>
          </cell>
          <cell r="D4420" t="str">
            <v/>
          </cell>
          <cell r="E4420">
            <v>0</v>
          </cell>
          <cell r="F4420">
            <v>0</v>
          </cell>
          <cell r="G4420">
            <v>0</v>
          </cell>
        </row>
        <row r="4421">
          <cell r="A4421" t="str">
            <v/>
          </cell>
          <cell r="B4421" t="str">
            <v/>
          </cell>
          <cell r="C4421">
            <v>0</v>
          </cell>
          <cell r="D4421" t="str">
            <v/>
          </cell>
          <cell r="E4421">
            <v>0</v>
          </cell>
          <cell r="F4421" t="str">
            <v>Total A</v>
          </cell>
          <cell r="G4421">
            <v>0</v>
          </cell>
        </row>
        <row r="4422">
          <cell r="A4422" t="str">
            <v>B - MANO DE OBRA</v>
          </cell>
          <cell r="B4422" t="str">
            <v/>
          </cell>
          <cell r="C4422">
            <v>0</v>
          </cell>
          <cell r="D4422" t="str">
            <v/>
          </cell>
          <cell r="E4422">
            <v>0</v>
          </cell>
          <cell r="F4422">
            <v>0</v>
          </cell>
          <cell r="G4422">
            <v>0</v>
          </cell>
        </row>
        <row r="4423">
          <cell r="A4423" t="str">
            <v/>
          </cell>
          <cell r="B4423" t="str">
            <v/>
          </cell>
          <cell r="C4423">
            <v>0</v>
          </cell>
          <cell r="D4423" t="str">
            <v/>
          </cell>
          <cell r="E4423">
            <v>0</v>
          </cell>
          <cell r="F4423">
            <v>0</v>
          </cell>
          <cell r="G4423">
            <v>0</v>
          </cell>
        </row>
        <row r="4424">
          <cell r="A4424" t="str">
            <v/>
          </cell>
          <cell r="B4424" t="str">
            <v/>
          </cell>
          <cell r="C4424">
            <v>0</v>
          </cell>
          <cell r="D4424" t="str">
            <v/>
          </cell>
          <cell r="E4424">
            <v>0</v>
          </cell>
          <cell r="F4424">
            <v>0</v>
          </cell>
          <cell r="G4424">
            <v>0</v>
          </cell>
        </row>
        <row r="4425">
          <cell r="A4425" t="str">
            <v/>
          </cell>
          <cell r="B4425" t="str">
            <v/>
          </cell>
          <cell r="C4425">
            <v>0</v>
          </cell>
          <cell r="D4425" t="str">
            <v/>
          </cell>
          <cell r="E4425">
            <v>0</v>
          </cell>
          <cell r="F4425">
            <v>0</v>
          </cell>
          <cell r="G4425">
            <v>0</v>
          </cell>
        </row>
        <row r="4426">
          <cell r="A4426" t="str">
            <v/>
          </cell>
          <cell r="B4426" t="str">
            <v/>
          </cell>
          <cell r="D4426" t="str">
            <v/>
          </cell>
          <cell r="E4426">
            <v>0</v>
          </cell>
          <cell r="F4426">
            <v>0</v>
          </cell>
          <cell r="G4426">
            <v>0</v>
          </cell>
        </row>
        <row r="4427">
          <cell r="A4427" t="str">
            <v/>
          </cell>
          <cell r="B4427" t="str">
            <v/>
          </cell>
          <cell r="C4427" t="str">
            <v>B - MANO DE OBRA</v>
          </cell>
          <cell r="D4427" t="str">
            <v/>
          </cell>
          <cell r="E4427">
            <v>0</v>
          </cell>
          <cell r="F4427">
            <v>0</v>
          </cell>
          <cell r="G4427">
            <v>0</v>
          </cell>
        </row>
        <row r="4428">
          <cell r="A4428" t="str">
            <v/>
          </cell>
          <cell r="B4428" t="str">
            <v/>
          </cell>
          <cell r="C4428">
            <v>0</v>
          </cell>
          <cell r="D4428" t="str">
            <v/>
          </cell>
          <cell r="E4428">
            <v>0</v>
          </cell>
          <cell r="F4428">
            <v>0</v>
          </cell>
          <cell r="G4428">
            <v>0</v>
          </cell>
        </row>
        <row r="4429">
          <cell r="A4429" t="str">
            <v/>
          </cell>
          <cell r="B4429" t="str">
            <v/>
          </cell>
          <cell r="C4429">
            <v>0</v>
          </cell>
          <cell r="D4429" t="str">
            <v/>
          </cell>
          <cell r="E4429">
            <v>0</v>
          </cell>
          <cell r="F4429">
            <v>0</v>
          </cell>
          <cell r="G4429">
            <v>0</v>
          </cell>
        </row>
        <row r="4430">
          <cell r="A4430" t="str">
            <v/>
          </cell>
          <cell r="B4430" t="str">
            <v/>
          </cell>
          <cell r="C4430">
            <v>0</v>
          </cell>
          <cell r="D4430" t="str">
            <v/>
          </cell>
          <cell r="E4430">
            <v>0</v>
          </cell>
          <cell r="F4430">
            <v>0</v>
          </cell>
          <cell r="G4430">
            <v>0</v>
          </cell>
        </row>
        <row r="4431">
          <cell r="A4431" t="str">
            <v/>
          </cell>
          <cell r="B4431" t="str">
            <v/>
          </cell>
          <cell r="C4431">
            <v>0</v>
          </cell>
          <cell r="D4431" t="str">
            <v/>
          </cell>
          <cell r="E4431">
            <v>0</v>
          </cell>
          <cell r="F4431" t="str">
            <v>Total B</v>
          </cell>
          <cell r="G4431">
            <v>0</v>
          </cell>
        </row>
        <row r="4432">
          <cell r="A4432" t="str">
            <v>C - EQUIPOS</v>
          </cell>
          <cell r="B4432" t="str">
            <v/>
          </cell>
          <cell r="C4432">
            <v>0</v>
          </cell>
          <cell r="D4432" t="str">
            <v/>
          </cell>
          <cell r="E4432">
            <v>0</v>
          </cell>
          <cell r="F4432">
            <v>0</v>
          </cell>
          <cell r="G4432">
            <v>0</v>
          </cell>
        </row>
        <row r="4433">
          <cell r="A4433" t="str">
            <v/>
          </cell>
          <cell r="B4433" t="str">
            <v/>
          </cell>
          <cell r="C4433">
            <v>0</v>
          </cell>
          <cell r="D4433" t="str">
            <v/>
          </cell>
          <cell r="E4433">
            <v>0</v>
          </cell>
          <cell r="F4433">
            <v>0</v>
          </cell>
          <cell r="G4433">
            <v>0</v>
          </cell>
        </row>
        <row r="4434">
          <cell r="A4434" t="str">
            <v/>
          </cell>
          <cell r="B4434" t="str">
            <v/>
          </cell>
          <cell r="C4434">
            <v>0</v>
          </cell>
          <cell r="D4434" t="str">
            <v/>
          </cell>
          <cell r="E4434">
            <v>0</v>
          </cell>
          <cell r="F4434">
            <v>0</v>
          </cell>
          <cell r="G4434">
            <v>0</v>
          </cell>
        </row>
        <row r="4435">
          <cell r="A4435" t="str">
            <v/>
          </cell>
          <cell r="B4435" t="str">
            <v/>
          </cell>
          <cell r="C4435">
            <v>0</v>
          </cell>
          <cell r="D4435" t="str">
            <v/>
          </cell>
          <cell r="E4435">
            <v>0</v>
          </cell>
          <cell r="F4435">
            <v>0</v>
          </cell>
          <cell r="G4435">
            <v>0</v>
          </cell>
        </row>
        <row r="4436">
          <cell r="A4436" t="str">
            <v/>
          </cell>
          <cell r="B4436" t="str">
            <v/>
          </cell>
          <cell r="D4436" t="str">
            <v/>
          </cell>
          <cell r="E4436">
            <v>0</v>
          </cell>
          <cell r="F4436">
            <v>0</v>
          </cell>
          <cell r="G4436">
            <v>0</v>
          </cell>
        </row>
        <row r="4437">
          <cell r="A4437" t="str">
            <v/>
          </cell>
          <cell r="B4437" t="str">
            <v/>
          </cell>
          <cell r="C4437" t="str">
            <v>C - EQUIPOS</v>
          </cell>
          <cell r="D4437" t="str">
            <v/>
          </cell>
          <cell r="E4437">
            <v>0</v>
          </cell>
          <cell r="F4437">
            <v>0</v>
          </cell>
          <cell r="G4437">
            <v>0</v>
          </cell>
        </row>
        <row r="4438">
          <cell r="A4438" t="str">
            <v/>
          </cell>
          <cell r="B4438" t="str">
            <v/>
          </cell>
          <cell r="C4438">
            <v>0</v>
          </cell>
          <cell r="D4438" t="str">
            <v/>
          </cell>
          <cell r="E4438">
            <v>0</v>
          </cell>
          <cell r="F4438">
            <v>0</v>
          </cell>
          <cell r="G4438">
            <v>0</v>
          </cell>
        </row>
        <row r="4439">
          <cell r="A4439" t="str">
            <v/>
          </cell>
          <cell r="B4439" t="str">
            <v/>
          </cell>
          <cell r="C4439">
            <v>0</v>
          </cell>
          <cell r="D4439" t="str">
            <v/>
          </cell>
          <cell r="E4439">
            <v>0</v>
          </cell>
          <cell r="F4439">
            <v>0</v>
          </cell>
          <cell r="G4439">
            <v>0</v>
          </cell>
        </row>
        <row r="4440">
          <cell r="A4440" t="str">
            <v/>
          </cell>
          <cell r="B4440" t="str">
            <v/>
          </cell>
          <cell r="C4440">
            <v>0</v>
          </cell>
          <cell r="D4440" t="str">
            <v/>
          </cell>
          <cell r="E4440">
            <v>0</v>
          </cell>
          <cell r="F4440">
            <v>0</v>
          </cell>
          <cell r="G4440">
            <v>0</v>
          </cell>
        </row>
        <row r="4441">
          <cell r="A4441" t="str">
            <v/>
          </cell>
          <cell r="B4441" t="str">
            <v/>
          </cell>
          <cell r="C4441">
            <v>0</v>
          </cell>
          <cell r="D4441" t="str">
            <v/>
          </cell>
          <cell r="E4441">
            <v>0</v>
          </cell>
          <cell r="F4441">
            <v>0</v>
          </cell>
          <cell r="G4441">
            <v>0</v>
          </cell>
        </row>
        <row r="4442">
          <cell r="A4442" t="str">
            <v/>
          </cell>
          <cell r="B4442" t="str">
            <v/>
          </cell>
          <cell r="C4442">
            <v>0</v>
          </cell>
          <cell r="D4442" t="str">
            <v/>
          </cell>
          <cell r="E4442">
            <v>0</v>
          </cell>
          <cell r="F4442">
            <v>0</v>
          </cell>
          <cell r="G4442">
            <v>0</v>
          </cell>
        </row>
        <row r="4443">
          <cell r="A4443" t="str">
            <v/>
          </cell>
          <cell r="B4443" t="str">
            <v/>
          </cell>
          <cell r="C4443">
            <v>0</v>
          </cell>
          <cell r="D4443" t="str">
            <v/>
          </cell>
          <cell r="E4443">
            <v>0</v>
          </cell>
          <cell r="F4443" t="str">
            <v>Total C</v>
          </cell>
          <cell r="G4443">
            <v>0</v>
          </cell>
        </row>
        <row r="4444">
          <cell r="A4444" t="str">
            <v/>
          </cell>
          <cell r="B4444" t="str">
            <v/>
          </cell>
          <cell r="C4444">
            <v>0</v>
          </cell>
          <cell r="D4444" t="str">
            <v/>
          </cell>
          <cell r="E4444">
            <v>0</v>
          </cell>
          <cell r="F4444">
            <v>0</v>
          </cell>
          <cell r="G4444">
            <v>0</v>
          </cell>
        </row>
        <row r="4445">
          <cell r="A4445" t="str">
            <v/>
          </cell>
          <cell r="B4445" t="str">
            <v/>
          </cell>
          <cell r="C4445">
            <v>0</v>
          </cell>
          <cell r="D4445" t="str">
            <v>COSTO NETO</v>
          </cell>
          <cell r="E4445">
            <v>0</v>
          </cell>
          <cell r="F4445" t="str">
            <v>Total D=A+B+C</v>
          </cell>
          <cell r="G4445">
            <v>0</v>
          </cell>
        </row>
        <row r="4446">
          <cell r="A4446" t="str">
            <v/>
          </cell>
          <cell r="B4446" t="str">
            <v/>
          </cell>
          <cell r="C4446">
            <v>0</v>
          </cell>
          <cell r="D4446" t="str">
            <v/>
          </cell>
          <cell r="E4446">
            <v>0</v>
          </cell>
          <cell r="F4446">
            <v>0</v>
          </cell>
          <cell r="G4446">
            <v>0</v>
          </cell>
        </row>
        <row r="4447">
          <cell r="A4447" t="str">
            <v>ANALISIS DE PRECIOS</v>
          </cell>
          <cell r="E4447">
            <v>0</v>
          </cell>
          <cell r="F4447" t="str">
            <v>Total C</v>
          </cell>
          <cell r="G4447">
            <v>0</v>
          </cell>
        </row>
        <row r="4448">
          <cell r="A4448" t="str">
            <v>COMITENTE:</v>
          </cell>
          <cell r="B4448" t="str">
            <v>INSTITUTO PROVINCIAL DE LA VIVIENDA</v>
          </cell>
          <cell r="E4448">
            <v>0</v>
          </cell>
          <cell r="G4448">
            <v>0</v>
          </cell>
        </row>
        <row r="4449">
          <cell r="A4449" t="str">
            <v>CONTRATISTA:</v>
          </cell>
          <cell r="B4449">
            <v>0</v>
          </cell>
          <cell r="C4449">
            <v>0</v>
          </cell>
          <cell r="D4449" t="str">
            <v>Costo  Neto</v>
          </cell>
          <cell r="E4449">
            <v>0</v>
          </cell>
          <cell r="F4449" t="str">
            <v>Total D=A+B+C</v>
          </cell>
          <cell r="G4449">
            <v>0</v>
          </cell>
        </row>
        <row r="4450">
          <cell r="A4450" t="str">
            <v>OBRA:</v>
          </cell>
          <cell r="B4450">
            <v>0</v>
          </cell>
          <cell r="F4450" t="str">
            <v>PRECIOS A:</v>
          </cell>
          <cell r="G4450">
            <v>0</v>
          </cell>
        </row>
        <row r="4451">
          <cell r="A4451" t="str">
            <v>UBICACIÓN:</v>
          </cell>
          <cell r="B4451">
            <v>0</v>
          </cell>
          <cell r="C4451">
            <v>0</v>
          </cell>
          <cell r="D4451">
            <v>0</v>
          </cell>
          <cell r="E4451">
            <v>0</v>
          </cell>
          <cell r="F4451">
            <v>0</v>
          </cell>
          <cell r="G4451">
            <v>0</v>
          </cell>
        </row>
        <row r="4452">
          <cell r="A4452" t="str">
            <v>RUBRO:</v>
          </cell>
          <cell r="B4452" t="str">
            <v>SUBSECRETARÍA DE OBRAS PÚBLICAS</v>
          </cell>
          <cell r="C4452">
            <v>0</v>
          </cell>
          <cell r="D4452">
            <v>0</v>
          </cell>
          <cell r="E4452">
            <v>0</v>
          </cell>
          <cell r="F4452">
            <v>0</v>
          </cell>
          <cell r="G4452">
            <v>0</v>
          </cell>
        </row>
        <row r="4453">
          <cell r="A4453" t="str">
            <v>ITEM:</v>
          </cell>
          <cell r="B4453" t="str">
            <v/>
          </cell>
          <cell r="C4453" t="str">
            <v/>
          </cell>
          <cell r="D4453">
            <v>0</v>
          </cell>
          <cell r="E4453">
            <v>0</v>
          </cell>
          <cell r="F4453" t="str">
            <v>UNIDAD:</v>
          </cell>
          <cell r="G4453" t="str">
            <v/>
          </cell>
        </row>
        <row r="4454">
          <cell r="A4454" t="str">
            <v>OBRA:</v>
          </cell>
          <cell r="B4454" t="str">
            <v>CONSTRUCCIÓN CONSULTORIOS EXTERNOS - HOSPITAL DR. GUILLERMO RAWSON</v>
          </cell>
          <cell r="C4454">
            <v>0</v>
          </cell>
          <cell r="D4454">
            <v>0</v>
          </cell>
          <cell r="E4454">
            <v>0</v>
          </cell>
          <cell r="F4454" t="str">
            <v>PRECIOS A:</v>
          </cell>
          <cell r="G4454">
            <v>0</v>
          </cell>
        </row>
        <row r="4455">
          <cell r="A4455" t="str">
            <v>DATOS REDETERMINACION</v>
          </cell>
          <cell r="B4455" t="str">
            <v>Departamento Capital - Provincia de SAN JUAN</v>
          </cell>
          <cell r="C4455" t="str">
            <v>DESIGNACION</v>
          </cell>
          <cell r="D4455" t="str">
            <v>U</v>
          </cell>
          <cell r="E4455" t="str">
            <v>Cantidad</v>
          </cell>
          <cell r="F4455" t="str">
            <v>$ Unitarios</v>
          </cell>
          <cell r="G4455" t="str">
            <v>$ Parcial</v>
          </cell>
        </row>
        <row r="4456">
          <cell r="A4456" t="str">
            <v>CÓDIGO</v>
          </cell>
          <cell r="B4456" t="str">
            <v>DESCRIPCIÓN</v>
          </cell>
          <cell r="C4456" t="str">
            <v>INSTALACIÓN SANITARIA</v>
          </cell>
          <cell r="E4456">
            <v>0</v>
          </cell>
          <cell r="G4456">
            <v>0</v>
          </cell>
        </row>
        <row r="4457">
          <cell r="A4457" t="str">
            <v>A - MATERIALES</v>
          </cell>
          <cell r="B4457" t="str">
            <v>14.1.3</v>
          </cell>
          <cell r="C4457" t="str">
            <v>Revoques de cámaras de inspección y receptáculos</v>
          </cell>
          <cell r="E4457">
            <v>0</v>
          </cell>
          <cell r="F4457" t="str">
            <v>UNIDAD:</v>
          </cell>
          <cell r="G4457" t="str">
            <v>gl</v>
          </cell>
        </row>
        <row r="4458">
          <cell r="A4458" t="str">
            <v/>
          </cell>
          <cell r="B4458" t="str">
            <v/>
          </cell>
          <cell r="D4458" t="str">
            <v/>
          </cell>
          <cell r="E4458">
            <v>0</v>
          </cell>
          <cell r="F4458">
            <v>0</v>
          </cell>
          <cell r="G4458">
            <v>0</v>
          </cell>
        </row>
        <row r="4459">
          <cell r="A4459" t="str">
            <v/>
          </cell>
          <cell r="B4459" t="str">
            <v/>
          </cell>
          <cell r="C4459" t="str">
            <v>DESIGNACION</v>
          </cell>
          <cell r="D4459" t="str">
            <v/>
          </cell>
          <cell r="E4459" t="str">
            <v>Cantidad</v>
          </cell>
          <cell r="F4459">
            <v>0</v>
          </cell>
          <cell r="G4459">
            <v>0</v>
          </cell>
        </row>
        <row r="4460">
          <cell r="A4460" t="str">
            <v/>
          </cell>
          <cell r="B4460" t="str">
            <v/>
          </cell>
          <cell r="C4460">
            <v>0</v>
          </cell>
          <cell r="D4460" t="str">
            <v/>
          </cell>
          <cell r="E4460">
            <v>0</v>
          </cell>
          <cell r="F4460">
            <v>0</v>
          </cell>
          <cell r="G4460">
            <v>0</v>
          </cell>
        </row>
        <row r="4461">
          <cell r="A4461" t="str">
            <v/>
          </cell>
          <cell r="B4461" t="str">
            <v/>
          </cell>
          <cell r="C4461" t="str">
            <v>A - MATERIALES</v>
          </cell>
          <cell r="D4461" t="str">
            <v/>
          </cell>
          <cell r="E4461">
            <v>0</v>
          </cell>
          <cell r="F4461">
            <v>0</v>
          </cell>
          <cell r="G4461">
            <v>0</v>
          </cell>
        </row>
        <row r="4462">
          <cell r="A4462" t="str">
            <v/>
          </cell>
          <cell r="B4462" t="str">
            <v/>
          </cell>
          <cell r="C4462">
            <v>0</v>
          </cell>
          <cell r="D4462" t="str">
            <v/>
          </cell>
          <cell r="E4462">
            <v>0</v>
          </cell>
          <cell r="F4462">
            <v>0</v>
          </cell>
          <cell r="G4462">
            <v>0</v>
          </cell>
        </row>
        <row r="4463">
          <cell r="A4463" t="str">
            <v/>
          </cell>
          <cell r="B4463" t="str">
            <v/>
          </cell>
          <cell r="C4463">
            <v>0</v>
          </cell>
          <cell r="D4463" t="str">
            <v/>
          </cell>
          <cell r="E4463">
            <v>0</v>
          </cell>
          <cell r="F4463">
            <v>0</v>
          </cell>
          <cell r="G4463">
            <v>0</v>
          </cell>
        </row>
        <row r="4464">
          <cell r="A4464" t="str">
            <v/>
          </cell>
          <cell r="B4464" t="str">
            <v/>
          </cell>
          <cell r="C4464">
            <v>0</v>
          </cell>
          <cell r="D4464" t="str">
            <v/>
          </cell>
          <cell r="E4464">
            <v>0</v>
          </cell>
          <cell r="F4464">
            <v>0</v>
          </cell>
          <cell r="G4464">
            <v>0</v>
          </cell>
        </row>
        <row r="4465">
          <cell r="A4465" t="str">
            <v/>
          </cell>
          <cell r="B4465" t="str">
            <v/>
          </cell>
          <cell r="C4465">
            <v>0</v>
          </cell>
          <cell r="D4465" t="str">
            <v/>
          </cell>
          <cell r="E4465">
            <v>0</v>
          </cell>
          <cell r="F4465">
            <v>0</v>
          </cell>
          <cell r="G4465">
            <v>0</v>
          </cell>
        </row>
        <row r="4466">
          <cell r="A4466" t="str">
            <v/>
          </cell>
          <cell r="B4466" t="str">
            <v/>
          </cell>
          <cell r="C4466">
            <v>0</v>
          </cell>
          <cell r="D4466" t="str">
            <v/>
          </cell>
          <cell r="E4466">
            <v>0</v>
          </cell>
          <cell r="F4466">
            <v>0</v>
          </cell>
          <cell r="G4466">
            <v>0</v>
          </cell>
        </row>
        <row r="4467">
          <cell r="A4467" t="str">
            <v/>
          </cell>
          <cell r="B4467" t="str">
            <v/>
          </cell>
          <cell r="C4467">
            <v>0</v>
          </cell>
          <cell r="D4467" t="str">
            <v/>
          </cell>
          <cell r="E4467">
            <v>0</v>
          </cell>
          <cell r="F4467">
            <v>0</v>
          </cell>
          <cell r="G4467">
            <v>0</v>
          </cell>
        </row>
        <row r="4468">
          <cell r="A4468" t="str">
            <v/>
          </cell>
          <cell r="B4468" t="str">
            <v/>
          </cell>
          <cell r="C4468">
            <v>0</v>
          </cell>
          <cell r="D4468" t="str">
            <v/>
          </cell>
          <cell r="E4468">
            <v>0</v>
          </cell>
          <cell r="F4468">
            <v>0</v>
          </cell>
          <cell r="G4468">
            <v>0</v>
          </cell>
        </row>
        <row r="4469">
          <cell r="A4469" t="str">
            <v/>
          </cell>
          <cell r="B4469" t="str">
            <v/>
          </cell>
          <cell r="C4469">
            <v>0</v>
          </cell>
          <cell r="D4469" t="str">
            <v/>
          </cell>
          <cell r="E4469">
            <v>0</v>
          </cell>
          <cell r="F4469">
            <v>0</v>
          </cell>
          <cell r="G4469">
            <v>0</v>
          </cell>
        </row>
        <row r="4470">
          <cell r="A4470" t="str">
            <v/>
          </cell>
          <cell r="B4470" t="str">
            <v/>
          </cell>
          <cell r="C4470">
            <v>0</v>
          </cell>
          <cell r="D4470" t="str">
            <v/>
          </cell>
          <cell r="E4470">
            <v>0</v>
          </cell>
          <cell r="F4470">
            <v>0</v>
          </cell>
          <cell r="G4470">
            <v>0</v>
          </cell>
        </row>
        <row r="4471">
          <cell r="A4471" t="str">
            <v/>
          </cell>
          <cell r="B4471" t="str">
            <v/>
          </cell>
          <cell r="C4471">
            <v>0</v>
          </cell>
          <cell r="D4471" t="str">
            <v/>
          </cell>
          <cell r="E4471">
            <v>0</v>
          </cell>
          <cell r="F4471">
            <v>0</v>
          </cell>
          <cell r="G4471">
            <v>0</v>
          </cell>
        </row>
        <row r="4472">
          <cell r="A4472" t="str">
            <v/>
          </cell>
          <cell r="B4472" t="str">
            <v/>
          </cell>
          <cell r="C4472">
            <v>0</v>
          </cell>
          <cell r="D4472" t="str">
            <v/>
          </cell>
          <cell r="E4472">
            <v>0</v>
          </cell>
          <cell r="F4472">
            <v>0</v>
          </cell>
          <cell r="G4472">
            <v>0</v>
          </cell>
        </row>
        <row r="4473">
          <cell r="A4473" t="str">
            <v/>
          </cell>
          <cell r="B4473" t="str">
            <v/>
          </cell>
          <cell r="C4473">
            <v>0</v>
          </cell>
          <cell r="D4473" t="str">
            <v/>
          </cell>
          <cell r="E4473">
            <v>0</v>
          </cell>
          <cell r="F4473">
            <v>0</v>
          </cell>
          <cell r="G4473">
            <v>0</v>
          </cell>
        </row>
        <row r="4474">
          <cell r="A4474" t="str">
            <v/>
          </cell>
          <cell r="B4474" t="str">
            <v/>
          </cell>
          <cell r="C4474">
            <v>0</v>
          </cell>
          <cell r="D4474" t="str">
            <v/>
          </cell>
          <cell r="E4474">
            <v>0</v>
          </cell>
          <cell r="F4474">
            <v>0</v>
          </cell>
          <cell r="G4474">
            <v>0</v>
          </cell>
        </row>
        <row r="4475">
          <cell r="A4475" t="str">
            <v/>
          </cell>
          <cell r="B4475" t="str">
            <v/>
          </cell>
          <cell r="C4475">
            <v>0</v>
          </cell>
          <cell r="D4475" t="str">
            <v/>
          </cell>
          <cell r="E4475">
            <v>0</v>
          </cell>
          <cell r="F4475">
            <v>0</v>
          </cell>
          <cell r="G4475">
            <v>0</v>
          </cell>
        </row>
        <row r="4476">
          <cell r="A4476" t="str">
            <v/>
          </cell>
          <cell r="B4476" t="str">
            <v/>
          </cell>
          <cell r="D4476" t="str">
            <v/>
          </cell>
          <cell r="E4476">
            <v>0</v>
          </cell>
          <cell r="F4476">
            <v>0</v>
          </cell>
          <cell r="G4476">
            <v>0</v>
          </cell>
        </row>
        <row r="4477">
          <cell r="A4477" t="str">
            <v/>
          </cell>
          <cell r="B4477" t="str">
            <v/>
          </cell>
          <cell r="C4477" t="str">
            <v>B - MANO DE OBRA</v>
          </cell>
          <cell r="D4477" t="str">
            <v/>
          </cell>
          <cell r="E4477">
            <v>0</v>
          </cell>
          <cell r="F4477">
            <v>0</v>
          </cell>
          <cell r="G4477">
            <v>0</v>
          </cell>
        </row>
        <row r="4478">
          <cell r="A4478" t="str">
            <v/>
          </cell>
          <cell r="B4478" t="str">
            <v/>
          </cell>
          <cell r="C4478">
            <v>0</v>
          </cell>
          <cell r="D4478" t="str">
            <v/>
          </cell>
          <cell r="E4478">
            <v>0</v>
          </cell>
          <cell r="F4478" t="str">
            <v>Total A</v>
          </cell>
          <cell r="G4478">
            <v>0</v>
          </cell>
        </row>
        <row r="4479">
          <cell r="A4479" t="str">
            <v>B - MANO DE OBRA</v>
          </cell>
          <cell r="B4479" t="str">
            <v/>
          </cell>
          <cell r="C4479">
            <v>0</v>
          </cell>
          <cell r="D4479" t="str">
            <v/>
          </cell>
          <cell r="E4479">
            <v>0</v>
          </cell>
          <cell r="F4479">
            <v>0</v>
          </cell>
          <cell r="G4479">
            <v>0</v>
          </cell>
        </row>
        <row r="4480">
          <cell r="A4480" t="str">
            <v/>
          </cell>
          <cell r="B4480" t="str">
            <v/>
          </cell>
          <cell r="C4480">
            <v>0</v>
          </cell>
          <cell r="D4480" t="str">
            <v/>
          </cell>
          <cell r="E4480">
            <v>0</v>
          </cell>
          <cell r="F4480">
            <v>0</v>
          </cell>
          <cell r="G4480">
            <v>0</v>
          </cell>
        </row>
        <row r="4481">
          <cell r="A4481" t="str">
            <v/>
          </cell>
          <cell r="B4481" t="str">
            <v/>
          </cell>
          <cell r="C4481">
            <v>0</v>
          </cell>
          <cell r="D4481" t="str">
            <v/>
          </cell>
          <cell r="E4481">
            <v>0</v>
          </cell>
          <cell r="F4481">
            <v>0</v>
          </cell>
          <cell r="G4481">
            <v>0</v>
          </cell>
        </row>
        <row r="4482">
          <cell r="A4482" t="str">
            <v/>
          </cell>
          <cell r="B4482" t="str">
            <v/>
          </cell>
          <cell r="C4482">
            <v>0</v>
          </cell>
          <cell r="D4482" t="str">
            <v/>
          </cell>
          <cell r="E4482">
            <v>0</v>
          </cell>
          <cell r="F4482">
            <v>0</v>
          </cell>
          <cell r="G4482">
            <v>0</v>
          </cell>
        </row>
        <row r="4483">
          <cell r="A4483" t="str">
            <v/>
          </cell>
          <cell r="B4483" t="str">
            <v/>
          </cell>
          <cell r="C4483">
            <v>0</v>
          </cell>
          <cell r="D4483" t="str">
            <v/>
          </cell>
          <cell r="E4483">
            <v>0</v>
          </cell>
          <cell r="F4483">
            <v>0</v>
          </cell>
          <cell r="G4483">
            <v>0</v>
          </cell>
        </row>
        <row r="4484">
          <cell r="A4484" t="str">
            <v/>
          </cell>
          <cell r="B4484" t="str">
            <v/>
          </cell>
          <cell r="C4484">
            <v>0</v>
          </cell>
          <cell r="D4484" t="str">
            <v/>
          </cell>
          <cell r="E4484">
            <v>0</v>
          </cell>
          <cell r="F4484">
            <v>0</v>
          </cell>
          <cell r="G4484">
            <v>0</v>
          </cell>
        </row>
        <row r="4485">
          <cell r="A4485" t="str">
            <v/>
          </cell>
          <cell r="B4485" t="str">
            <v/>
          </cell>
          <cell r="C4485">
            <v>0</v>
          </cell>
          <cell r="D4485" t="str">
            <v/>
          </cell>
          <cell r="E4485">
            <v>0</v>
          </cell>
          <cell r="F4485">
            <v>0</v>
          </cell>
          <cell r="G4485">
            <v>0</v>
          </cell>
        </row>
        <row r="4486">
          <cell r="A4486" t="str">
            <v/>
          </cell>
          <cell r="B4486" t="str">
            <v/>
          </cell>
          <cell r="D4486" t="str">
            <v/>
          </cell>
          <cell r="E4486">
            <v>0</v>
          </cell>
          <cell r="F4486">
            <v>0</v>
          </cell>
          <cell r="G4486">
            <v>0</v>
          </cell>
        </row>
        <row r="4487">
          <cell r="A4487" t="str">
            <v/>
          </cell>
          <cell r="B4487" t="str">
            <v/>
          </cell>
          <cell r="C4487" t="str">
            <v>C - EQUIPOS</v>
          </cell>
          <cell r="D4487" t="str">
            <v/>
          </cell>
          <cell r="E4487">
            <v>0</v>
          </cell>
          <cell r="F4487">
            <v>0</v>
          </cell>
          <cell r="G4487">
            <v>0</v>
          </cell>
        </row>
        <row r="4488">
          <cell r="A4488" t="str">
            <v/>
          </cell>
          <cell r="B4488" t="str">
            <v/>
          </cell>
          <cell r="C4488">
            <v>0</v>
          </cell>
          <cell r="D4488" t="str">
            <v/>
          </cell>
          <cell r="E4488">
            <v>0</v>
          </cell>
          <cell r="F4488" t="str">
            <v>Total B</v>
          </cell>
          <cell r="G4488">
            <v>0</v>
          </cell>
        </row>
        <row r="4489">
          <cell r="A4489" t="str">
            <v>C - EQUIPOS</v>
          </cell>
          <cell r="B4489" t="str">
            <v/>
          </cell>
          <cell r="C4489">
            <v>0</v>
          </cell>
          <cell r="D4489" t="str">
            <v/>
          </cell>
          <cell r="E4489">
            <v>0</v>
          </cell>
          <cell r="F4489">
            <v>0</v>
          </cell>
          <cell r="G4489">
            <v>0</v>
          </cell>
        </row>
        <row r="4490">
          <cell r="A4490" t="str">
            <v/>
          </cell>
          <cell r="B4490" t="str">
            <v/>
          </cell>
          <cell r="C4490">
            <v>0</v>
          </cell>
          <cell r="D4490" t="str">
            <v/>
          </cell>
          <cell r="E4490">
            <v>0</v>
          </cell>
          <cell r="F4490">
            <v>0</v>
          </cell>
          <cell r="G4490">
            <v>0</v>
          </cell>
        </row>
        <row r="4491">
          <cell r="A4491" t="str">
            <v/>
          </cell>
          <cell r="B4491" t="str">
            <v/>
          </cell>
          <cell r="C4491">
            <v>0</v>
          </cell>
          <cell r="D4491" t="str">
            <v/>
          </cell>
          <cell r="E4491">
            <v>0</v>
          </cell>
          <cell r="F4491">
            <v>0</v>
          </cell>
          <cell r="G4491">
            <v>0</v>
          </cell>
        </row>
        <row r="4492">
          <cell r="A4492" t="str">
            <v/>
          </cell>
          <cell r="B4492" t="str">
            <v/>
          </cell>
          <cell r="C4492">
            <v>0</v>
          </cell>
          <cell r="D4492" t="str">
            <v/>
          </cell>
          <cell r="E4492">
            <v>0</v>
          </cell>
          <cell r="F4492">
            <v>0</v>
          </cell>
          <cell r="G4492">
            <v>0</v>
          </cell>
        </row>
        <row r="4493">
          <cell r="A4493" t="str">
            <v/>
          </cell>
          <cell r="B4493" t="str">
            <v/>
          </cell>
          <cell r="C4493">
            <v>0</v>
          </cell>
          <cell r="D4493" t="str">
            <v/>
          </cell>
          <cell r="E4493">
            <v>0</v>
          </cell>
          <cell r="F4493">
            <v>0</v>
          </cell>
          <cell r="G4493">
            <v>0</v>
          </cell>
        </row>
        <row r="4494">
          <cell r="A4494" t="str">
            <v/>
          </cell>
          <cell r="B4494" t="str">
            <v/>
          </cell>
          <cell r="C4494">
            <v>0</v>
          </cell>
          <cell r="D4494" t="str">
            <v/>
          </cell>
          <cell r="E4494">
            <v>0</v>
          </cell>
          <cell r="F4494">
            <v>0</v>
          </cell>
          <cell r="G4494">
            <v>0</v>
          </cell>
        </row>
        <row r="4495">
          <cell r="A4495" t="str">
            <v/>
          </cell>
          <cell r="B4495" t="str">
            <v/>
          </cell>
          <cell r="C4495">
            <v>0</v>
          </cell>
          <cell r="D4495" t="str">
            <v/>
          </cell>
          <cell r="E4495">
            <v>0</v>
          </cell>
          <cell r="F4495">
            <v>0</v>
          </cell>
          <cell r="G4495">
            <v>0</v>
          </cell>
        </row>
        <row r="4496">
          <cell r="A4496" t="str">
            <v/>
          </cell>
          <cell r="B4496" t="str">
            <v/>
          </cell>
          <cell r="C4496">
            <v>0</v>
          </cell>
          <cell r="D4496" t="str">
            <v/>
          </cell>
          <cell r="E4496">
            <v>0</v>
          </cell>
          <cell r="F4496">
            <v>0</v>
          </cell>
          <cell r="G4496">
            <v>0</v>
          </cell>
        </row>
        <row r="4497">
          <cell r="A4497" t="str">
            <v/>
          </cell>
          <cell r="B4497" t="str">
            <v/>
          </cell>
          <cell r="D4497" t="str">
            <v/>
          </cell>
          <cell r="E4497">
            <v>0</v>
          </cell>
          <cell r="F4497">
            <v>0</v>
          </cell>
          <cell r="G4497">
            <v>0</v>
          </cell>
        </row>
        <row r="4498">
          <cell r="A4498" t="str">
            <v/>
          </cell>
          <cell r="B4498" t="str">
            <v/>
          </cell>
          <cell r="D4498" t="str">
            <v/>
          </cell>
          <cell r="E4498">
            <v>0</v>
          </cell>
          <cell r="F4498">
            <v>0</v>
          </cell>
          <cell r="G4498">
            <v>0</v>
          </cell>
        </row>
        <row r="4499">
          <cell r="A4499" t="str">
            <v/>
          </cell>
          <cell r="B4499" t="str">
            <v/>
          </cell>
          <cell r="C4499">
            <v>0</v>
          </cell>
          <cell r="D4499" t="str">
            <v/>
          </cell>
          <cell r="E4499">
            <v>0</v>
          </cell>
          <cell r="F4499">
            <v>0</v>
          </cell>
          <cell r="G4499">
            <v>0</v>
          </cell>
        </row>
        <row r="4500">
          <cell r="F4500" t="str">
            <v>Total C</v>
          </cell>
          <cell r="G4500">
            <v>0</v>
          </cell>
        </row>
        <row r="4501">
          <cell r="A4501" t="str">
            <v>ANALISIS DE PRECIOS</v>
          </cell>
          <cell r="B4501">
            <v>0</v>
          </cell>
          <cell r="C4501">
            <v>0</v>
          </cell>
          <cell r="D4501">
            <v>0</v>
          </cell>
          <cell r="E4501">
            <v>0</v>
          </cell>
          <cell r="F4501">
            <v>0</v>
          </cell>
          <cell r="G4501">
            <v>0</v>
          </cell>
        </row>
        <row r="4502">
          <cell r="A4502" t="str">
            <v/>
          </cell>
          <cell r="B4502" t="str">
            <v/>
          </cell>
          <cell r="C4502">
            <v>0</v>
          </cell>
          <cell r="D4502" t="str">
            <v>COSTO NETO</v>
          </cell>
          <cell r="E4502">
            <v>0</v>
          </cell>
          <cell r="F4502" t="str">
            <v>Total D=A+B+C</v>
          </cell>
          <cell r="G4502">
            <v>0</v>
          </cell>
        </row>
        <row r="4503">
          <cell r="A4503" t="str">
            <v>CONTRATISTA:</v>
          </cell>
          <cell r="B4503">
            <v>0</v>
          </cell>
          <cell r="C4503">
            <v>0</v>
          </cell>
          <cell r="D4503">
            <v>0</v>
          </cell>
          <cell r="E4503">
            <v>0</v>
          </cell>
          <cell r="F4503">
            <v>0</v>
          </cell>
          <cell r="G4503">
            <v>0</v>
          </cell>
        </row>
        <row r="4504">
          <cell r="A4504" t="str">
            <v>ANALISIS DE PRECIOS</v>
          </cell>
          <cell r="B4504" t="str">
            <v>CONSTRUCCIÓN CONSULTORIOS EXTERNOS - HOSPITAL DR. GUILLERMO RAWSON</v>
          </cell>
          <cell r="C4504">
            <v>0</v>
          </cell>
          <cell r="D4504">
            <v>0</v>
          </cell>
          <cell r="E4504">
            <v>0</v>
          </cell>
          <cell r="F4504" t="str">
            <v>PRECIOS A:</v>
          </cell>
          <cell r="G4504">
            <v>0</v>
          </cell>
        </row>
        <row r="4505">
          <cell r="A4505" t="str">
            <v>COMITENTE:</v>
          </cell>
          <cell r="B4505" t="str">
            <v>INSTITUTO PROVINCIAL DE LA VIVIENDA</v>
          </cell>
          <cell r="C4505">
            <v>0</v>
          </cell>
          <cell r="E4505">
            <v>0</v>
          </cell>
          <cell r="G4505">
            <v>0</v>
          </cell>
        </row>
        <row r="4506">
          <cell r="A4506" t="str">
            <v>CONTRATISTA:</v>
          </cell>
          <cell r="B4506">
            <v>0</v>
          </cell>
          <cell r="C4506" t="str">
            <v>INSTALACIÓN SANITARIA</v>
          </cell>
          <cell r="E4506">
            <v>0</v>
          </cell>
          <cell r="G4506">
            <v>0</v>
          </cell>
        </row>
        <row r="4507">
          <cell r="A4507" t="str">
            <v>OBRA:</v>
          </cell>
          <cell r="B4507">
            <v>0</v>
          </cell>
          <cell r="C4507" t="str">
            <v>Cámaras y receptáculos</v>
          </cell>
          <cell r="E4507">
            <v>0</v>
          </cell>
          <cell r="F4507" t="str">
            <v>PRECIOS A:</v>
          </cell>
          <cell r="G4507">
            <v>0</v>
          </cell>
        </row>
        <row r="4508">
          <cell r="A4508" t="str">
            <v>UBICACIÓN:</v>
          </cell>
          <cell r="B4508">
            <v>0</v>
          </cell>
          <cell r="E4508">
            <v>0</v>
          </cell>
          <cell r="G4508">
            <v>0</v>
          </cell>
        </row>
        <row r="4509">
          <cell r="A4509" t="str">
            <v>RUBRO:</v>
          </cell>
          <cell r="B4509">
            <v>0</v>
          </cell>
          <cell r="C4509">
            <v>0</v>
          </cell>
          <cell r="D4509" t="str">
            <v>U</v>
          </cell>
          <cell r="E4509" t="str">
            <v>Cantidad</v>
          </cell>
          <cell r="F4509" t="str">
            <v>$ Unitarios</v>
          </cell>
          <cell r="G4509" t="str">
            <v>$ Parcial</v>
          </cell>
        </row>
        <row r="4510">
          <cell r="A4510" t="str">
            <v>ITEM:</v>
          </cell>
          <cell r="B4510" t="str">
            <v/>
          </cell>
          <cell r="C4510" t="str">
            <v/>
          </cell>
          <cell r="D4510">
            <v>0</v>
          </cell>
          <cell r="E4510">
            <v>0</v>
          </cell>
          <cell r="F4510" t="str">
            <v>UNIDAD:</v>
          </cell>
          <cell r="G4510" t="str">
            <v/>
          </cell>
        </row>
        <row r="4511">
          <cell r="A4511">
            <v>0</v>
          </cell>
          <cell r="B4511">
            <v>0</v>
          </cell>
          <cell r="C4511" t="str">
            <v>A - MATERIALES</v>
          </cell>
          <cell r="D4511">
            <v>0</v>
          </cell>
          <cell r="E4511">
            <v>0</v>
          </cell>
          <cell r="F4511">
            <v>0</v>
          </cell>
          <cell r="G4511">
            <v>0</v>
          </cell>
        </row>
        <row r="4512">
          <cell r="A4512" t="str">
            <v>DATOS REDETERMINACION</v>
          </cell>
          <cell r="B4512" t="str">
            <v/>
          </cell>
          <cell r="C4512" t="str">
            <v>DESIGNACION</v>
          </cell>
          <cell r="D4512" t="str">
            <v>U</v>
          </cell>
          <cell r="E4512" t="str">
            <v>Cantidad</v>
          </cell>
          <cell r="F4512" t="str">
            <v>$ Unitarios</v>
          </cell>
          <cell r="G4512" t="str">
            <v>$ Parcial</v>
          </cell>
        </row>
        <row r="4513">
          <cell r="A4513" t="str">
            <v>CÓDIGO</v>
          </cell>
          <cell r="B4513" t="str">
            <v>DESCRIPCIÓN</v>
          </cell>
          <cell r="C4513">
            <v>0</v>
          </cell>
          <cell r="D4513" t="str">
            <v/>
          </cell>
          <cell r="E4513">
            <v>0</v>
          </cell>
          <cell r="F4513">
            <v>0</v>
          </cell>
          <cell r="G4513">
            <v>0</v>
          </cell>
        </row>
        <row r="4514">
          <cell r="A4514" t="str">
            <v>A - MATERIALES</v>
          </cell>
          <cell r="B4514" t="str">
            <v/>
          </cell>
          <cell r="C4514">
            <v>0</v>
          </cell>
          <cell r="D4514" t="str">
            <v/>
          </cell>
          <cell r="E4514">
            <v>0</v>
          </cell>
          <cell r="F4514">
            <v>0</v>
          </cell>
          <cell r="G4514">
            <v>0</v>
          </cell>
        </row>
        <row r="4515">
          <cell r="A4515" t="str">
            <v/>
          </cell>
          <cell r="B4515" t="str">
            <v/>
          </cell>
          <cell r="C4515">
            <v>0</v>
          </cell>
          <cell r="D4515" t="str">
            <v/>
          </cell>
          <cell r="E4515">
            <v>0</v>
          </cell>
          <cell r="F4515">
            <v>0</v>
          </cell>
          <cell r="G4515">
            <v>0</v>
          </cell>
        </row>
        <row r="4516">
          <cell r="A4516" t="str">
            <v/>
          </cell>
          <cell r="B4516" t="str">
            <v/>
          </cell>
          <cell r="C4516">
            <v>0</v>
          </cell>
          <cell r="D4516" t="str">
            <v/>
          </cell>
          <cell r="E4516">
            <v>0</v>
          </cell>
          <cell r="F4516">
            <v>0</v>
          </cell>
          <cell r="G4516">
            <v>0</v>
          </cell>
        </row>
        <row r="4517">
          <cell r="A4517" t="str">
            <v/>
          </cell>
          <cell r="B4517" t="str">
            <v/>
          </cell>
          <cell r="C4517">
            <v>0</v>
          </cell>
          <cell r="D4517" t="str">
            <v/>
          </cell>
          <cell r="E4517">
            <v>0</v>
          </cell>
          <cell r="F4517">
            <v>0</v>
          </cell>
          <cell r="G4517">
            <v>0</v>
          </cell>
        </row>
        <row r="4518">
          <cell r="A4518" t="str">
            <v/>
          </cell>
          <cell r="B4518" t="str">
            <v/>
          </cell>
          <cell r="C4518">
            <v>0</v>
          </cell>
          <cell r="D4518" t="str">
            <v/>
          </cell>
          <cell r="E4518">
            <v>0</v>
          </cell>
          <cell r="F4518">
            <v>0</v>
          </cell>
          <cell r="G4518">
            <v>0</v>
          </cell>
        </row>
        <row r="4519">
          <cell r="A4519" t="str">
            <v/>
          </cell>
          <cell r="B4519" t="str">
            <v/>
          </cell>
          <cell r="C4519">
            <v>0</v>
          </cell>
          <cell r="D4519" t="str">
            <v/>
          </cell>
          <cell r="E4519">
            <v>0</v>
          </cell>
          <cell r="F4519">
            <v>0</v>
          </cell>
          <cell r="G4519">
            <v>0</v>
          </cell>
        </row>
        <row r="4520">
          <cell r="A4520" t="str">
            <v/>
          </cell>
          <cell r="B4520" t="str">
            <v/>
          </cell>
          <cell r="C4520">
            <v>0</v>
          </cell>
          <cell r="D4520" t="str">
            <v/>
          </cell>
          <cell r="E4520">
            <v>0</v>
          </cell>
          <cell r="F4520">
            <v>0</v>
          </cell>
          <cell r="G4520">
            <v>0</v>
          </cell>
        </row>
        <row r="4521">
          <cell r="A4521" t="str">
            <v/>
          </cell>
          <cell r="B4521" t="str">
            <v/>
          </cell>
          <cell r="C4521">
            <v>0</v>
          </cell>
          <cell r="D4521" t="str">
            <v/>
          </cell>
          <cell r="E4521">
            <v>0</v>
          </cell>
          <cell r="F4521">
            <v>0</v>
          </cell>
          <cell r="G4521">
            <v>0</v>
          </cell>
        </row>
        <row r="4522">
          <cell r="A4522" t="str">
            <v/>
          </cell>
          <cell r="B4522" t="str">
            <v/>
          </cell>
          <cell r="C4522">
            <v>0</v>
          </cell>
          <cell r="D4522" t="str">
            <v/>
          </cell>
          <cell r="E4522">
            <v>0</v>
          </cell>
          <cell r="F4522">
            <v>0</v>
          </cell>
          <cell r="G4522">
            <v>0</v>
          </cell>
        </row>
        <row r="4523">
          <cell r="A4523" t="str">
            <v/>
          </cell>
          <cell r="B4523" t="str">
            <v/>
          </cell>
          <cell r="C4523">
            <v>0</v>
          </cell>
          <cell r="D4523" t="str">
            <v/>
          </cell>
          <cell r="E4523">
            <v>0</v>
          </cell>
          <cell r="F4523">
            <v>0</v>
          </cell>
          <cell r="G4523">
            <v>0</v>
          </cell>
        </row>
        <row r="4524">
          <cell r="A4524" t="str">
            <v/>
          </cell>
          <cell r="B4524" t="str">
            <v/>
          </cell>
          <cell r="C4524">
            <v>0</v>
          </cell>
          <cell r="D4524" t="str">
            <v/>
          </cell>
          <cell r="E4524">
            <v>0</v>
          </cell>
          <cell r="F4524">
            <v>0</v>
          </cell>
          <cell r="G4524">
            <v>0</v>
          </cell>
        </row>
        <row r="4525">
          <cell r="A4525" t="str">
            <v/>
          </cell>
          <cell r="B4525" t="str">
            <v/>
          </cell>
          <cell r="C4525">
            <v>0</v>
          </cell>
          <cell r="D4525" t="str">
            <v/>
          </cell>
          <cell r="E4525">
            <v>0</v>
          </cell>
          <cell r="F4525">
            <v>0</v>
          </cell>
          <cell r="G4525">
            <v>0</v>
          </cell>
        </row>
        <row r="4526">
          <cell r="A4526" t="str">
            <v/>
          </cell>
          <cell r="B4526" t="str">
            <v/>
          </cell>
          <cell r="D4526" t="str">
            <v/>
          </cell>
          <cell r="E4526">
            <v>0</v>
          </cell>
          <cell r="F4526">
            <v>0</v>
          </cell>
          <cell r="G4526">
            <v>0</v>
          </cell>
        </row>
        <row r="4527">
          <cell r="A4527" t="str">
            <v/>
          </cell>
          <cell r="B4527" t="str">
            <v/>
          </cell>
          <cell r="C4527" t="str">
            <v>B - MANO DE OBRA</v>
          </cell>
          <cell r="D4527" t="str">
            <v/>
          </cell>
          <cell r="E4527">
            <v>0</v>
          </cell>
          <cell r="F4527">
            <v>0</v>
          </cell>
          <cell r="G4527">
            <v>0</v>
          </cell>
        </row>
        <row r="4528">
          <cell r="A4528" t="str">
            <v/>
          </cell>
          <cell r="B4528" t="str">
            <v/>
          </cell>
          <cell r="C4528">
            <v>0</v>
          </cell>
          <cell r="D4528" t="str">
            <v/>
          </cell>
          <cell r="E4528">
            <v>0</v>
          </cell>
          <cell r="F4528">
            <v>0</v>
          </cell>
          <cell r="G4528">
            <v>0</v>
          </cell>
        </row>
        <row r="4529">
          <cell r="A4529" t="str">
            <v/>
          </cell>
          <cell r="B4529" t="str">
            <v/>
          </cell>
          <cell r="C4529">
            <v>0</v>
          </cell>
          <cell r="D4529" t="str">
            <v/>
          </cell>
          <cell r="E4529">
            <v>0</v>
          </cell>
          <cell r="F4529">
            <v>0</v>
          </cell>
          <cell r="G4529">
            <v>0</v>
          </cell>
        </row>
        <row r="4530">
          <cell r="A4530" t="str">
            <v/>
          </cell>
          <cell r="B4530" t="str">
            <v/>
          </cell>
          <cell r="C4530">
            <v>0</v>
          </cell>
          <cell r="D4530" t="str">
            <v/>
          </cell>
          <cell r="E4530">
            <v>0</v>
          </cell>
          <cell r="F4530">
            <v>0</v>
          </cell>
          <cell r="G4530">
            <v>0</v>
          </cell>
        </row>
        <row r="4531">
          <cell r="A4531" t="str">
            <v/>
          </cell>
          <cell r="B4531" t="str">
            <v/>
          </cell>
          <cell r="C4531">
            <v>0</v>
          </cell>
          <cell r="D4531" t="str">
            <v/>
          </cell>
          <cell r="E4531">
            <v>0</v>
          </cell>
          <cell r="F4531">
            <v>0</v>
          </cell>
          <cell r="G4531">
            <v>0</v>
          </cell>
        </row>
        <row r="4532">
          <cell r="A4532" t="str">
            <v/>
          </cell>
          <cell r="B4532" t="str">
            <v/>
          </cell>
          <cell r="C4532">
            <v>0</v>
          </cell>
          <cell r="D4532" t="str">
            <v/>
          </cell>
          <cell r="E4532">
            <v>0</v>
          </cell>
          <cell r="F4532">
            <v>0</v>
          </cell>
          <cell r="G4532">
            <v>0</v>
          </cell>
        </row>
        <row r="4533">
          <cell r="A4533" t="str">
            <v/>
          </cell>
          <cell r="B4533" t="str">
            <v/>
          </cell>
          <cell r="C4533">
            <v>0</v>
          </cell>
          <cell r="D4533" t="str">
            <v/>
          </cell>
          <cell r="E4533">
            <v>0</v>
          </cell>
          <cell r="F4533">
            <v>0</v>
          </cell>
          <cell r="G4533">
            <v>0</v>
          </cell>
        </row>
        <row r="4534">
          <cell r="A4534" t="str">
            <v/>
          </cell>
          <cell r="B4534" t="str">
            <v/>
          </cell>
          <cell r="C4534">
            <v>0</v>
          </cell>
          <cell r="D4534" t="str">
            <v/>
          </cell>
          <cell r="E4534">
            <v>0</v>
          </cell>
          <cell r="F4534">
            <v>0</v>
          </cell>
          <cell r="G4534">
            <v>0</v>
          </cell>
        </row>
        <row r="4535">
          <cell r="A4535" t="str">
            <v/>
          </cell>
          <cell r="B4535" t="str">
            <v/>
          </cell>
          <cell r="C4535">
            <v>0</v>
          </cell>
          <cell r="D4535" t="str">
            <v/>
          </cell>
          <cell r="E4535">
            <v>0</v>
          </cell>
          <cell r="F4535" t="str">
            <v>Total A</v>
          </cell>
          <cell r="G4535">
            <v>0</v>
          </cell>
        </row>
        <row r="4536">
          <cell r="A4536" t="str">
            <v>B - MANO DE OBRA</v>
          </cell>
          <cell r="E4536">
            <v>0</v>
          </cell>
          <cell r="F4536" t="str">
            <v>Total B</v>
          </cell>
          <cell r="G4536">
            <v>0</v>
          </cell>
        </row>
        <row r="4537">
          <cell r="A4537" t="str">
            <v/>
          </cell>
          <cell r="B4537" t="str">
            <v/>
          </cell>
          <cell r="C4537" t="str">
            <v>C - EQUIPOS</v>
          </cell>
          <cell r="D4537" t="str">
            <v/>
          </cell>
          <cell r="E4537">
            <v>0</v>
          </cell>
          <cell r="F4537">
            <v>0</v>
          </cell>
          <cell r="G4537">
            <v>0</v>
          </cell>
        </row>
        <row r="4538">
          <cell r="A4538" t="str">
            <v/>
          </cell>
          <cell r="B4538" t="str">
            <v/>
          </cell>
          <cell r="C4538">
            <v>0</v>
          </cell>
          <cell r="D4538" t="str">
            <v/>
          </cell>
          <cell r="E4538">
            <v>0</v>
          </cell>
          <cell r="F4538">
            <v>0</v>
          </cell>
          <cell r="G4538">
            <v>0</v>
          </cell>
        </row>
        <row r="4539">
          <cell r="A4539" t="str">
            <v/>
          </cell>
          <cell r="B4539" t="str">
            <v/>
          </cell>
          <cell r="C4539">
            <v>0</v>
          </cell>
          <cell r="D4539" t="str">
            <v/>
          </cell>
          <cell r="E4539">
            <v>0</v>
          </cell>
          <cell r="F4539">
            <v>0</v>
          </cell>
          <cell r="G4539">
            <v>0</v>
          </cell>
        </row>
        <row r="4540">
          <cell r="A4540" t="str">
            <v/>
          </cell>
          <cell r="B4540" t="str">
            <v/>
          </cell>
          <cell r="C4540">
            <v>0</v>
          </cell>
          <cell r="D4540" t="str">
            <v/>
          </cell>
          <cell r="E4540">
            <v>0</v>
          </cell>
          <cell r="F4540">
            <v>0</v>
          </cell>
          <cell r="G4540">
            <v>0</v>
          </cell>
        </row>
        <row r="4541">
          <cell r="A4541" t="str">
            <v/>
          </cell>
          <cell r="B4541" t="str">
            <v/>
          </cell>
          <cell r="C4541">
            <v>0</v>
          </cell>
          <cell r="D4541" t="str">
            <v/>
          </cell>
          <cell r="E4541">
            <v>0</v>
          </cell>
          <cell r="F4541">
            <v>0</v>
          </cell>
          <cell r="G4541">
            <v>0</v>
          </cell>
        </row>
        <row r="4542">
          <cell r="A4542" t="str">
            <v/>
          </cell>
          <cell r="B4542" t="str">
            <v/>
          </cell>
          <cell r="C4542">
            <v>0</v>
          </cell>
          <cell r="D4542" t="str">
            <v/>
          </cell>
          <cell r="E4542">
            <v>0</v>
          </cell>
          <cell r="F4542">
            <v>0</v>
          </cell>
          <cell r="G4542">
            <v>0</v>
          </cell>
        </row>
        <row r="4543">
          <cell r="A4543" t="str">
            <v/>
          </cell>
          <cell r="B4543" t="str">
            <v/>
          </cell>
          <cell r="C4543">
            <v>0</v>
          </cell>
          <cell r="D4543" t="str">
            <v/>
          </cell>
          <cell r="E4543">
            <v>0</v>
          </cell>
          <cell r="F4543">
            <v>0</v>
          </cell>
          <cell r="G4543">
            <v>0</v>
          </cell>
        </row>
        <row r="4544">
          <cell r="A4544" t="str">
            <v/>
          </cell>
          <cell r="B4544" t="str">
            <v/>
          </cell>
          <cell r="C4544">
            <v>0</v>
          </cell>
          <cell r="D4544" t="str">
            <v/>
          </cell>
          <cell r="E4544">
            <v>0</v>
          </cell>
          <cell r="F4544">
            <v>0</v>
          </cell>
          <cell r="G4544">
            <v>0</v>
          </cell>
        </row>
        <row r="4545">
          <cell r="A4545" t="str">
            <v/>
          </cell>
          <cell r="B4545" t="str">
            <v/>
          </cell>
          <cell r="C4545">
            <v>0</v>
          </cell>
          <cell r="D4545" t="str">
            <v/>
          </cell>
          <cell r="E4545">
            <v>0</v>
          </cell>
          <cell r="F4545" t="str">
            <v>Total B</v>
          </cell>
          <cell r="G4545">
            <v>0</v>
          </cell>
        </row>
        <row r="4546">
          <cell r="A4546" t="str">
            <v>C - EQUIPOS</v>
          </cell>
          <cell r="B4546" t="str">
            <v/>
          </cell>
          <cell r="C4546">
            <v>0</v>
          </cell>
          <cell r="D4546" t="str">
            <v/>
          </cell>
          <cell r="E4546">
            <v>0</v>
          </cell>
          <cell r="F4546">
            <v>0</v>
          </cell>
          <cell r="G4546">
            <v>0</v>
          </cell>
        </row>
        <row r="4547">
          <cell r="A4547" t="str">
            <v/>
          </cell>
          <cell r="B4547" t="str">
            <v/>
          </cell>
          <cell r="D4547" t="str">
            <v/>
          </cell>
          <cell r="E4547">
            <v>0</v>
          </cell>
          <cell r="F4547">
            <v>0</v>
          </cell>
          <cell r="G4547">
            <v>0</v>
          </cell>
        </row>
        <row r="4548">
          <cell r="A4548" t="str">
            <v/>
          </cell>
          <cell r="B4548" t="str">
            <v/>
          </cell>
          <cell r="D4548" t="str">
            <v/>
          </cell>
          <cell r="E4548">
            <v>0</v>
          </cell>
          <cell r="F4548">
            <v>0</v>
          </cell>
          <cell r="G4548">
            <v>0</v>
          </cell>
        </row>
        <row r="4549">
          <cell r="A4549" t="str">
            <v/>
          </cell>
          <cell r="B4549" t="str">
            <v/>
          </cell>
          <cell r="C4549">
            <v>0</v>
          </cell>
          <cell r="D4549" t="str">
            <v/>
          </cell>
          <cell r="E4549">
            <v>0</v>
          </cell>
          <cell r="F4549">
            <v>0</v>
          </cell>
          <cell r="G4549">
            <v>0</v>
          </cell>
        </row>
        <row r="4550">
          <cell r="A4550" t="str">
            <v/>
          </cell>
          <cell r="B4550" t="str">
            <v/>
          </cell>
          <cell r="D4550" t="str">
            <v/>
          </cell>
          <cell r="F4550">
            <v>0</v>
          </cell>
          <cell r="G4550">
            <v>0</v>
          </cell>
        </row>
        <row r="4551">
          <cell r="A4551" t="str">
            <v/>
          </cell>
          <cell r="B4551" t="str">
            <v/>
          </cell>
          <cell r="C4551">
            <v>0</v>
          </cell>
          <cell r="D4551" t="str">
            <v/>
          </cell>
          <cell r="E4551">
            <v>0</v>
          </cell>
          <cell r="F4551">
            <v>0</v>
          </cell>
          <cell r="G4551">
            <v>0</v>
          </cell>
        </row>
        <row r="4552">
          <cell r="A4552" t="str">
            <v/>
          </cell>
          <cell r="B4552" t="str">
            <v/>
          </cell>
          <cell r="C4552">
            <v>0</v>
          </cell>
          <cell r="D4552" t="str">
            <v/>
          </cell>
          <cell r="E4552">
            <v>0</v>
          </cell>
          <cell r="F4552">
            <v>0</v>
          </cell>
          <cell r="G4552">
            <v>0</v>
          </cell>
        </row>
        <row r="4553">
          <cell r="A4553" t="str">
            <v/>
          </cell>
          <cell r="B4553" t="str">
            <v/>
          </cell>
          <cell r="C4553">
            <v>0</v>
          </cell>
          <cell r="D4553" t="str">
            <v/>
          </cell>
          <cell r="E4553">
            <v>0</v>
          </cell>
          <cell r="F4553">
            <v>0</v>
          </cell>
          <cell r="G4553">
            <v>0</v>
          </cell>
        </row>
        <row r="4554">
          <cell r="A4554" t="str">
            <v/>
          </cell>
          <cell r="B4554" t="str">
            <v/>
          </cell>
          <cell r="C4554">
            <v>0</v>
          </cell>
          <cell r="D4554" t="str">
            <v/>
          </cell>
          <cell r="E4554">
            <v>0</v>
          </cell>
          <cell r="F4554">
            <v>0</v>
          </cell>
          <cell r="G4554">
            <v>0</v>
          </cell>
        </row>
        <row r="4555">
          <cell r="A4555" t="str">
            <v/>
          </cell>
          <cell r="B4555" t="str">
            <v/>
          </cell>
          <cell r="C4555">
            <v>0</v>
          </cell>
          <cell r="D4555" t="str">
            <v/>
          </cell>
          <cell r="E4555">
            <v>0</v>
          </cell>
          <cell r="F4555">
            <v>0</v>
          </cell>
          <cell r="G4555">
            <v>0</v>
          </cell>
        </row>
        <row r="4556">
          <cell r="A4556" t="str">
            <v/>
          </cell>
          <cell r="B4556" t="str">
            <v/>
          </cell>
          <cell r="C4556" t="str">
            <v>INSTALACIÓN SANITARIA</v>
          </cell>
          <cell r="D4556" t="str">
            <v/>
          </cell>
          <cell r="E4556">
            <v>0</v>
          </cell>
          <cell r="F4556">
            <v>0</v>
          </cell>
          <cell r="G4556">
            <v>0</v>
          </cell>
        </row>
        <row r="4557">
          <cell r="A4557" t="str">
            <v>ITEM:</v>
          </cell>
          <cell r="B4557" t="str">
            <v>14.1.5</v>
          </cell>
          <cell r="C4557" t="str">
            <v>Cañerías, piezazs y accesorios</v>
          </cell>
          <cell r="E4557">
            <v>0</v>
          </cell>
          <cell r="F4557" t="str">
            <v>Total C</v>
          </cell>
          <cell r="G4557">
            <v>0</v>
          </cell>
        </row>
        <row r="4558">
          <cell r="A4558">
            <v>0</v>
          </cell>
          <cell r="B4558">
            <v>0</v>
          </cell>
          <cell r="E4558">
            <v>0</v>
          </cell>
          <cell r="G4558">
            <v>0</v>
          </cell>
        </row>
        <row r="4559">
          <cell r="A4559" t="str">
            <v/>
          </cell>
          <cell r="B4559" t="str">
            <v/>
          </cell>
          <cell r="C4559" t="str">
            <v>DESIGNACION</v>
          </cell>
          <cell r="D4559" t="str">
            <v>COSTO NETO</v>
          </cell>
          <cell r="E4559" t="str">
            <v>Cantidad</v>
          </cell>
          <cell r="F4559" t="str">
            <v>Total D=A+B+C</v>
          </cell>
          <cell r="G4559">
            <v>0</v>
          </cell>
        </row>
        <row r="4560">
          <cell r="A4560" t="str">
            <v>CÓDIGO</v>
          </cell>
          <cell r="B4560" t="str">
            <v>DESCRIPCIÓN</v>
          </cell>
          <cell r="C4560">
            <v>0</v>
          </cell>
          <cell r="D4560">
            <v>0</v>
          </cell>
          <cell r="E4560">
            <v>0</v>
          </cell>
          <cell r="F4560">
            <v>0</v>
          </cell>
          <cell r="G4560">
            <v>0</v>
          </cell>
        </row>
        <row r="4561">
          <cell r="A4561" t="str">
            <v>ANALISIS DE PRECIOS</v>
          </cell>
          <cell r="B4561">
            <v>0</v>
          </cell>
          <cell r="C4561" t="str">
            <v>A - MATERIALES</v>
          </cell>
          <cell r="D4561">
            <v>0</v>
          </cell>
          <cell r="E4561">
            <v>0</v>
          </cell>
          <cell r="F4561">
            <v>0</v>
          </cell>
          <cell r="G4561">
            <v>0</v>
          </cell>
        </row>
        <row r="4562">
          <cell r="A4562" t="str">
            <v>COMITENTE:</v>
          </cell>
          <cell r="B4562" t="str">
            <v>INSTITUTO PROVINCIAL DE LA VIVIENDA</v>
          </cell>
          <cell r="C4562">
            <v>0</v>
          </cell>
          <cell r="D4562" t="str">
            <v/>
          </cell>
          <cell r="E4562">
            <v>0</v>
          </cell>
          <cell r="F4562">
            <v>0</v>
          </cell>
          <cell r="G4562">
            <v>0</v>
          </cell>
        </row>
        <row r="4563">
          <cell r="A4563" t="str">
            <v>CONTRATISTA:</v>
          </cell>
          <cell r="B4563">
            <v>0</v>
          </cell>
          <cell r="C4563">
            <v>0</v>
          </cell>
          <cell r="D4563" t="str">
            <v/>
          </cell>
          <cell r="E4563">
            <v>0</v>
          </cell>
          <cell r="F4563">
            <v>0</v>
          </cell>
          <cell r="G4563">
            <v>0</v>
          </cell>
        </row>
        <row r="4564">
          <cell r="A4564" t="str">
            <v>OBRA:</v>
          </cell>
          <cell r="B4564">
            <v>0</v>
          </cell>
          <cell r="C4564">
            <v>0</v>
          </cell>
          <cell r="D4564" t="str">
            <v/>
          </cell>
          <cell r="E4564">
            <v>0</v>
          </cell>
          <cell r="F4564" t="str">
            <v>PRECIOS A:</v>
          </cell>
          <cell r="G4564">
            <v>0</v>
          </cell>
        </row>
        <row r="4565">
          <cell r="A4565" t="str">
            <v>UBICACIÓN:</v>
          </cell>
          <cell r="B4565">
            <v>0</v>
          </cell>
          <cell r="C4565">
            <v>0</v>
          </cell>
          <cell r="D4565" t="str">
            <v/>
          </cell>
          <cell r="E4565">
            <v>0</v>
          </cell>
          <cell r="F4565">
            <v>0</v>
          </cell>
          <cell r="G4565">
            <v>0</v>
          </cell>
        </row>
        <row r="4566">
          <cell r="A4566" t="str">
            <v>RUBRO:</v>
          </cell>
          <cell r="B4566" t="str">
            <v/>
          </cell>
          <cell r="C4566">
            <v>0</v>
          </cell>
          <cell r="D4566" t="str">
            <v/>
          </cell>
          <cell r="E4566">
            <v>0</v>
          </cell>
          <cell r="F4566">
            <v>0</v>
          </cell>
          <cell r="G4566">
            <v>0</v>
          </cell>
        </row>
        <row r="4567">
          <cell r="A4567" t="str">
            <v>ITEM:</v>
          </cell>
          <cell r="B4567" t="str">
            <v/>
          </cell>
          <cell r="C4567" t="str">
            <v/>
          </cell>
          <cell r="D4567" t="str">
            <v/>
          </cell>
          <cell r="E4567">
            <v>0</v>
          </cell>
          <cell r="F4567" t="str">
            <v>UNIDAD:</v>
          </cell>
          <cell r="G4567" t="str">
            <v/>
          </cell>
        </row>
        <row r="4568">
          <cell r="A4568" t="str">
            <v/>
          </cell>
          <cell r="B4568" t="str">
            <v/>
          </cell>
          <cell r="C4568">
            <v>0</v>
          </cell>
          <cell r="D4568" t="str">
            <v/>
          </cell>
          <cell r="E4568">
            <v>0</v>
          </cell>
          <cell r="F4568">
            <v>0</v>
          </cell>
          <cell r="G4568">
            <v>0</v>
          </cell>
        </row>
        <row r="4569">
          <cell r="A4569" t="str">
            <v>DATOS REDETERMINACION</v>
          </cell>
          <cell r="B4569" t="str">
            <v/>
          </cell>
          <cell r="C4569" t="str">
            <v>DESIGNACION</v>
          </cell>
          <cell r="D4569" t="str">
            <v>U</v>
          </cell>
          <cell r="E4569" t="str">
            <v>Cantidad</v>
          </cell>
          <cell r="F4569" t="str">
            <v>$ Unitarios</v>
          </cell>
          <cell r="G4569" t="str">
            <v>$ Parcial</v>
          </cell>
        </row>
        <row r="4570">
          <cell r="A4570" t="str">
            <v>CÓDIGO</v>
          </cell>
          <cell r="B4570" t="str">
            <v>DESCRIPCIÓN</v>
          </cell>
          <cell r="C4570">
            <v>0</v>
          </cell>
          <cell r="D4570" t="str">
            <v/>
          </cell>
          <cell r="E4570">
            <v>0</v>
          </cell>
          <cell r="F4570">
            <v>0</v>
          </cell>
          <cell r="G4570">
            <v>0</v>
          </cell>
        </row>
        <row r="4571">
          <cell r="A4571" t="str">
            <v>A - MATERIALES</v>
          </cell>
          <cell r="B4571" t="str">
            <v/>
          </cell>
          <cell r="C4571">
            <v>0</v>
          </cell>
          <cell r="D4571" t="str">
            <v/>
          </cell>
          <cell r="E4571">
            <v>0</v>
          </cell>
          <cell r="F4571">
            <v>0</v>
          </cell>
          <cell r="G4571">
            <v>0</v>
          </cell>
        </row>
        <row r="4572">
          <cell r="A4572" t="str">
            <v/>
          </cell>
          <cell r="B4572" t="str">
            <v/>
          </cell>
          <cell r="C4572">
            <v>0</v>
          </cell>
          <cell r="D4572" t="str">
            <v/>
          </cell>
          <cell r="E4572">
            <v>0</v>
          </cell>
          <cell r="F4572">
            <v>0</v>
          </cell>
          <cell r="G4572">
            <v>0</v>
          </cell>
        </row>
        <row r="4573">
          <cell r="A4573" t="str">
            <v/>
          </cell>
          <cell r="B4573" t="str">
            <v/>
          </cell>
          <cell r="C4573">
            <v>0</v>
          </cell>
          <cell r="D4573" t="str">
            <v/>
          </cell>
          <cell r="E4573">
            <v>0</v>
          </cell>
          <cell r="F4573">
            <v>0</v>
          </cell>
          <cell r="G4573">
            <v>0</v>
          </cell>
        </row>
        <row r="4574">
          <cell r="A4574" t="str">
            <v/>
          </cell>
          <cell r="B4574" t="str">
            <v/>
          </cell>
          <cell r="C4574">
            <v>0</v>
          </cell>
          <cell r="D4574" t="str">
            <v/>
          </cell>
          <cell r="E4574">
            <v>0</v>
          </cell>
          <cell r="F4574">
            <v>0</v>
          </cell>
          <cell r="G4574">
            <v>0</v>
          </cell>
        </row>
        <row r="4575">
          <cell r="A4575" t="str">
            <v/>
          </cell>
          <cell r="B4575" t="str">
            <v/>
          </cell>
          <cell r="C4575">
            <v>0</v>
          </cell>
          <cell r="D4575" t="str">
            <v/>
          </cell>
          <cell r="E4575">
            <v>0</v>
          </cell>
          <cell r="F4575">
            <v>0</v>
          </cell>
          <cell r="G4575">
            <v>0</v>
          </cell>
        </row>
        <row r="4576">
          <cell r="A4576" t="str">
            <v/>
          </cell>
          <cell r="B4576" t="str">
            <v/>
          </cell>
          <cell r="D4576" t="str">
            <v/>
          </cell>
          <cell r="E4576">
            <v>0</v>
          </cell>
          <cell r="F4576">
            <v>0</v>
          </cell>
          <cell r="G4576">
            <v>0</v>
          </cell>
        </row>
        <row r="4577">
          <cell r="A4577" t="str">
            <v/>
          </cell>
          <cell r="B4577" t="str">
            <v/>
          </cell>
          <cell r="C4577" t="str">
            <v>B - MANO DE OBRA</v>
          </cell>
          <cell r="D4577" t="str">
            <v/>
          </cell>
          <cell r="E4577">
            <v>0</v>
          </cell>
          <cell r="F4577">
            <v>0</v>
          </cell>
          <cell r="G4577">
            <v>0</v>
          </cell>
        </row>
        <row r="4578">
          <cell r="A4578" t="str">
            <v/>
          </cell>
          <cell r="B4578" t="str">
            <v/>
          </cell>
          <cell r="C4578">
            <v>0</v>
          </cell>
          <cell r="D4578" t="str">
            <v/>
          </cell>
          <cell r="E4578">
            <v>0</v>
          </cell>
          <cell r="F4578">
            <v>0</v>
          </cell>
          <cell r="G4578">
            <v>0</v>
          </cell>
        </row>
        <row r="4579">
          <cell r="A4579" t="str">
            <v/>
          </cell>
          <cell r="B4579" t="str">
            <v/>
          </cell>
          <cell r="C4579">
            <v>0</v>
          </cell>
          <cell r="D4579" t="str">
            <v/>
          </cell>
          <cell r="E4579">
            <v>0</v>
          </cell>
          <cell r="F4579">
            <v>0</v>
          </cell>
          <cell r="G4579">
            <v>0</v>
          </cell>
        </row>
        <row r="4580">
          <cell r="A4580" t="str">
            <v/>
          </cell>
          <cell r="B4580" t="str">
            <v/>
          </cell>
          <cell r="C4580">
            <v>0</v>
          </cell>
          <cell r="D4580" t="str">
            <v/>
          </cell>
          <cell r="E4580">
            <v>0</v>
          </cell>
          <cell r="F4580">
            <v>0</v>
          </cell>
          <cell r="G4580">
            <v>0</v>
          </cell>
        </row>
        <row r="4581">
          <cell r="A4581" t="str">
            <v/>
          </cell>
          <cell r="B4581" t="str">
            <v/>
          </cell>
          <cell r="C4581">
            <v>0</v>
          </cell>
          <cell r="D4581" t="str">
            <v/>
          </cell>
          <cell r="E4581">
            <v>0</v>
          </cell>
          <cell r="F4581">
            <v>0</v>
          </cell>
          <cell r="G4581">
            <v>0</v>
          </cell>
        </row>
        <row r="4582">
          <cell r="A4582" t="str">
            <v/>
          </cell>
          <cell r="B4582" t="str">
            <v/>
          </cell>
          <cell r="C4582">
            <v>0</v>
          </cell>
          <cell r="D4582" t="str">
            <v/>
          </cell>
          <cell r="E4582">
            <v>0</v>
          </cell>
          <cell r="F4582">
            <v>0</v>
          </cell>
          <cell r="G4582">
            <v>0</v>
          </cell>
        </row>
        <row r="4583">
          <cell r="A4583" t="str">
            <v/>
          </cell>
          <cell r="B4583" t="str">
            <v/>
          </cell>
          <cell r="C4583">
            <v>0</v>
          </cell>
          <cell r="D4583" t="str">
            <v/>
          </cell>
          <cell r="E4583">
            <v>0</v>
          </cell>
          <cell r="F4583">
            <v>0</v>
          </cell>
          <cell r="G4583">
            <v>0</v>
          </cell>
        </row>
        <row r="4584">
          <cell r="A4584" t="str">
            <v/>
          </cell>
          <cell r="B4584" t="str">
            <v/>
          </cell>
          <cell r="C4584">
            <v>0</v>
          </cell>
          <cell r="D4584" t="str">
            <v/>
          </cell>
          <cell r="E4584">
            <v>0</v>
          </cell>
          <cell r="F4584">
            <v>0</v>
          </cell>
          <cell r="G4584">
            <v>0</v>
          </cell>
        </row>
        <row r="4585">
          <cell r="A4585" t="str">
            <v/>
          </cell>
          <cell r="B4585" t="str">
            <v/>
          </cell>
          <cell r="C4585">
            <v>0</v>
          </cell>
          <cell r="D4585" t="str">
            <v/>
          </cell>
          <cell r="E4585">
            <v>0</v>
          </cell>
          <cell r="F4585">
            <v>0</v>
          </cell>
          <cell r="G4585">
            <v>0</v>
          </cell>
        </row>
        <row r="4586">
          <cell r="A4586" t="str">
            <v/>
          </cell>
          <cell r="B4586" t="str">
            <v/>
          </cell>
          <cell r="D4586" t="str">
            <v/>
          </cell>
          <cell r="E4586">
            <v>0</v>
          </cell>
          <cell r="F4586">
            <v>0</v>
          </cell>
          <cell r="G4586">
            <v>0</v>
          </cell>
        </row>
        <row r="4587">
          <cell r="A4587" t="str">
            <v/>
          </cell>
          <cell r="B4587" t="str">
            <v/>
          </cell>
          <cell r="C4587" t="str">
            <v>C - EQUIPOS</v>
          </cell>
          <cell r="D4587" t="str">
            <v/>
          </cell>
          <cell r="E4587">
            <v>0</v>
          </cell>
          <cell r="F4587">
            <v>0</v>
          </cell>
          <cell r="G4587">
            <v>0</v>
          </cell>
        </row>
        <row r="4588">
          <cell r="A4588" t="str">
            <v/>
          </cell>
          <cell r="B4588" t="str">
            <v/>
          </cell>
          <cell r="C4588">
            <v>0</v>
          </cell>
          <cell r="D4588" t="str">
            <v/>
          </cell>
          <cell r="E4588">
            <v>0</v>
          </cell>
          <cell r="F4588">
            <v>0</v>
          </cell>
          <cell r="G4588">
            <v>0</v>
          </cell>
        </row>
        <row r="4589">
          <cell r="A4589" t="str">
            <v/>
          </cell>
          <cell r="B4589" t="str">
            <v/>
          </cell>
          <cell r="C4589">
            <v>0</v>
          </cell>
          <cell r="D4589" t="str">
            <v/>
          </cell>
          <cell r="E4589">
            <v>0</v>
          </cell>
          <cell r="F4589">
            <v>0</v>
          </cell>
          <cell r="G4589">
            <v>0</v>
          </cell>
        </row>
        <row r="4590">
          <cell r="A4590" t="str">
            <v/>
          </cell>
          <cell r="B4590" t="str">
            <v/>
          </cell>
          <cell r="C4590">
            <v>0</v>
          </cell>
          <cell r="D4590" t="str">
            <v/>
          </cell>
          <cell r="E4590">
            <v>0</v>
          </cell>
          <cell r="F4590">
            <v>0</v>
          </cell>
          <cell r="G4590">
            <v>0</v>
          </cell>
        </row>
        <row r="4591">
          <cell r="A4591" t="str">
            <v/>
          </cell>
          <cell r="B4591" t="str">
            <v/>
          </cell>
          <cell r="C4591">
            <v>0</v>
          </cell>
          <cell r="D4591" t="str">
            <v/>
          </cell>
          <cell r="E4591">
            <v>0</v>
          </cell>
          <cell r="F4591">
            <v>0</v>
          </cell>
          <cell r="G4591">
            <v>0</v>
          </cell>
        </row>
        <row r="4592">
          <cell r="A4592" t="str">
            <v/>
          </cell>
          <cell r="B4592" t="str">
            <v/>
          </cell>
          <cell r="C4592">
            <v>0</v>
          </cell>
          <cell r="D4592" t="str">
            <v/>
          </cell>
          <cell r="E4592">
            <v>0</v>
          </cell>
          <cell r="F4592" t="str">
            <v>Total A</v>
          </cell>
          <cell r="G4592">
            <v>0</v>
          </cell>
        </row>
        <row r="4593">
          <cell r="A4593" t="str">
            <v>B - MANO DE OBRA</v>
          </cell>
          <cell r="B4593" t="str">
            <v/>
          </cell>
          <cell r="C4593">
            <v>0</v>
          </cell>
          <cell r="D4593" t="str">
            <v/>
          </cell>
          <cell r="E4593">
            <v>0</v>
          </cell>
          <cell r="F4593">
            <v>0</v>
          </cell>
          <cell r="G4593">
            <v>0</v>
          </cell>
        </row>
        <row r="4594">
          <cell r="A4594" t="str">
            <v/>
          </cell>
          <cell r="B4594" t="str">
            <v/>
          </cell>
          <cell r="C4594">
            <v>0</v>
          </cell>
          <cell r="D4594" t="str">
            <v/>
          </cell>
          <cell r="E4594">
            <v>0</v>
          </cell>
          <cell r="F4594">
            <v>0</v>
          </cell>
          <cell r="G4594">
            <v>0</v>
          </cell>
        </row>
        <row r="4595">
          <cell r="A4595" t="str">
            <v/>
          </cell>
          <cell r="B4595" t="str">
            <v/>
          </cell>
          <cell r="C4595">
            <v>0</v>
          </cell>
          <cell r="D4595" t="str">
            <v/>
          </cell>
          <cell r="E4595">
            <v>0</v>
          </cell>
          <cell r="F4595">
            <v>0</v>
          </cell>
          <cell r="G4595">
            <v>0</v>
          </cell>
        </row>
        <row r="4596">
          <cell r="A4596" t="str">
            <v/>
          </cell>
          <cell r="B4596" t="str">
            <v/>
          </cell>
          <cell r="C4596">
            <v>0</v>
          </cell>
          <cell r="D4596" t="str">
            <v/>
          </cell>
          <cell r="E4596">
            <v>0</v>
          </cell>
          <cell r="F4596">
            <v>0</v>
          </cell>
          <cell r="G4596">
            <v>0</v>
          </cell>
        </row>
        <row r="4597">
          <cell r="A4597" t="str">
            <v/>
          </cell>
          <cell r="B4597" t="str">
            <v/>
          </cell>
          <cell r="D4597" t="str">
            <v/>
          </cell>
          <cell r="E4597">
            <v>0</v>
          </cell>
          <cell r="F4597">
            <v>0</v>
          </cell>
          <cell r="G4597">
            <v>0</v>
          </cell>
        </row>
        <row r="4598">
          <cell r="A4598" t="str">
            <v/>
          </cell>
          <cell r="B4598" t="str">
            <v/>
          </cell>
          <cell r="D4598" t="str">
            <v/>
          </cell>
          <cell r="E4598">
            <v>0</v>
          </cell>
          <cell r="F4598">
            <v>0</v>
          </cell>
          <cell r="G4598">
            <v>0</v>
          </cell>
        </row>
        <row r="4599">
          <cell r="A4599" t="str">
            <v/>
          </cell>
          <cell r="B4599" t="str">
            <v/>
          </cell>
          <cell r="C4599">
            <v>0</v>
          </cell>
          <cell r="D4599" t="str">
            <v/>
          </cell>
          <cell r="E4599">
            <v>0</v>
          </cell>
          <cell r="F4599">
            <v>0</v>
          </cell>
          <cell r="G4599">
            <v>0</v>
          </cell>
        </row>
        <row r="4600">
          <cell r="A4600" t="str">
            <v/>
          </cell>
          <cell r="B4600" t="str">
            <v/>
          </cell>
          <cell r="D4600" t="str">
            <v/>
          </cell>
          <cell r="F4600">
            <v>0</v>
          </cell>
          <cell r="G4600">
            <v>0</v>
          </cell>
        </row>
        <row r="4601">
          <cell r="A4601" t="str">
            <v/>
          </cell>
          <cell r="B4601" t="str">
            <v/>
          </cell>
          <cell r="C4601">
            <v>0</v>
          </cell>
          <cell r="D4601" t="str">
            <v/>
          </cell>
          <cell r="E4601">
            <v>0</v>
          </cell>
          <cell r="F4601">
            <v>0</v>
          </cell>
          <cell r="G4601">
            <v>0</v>
          </cell>
        </row>
        <row r="4602">
          <cell r="A4602" t="str">
            <v>COMITENTE:</v>
          </cell>
          <cell r="B4602" t="str">
            <v>SUBSECRETARÍA DE OBRAS PÚBLICAS</v>
          </cell>
          <cell r="C4602">
            <v>0</v>
          </cell>
          <cell r="D4602">
            <v>0</v>
          </cell>
          <cell r="E4602">
            <v>0</v>
          </cell>
          <cell r="F4602" t="str">
            <v>Total B</v>
          </cell>
          <cell r="G4602">
            <v>0</v>
          </cell>
        </row>
        <row r="4603">
          <cell r="A4603" t="str">
            <v>C - EQUIPOS</v>
          </cell>
          <cell r="B4603">
            <v>0</v>
          </cell>
          <cell r="C4603">
            <v>0</v>
          </cell>
          <cell r="D4603">
            <v>0</v>
          </cell>
          <cell r="E4603">
            <v>0</v>
          </cell>
          <cell r="F4603">
            <v>0</v>
          </cell>
          <cell r="G4603">
            <v>0</v>
          </cell>
        </row>
        <row r="4604">
          <cell r="A4604" t="str">
            <v/>
          </cell>
          <cell r="B4604" t="str">
            <v/>
          </cell>
          <cell r="C4604">
            <v>0</v>
          </cell>
          <cell r="D4604" t="str">
            <v/>
          </cell>
          <cell r="E4604">
            <v>0</v>
          </cell>
          <cell r="F4604">
            <v>0</v>
          </cell>
          <cell r="G4604">
            <v>0</v>
          </cell>
        </row>
        <row r="4605">
          <cell r="A4605" t="str">
            <v/>
          </cell>
          <cell r="B4605" t="str">
            <v/>
          </cell>
          <cell r="C4605">
            <v>0</v>
          </cell>
          <cell r="D4605" t="str">
            <v/>
          </cell>
          <cell r="E4605">
            <v>0</v>
          </cell>
          <cell r="F4605">
            <v>0</v>
          </cell>
          <cell r="G4605">
            <v>0</v>
          </cell>
        </row>
        <row r="4606">
          <cell r="A4606" t="str">
            <v/>
          </cell>
          <cell r="B4606" t="str">
            <v/>
          </cell>
          <cell r="C4606" t="str">
            <v>INSTALACIÓN SANITARIA</v>
          </cell>
          <cell r="D4606" t="str">
            <v/>
          </cell>
          <cell r="E4606">
            <v>0</v>
          </cell>
          <cell r="F4606">
            <v>0</v>
          </cell>
          <cell r="G4606">
            <v>0</v>
          </cell>
        </row>
        <row r="4607">
          <cell r="A4607" t="str">
            <v/>
          </cell>
          <cell r="B4607" t="str">
            <v/>
          </cell>
          <cell r="C4607" t="str">
            <v>Cañerías pasantes en juntas sísmicas</v>
          </cell>
          <cell r="D4607" t="str">
            <v/>
          </cell>
          <cell r="E4607">
            <v>0</v>
          </cell>
          <cell r="F4607">
            <v>0</v>
          </cell>
          <cell r="G4607">
            <v>0</v>
          </cell>
        </row>
        <row r="4608">
          <cell r="A4608" t="str">
            <v/>
          </cell>
          <cell r="B4608" t="str">
            <v/>
          </cell>
          <cell r="D4608" t="str">
            <v/>
          </cell>
          <cell r="E4608">
            <v>0</v>
          </cell>
          <cell r="F4608">
            <v>0</v>
          </cell>
          <cell r="G4608">
            <v>0</v>
          </cell>
        </row>
        <row r="4609">
          <cell r="A4609" t="str">
            <v/>
          </cell>
          <cell r="B4609" t="str">
            <v/>
          </cell>
          <cell r="C4609" t="str">
            <v>DESIGNACION</v>
          </cell>
          <cell r="D4609" t="str">
            <v/>
          </cell>
          <cell r="E4609" t="str">
            <v>Cantidad</v>
          </cell>
          <cell r="F4609">
            <v>0</v>
          </cell>
          <cell r="G4609">
            <v>0</v>
          </cell>
        </row>
        <row r="4610">
          <cell r="A4610" t="str">
            <v/>
          </cell>
          <cell r="B4610" t="str">
            <v/>
          </cell>
          <cell r="C4610">
            <v>0</v>
          </cell>
          <cell r="D4610" t="str">
            <v/>
          </cell>
          <cell r="E4610">
            <v>0</v>
          </cell>
          <cell r="F4610">
            <v>0</v>
          </cell>
          <cell r="G4610">
            <v>0</v>
          </cell>
        </row>
        <row r="4611">
          <cell r="A4611" t="str">
            <v/>
          </cell>
          <cell r="B4611" t="str">
            <v/>
          </cell>
          <cell r="C4611" t="str">
            <v>A - MATERIALES</v>
          </cell>
          <cell r="D4611" t="str">
            <v/>
          </cell>
          <cell r="E4611">
            <v>0</v>
          </cell>
          <cell r="F4611">
            <v>0</v>
          </cell>
          <cell r="G4611">
            <v>0</v>
          </cell>
        </row>
        <row r="4612">
          <cell r="A4612" t="str">
            <v/>
          </cell>
          <cell r="B4612" t="str">
            <v/>
          </cell>
          <cell r="C4612">
            <v>0</v>
          </cell>
          <cell r="D4612" t="str">
            <v/>
          </cell>
          <cell r="E4612">
            <v>0</v>
          </cell>
          <cell r="F4612">
            <v>0</v>
          </cell>
          <cell r="G4612">
            <v>0</v>
          </cell>
        </row>
        <row r="4613">
          <cell r="A4613" t="str">
            <v/>
          </cell>
          <cell r="B4613" t="str">
            <v/>
          </cell>
          <cell r="C4613">
            <v>0</v>
          </cell>
          <cell r="D4613" t="str">
            <v/>
          </cell>
          <cell r="E4613">
            <v>0</v>
          </cell>
          <cell r="F4613">
            <v>0</v>
          </cell>
          <cell r="G4613">
            <v>0</v>
          </cell>
        </row>
        <row r="4614">
          <cell r="A4614" t="str">
            <v/>
          </cell>
          <cell r="B4614" t="str">
            <v/>
          </cell>
          <cell r="C4614">
            <v>0</v>
          </cell>
          <cell r="D4614" t="str">
            <v/>
          </cell>
          <cell r="E4614">
            <v>0</v>
          </cell>
          <cell r="F4614" t="str">
            <v>Total C</v>
          </cell>
          <cell r="G4614">
            <v>0</v>
          </cell>
        </row>
        <row r="4615">
          <cell r="A4615" t="str">
            <v/>
          </cell>
          <cell r="B4615" t="str">
            <v/>
          </cell>
          <cell r="C4615">
            <v>0</v>
          </cell>
          <cell r="D4615" t="str">
            <v/>
          </cell>
          <cell r="E4615">
            <v>0</v>
          </cell>
          <cell r="F4615">
            <v>0</v>
          </cell>
          <cell r="G4615">
            <v>0</v>
          </cell>
        </row>
        <row r="4616">
          <cell r="A4616" t="str">
            <v/>
          </cell>
          <cell r="B4616" t="str">
            <v/>
          </cell>
          <cell r="C4616">
            <v>0</v>
          </cell>
          <cell r="D4616" t="str">
            <v>COSTO NETO</v>
          </cell>
          <cell r="E4616">
            <v>0</v>
          </cell>
          <cell r="F4616" t="str">
            <v>Total D=A+B+C</v>
          </cell>
          <cell r="G4616">
            <v>0</v>
          </cell>
        </row>
        <row r="4617">
          <cell r="A4617" t="str">
            <v/>
          </cell>
          <cell r="B4617" t="str">
            <v/>
          </cell>
          <cell r="C4617">
            <v>0</v>
          </cell>
          <cell r="D4617" t="str">
            <v/>
          </cell>
          <cell r="E4617">
            <v>0</v>
          </cell>
          <cell r="F4617">
            <v>0</v>
          </cell>
          <cell r="G4617">
            <v>0</v>
          </cell>
        </row>
        <row r="4618">
          <cell r="A4618" t="str">
            <v>ANALISIS DE PRECIOS</v>
          </cell>
          <cell r="B4618" t="str">
            <v/>
          </cell>
          <cell r="C4618">
            <v>0</v>
          </cell>
          <cell r="D4618" t="str">
            <v/>
          </cell>
          <cell r="E4618">
            <v>0</v>
          </cell>
          <cell r="F4618">
            <v>0</v>
          </cell>
          <cell r="G4618">
            <v>0</v>
          </cell>
        </row>
        <row r="4619">
          <cell r="A4619" t="str">
            <v>COMITENTE:</v>
          </cell>
          <cell r="B4619" t="str">
            <v>INSTITUTO PROVINCIAL DE LA VIVIENDA</v>
          </cell>
          <cell r="C4619">
            <v>0</v>
          </cell>
          <cell r="D4619" t="str">
            <v/>
          </cell>
          <cell r="E4619">
            <v>0</v>
          </cell>
          <cell r="F4619">
            <v>0</v>
          </cell>
          <cell r="G4619">
            <v>0</v>
          </cell>
        </row>
        <row r="4620">
          <cell r="A4620" t="str">
            <v>CONTRATISTA:</v>
          </cell>
          <cell r="B4620">
            <v>0</v>
          </cell>
          <cell r="C4620">
            <v>0</v>
          </cell>
          <cell r="D4620" t="str">
            <v/>
          </cell>
          <cell r="E4620">
            <v>0</v>
          </cell>
          <cell r="F4620">
            <v>0</v>
          </cell>
          <cell r="G4620">
            <v>0</v>
          </cell>
        </row>
        <row r="4621">
          <cell r="A4621" t="str">
            <v>OBRA:</v>
          </cell>
          <cell r="B4621">
            <v>0</v>
          </cell>
          <cell r="C4621">
            <v>0</v>
          </cell>
          <cell r="D4621" t="str">
            <v/>
          </cell>
          <cell r="E4621">
            <v>0</v>
          </cell>
          <cell r="F4621" t="str">
            <v>PRECIOS A:</v>
          </cell>
          <cell r="G4621">
            <v>0</v>
          </cell>
        </row>
        <row r="4622">
          <cell r="A4622" t="str">
            <v>UBICACIÓN:</v>
          </cell>
          <cell r="B4622">
            <v>0</v>
          </cell>
          <cell r="C4622">
            <v>0</v>
          </cell>
          <cell r="D4622" t="str">
            <v/>
          </cell>
          <cell r="E4622">
            <v>0</v>
          </cell>
          <cell r="F4622">
            <v>0</v>
          </cell>
          <cell r="G4622">
            <v>0</v>
          </cell>
        </row>
        <row r="4623">
          <cell r="A4623" t="str">
            <v>RUBRO:</v>
          </cell>
          <cell r="B4623" t="str">
            <v/>
          </cell>
          <cell r="C4623">
            <v>0</v>
          </cell>
          <cell r="D4623" t="str">
            <v/>
          </cell>
          <cell r="E4623">
            <v>0</v>
          </cell>
          <cell r="F4623">
            <v>0</v>
          </cell>
          <cell r="G4623">
            <v>0</v>
          </cell>
        </row>
        <row r="4624">
          <cell r="A4624" t="str">
            <v>ITEM:</v>
          </cell>
          <cell r="B4624" t="str">
            <v/>
          </cell>
          <cell r="C4624" t="str">
            <v/>
          </cell>
          <cell r="D4624" t="str">
            <v/>
          </cell>
          <cell r="E4624">
            <v>0</v>
          </cell>
          <cell r="F4624" t="str">
            <v>UNIDAD:</v>
          </cell>
          <cell r="G4624" t="str">
            <v/>
          </cell>
        </row>
        <row r="4625">
          <cell r="A4625" t="str">
            <v/>
          </cell>
          <cell r="B4625" t="str">
            <v/>
          </cell>
          <cell r="C4625">
            <v>0</v>
          </cell>
          <cell r="D4625" t="str">
            <v/>
          </cell>
          <cell r="E4625">
            <v>0</v>
          </cell>
          <cell r="F4625">
            <v>0</v>
          </cell>
          <cell r="G4625">
            <v>0</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cell r="C4627" t="str">
            <v>B - MANO DE OBRA</v>
          </cell>
          <cell r="E4627">
            <v>0</v>
          </cell>
          <cell r="G4627">
            <v>0</v>
          </cell>
        </row>
        <row r="4628">
          <cell r="A4628" t="str">
            <v>A - MATERIALES</v>
          </cell>
          <cell r="B4628" t="str">
            <v/>
          </cell>
          <cell r="C4628">
            <v>0</v>
          </cell>
          <cell r="D4628" t="str">
            <v/>
          </cell>
          <cell r="E4628">
            <v>0</v>
          </cell>
          <cell r="F4628">
            <v>0</v>
          </cell>
          <cell r="G4628">
            <v>0</v>
          </cell>
        </row>
        <row r="4629">
          <cell r="A4629" t="str">
            <v/>
          </cell>
          <cell r="B4629" t="str">
            <v/>
          </cell>
          <cell r="C4629">
            <v>0</v>
          </cell>
          <cell r="D4629" t="str">
            <v/>
          </cell>
          <cell r="E4629">
            <v>0</v>
          </cell>
          <cell r="F4629">
            <v>0</v>
          </cell>
          <cell r="G4629">
            <v>0</v>
          </cell>
        </row>
        <row r="4630">
          <cell r="A4630" t="str">
            <v/>
          </cell>
          <cell r="B4630" t="str">
            <v/>
          </cell>
          <cell r="C4630">
            <v>0</v>
          </cell>
          <cell r="D4630" t="str">
            <v/>
          </cell>
          <cell r="E4630">
            <v>0</v>
          </cell>
          <cell r="F4630">
            <v>0</v>
          </cell>
          <cell r="G4630">
            <v>0</v>
          </cell>
        </row>
        <row r="4631">
          <cell r="A4631" t="str">
            <v/>
          </cell>
          <cell r="B4631" t="str">
            <v/>
          </cell>
          <cell r="C4631">
            <v>0</v>
          </cell>
          <cell r="D4631" t="str">
            <v/>
          </cell>
          <cell r="E4631">
            <v>0</v>
          </cell>
          <cell r="F4631">
            <v>0</v>
          </cell>
          <cell r="G4631">
            <v>0</v>
          </cell>
        </row>
        <row r="4632">
          <cell r="A4632" t="str">
            <v/>
          </cell>
          <cell r="B4632" t="str">
            <v/>
          </cell>
          <cell r="C4632">
            <v>0</v>
          </cell>
          <cell r="D4632" t="str">
            <v/>
          </cell>
          <cell r="E4632">
            <v>0</v>
          </cell>
          <cell r="F4632">
            <v>0</v>
          </cell>
          <cell r="G4632">
            <v>0</v>
          </cell>
        </row>
        <row r="4633">
          <cell r="A4633" t="str">
            <v/>
          </cell>
          <cell r="B4633" t="str">
            <v/>
          </cell>
          <cell r="C4633">
            <v>0</v>
          </cell>
          <cell r="D4633" t="str">
            <v/>
          </cell>
          <cell r="E4633">
            <v>0</v>
          </cell>
          <cell r="F4633">
            <v>0</v>
          </cell>
          <cell r="G4633">
            <v>0</v>
          </cell>
        </row>
        <row r="4634">
          <cell r="A4634" t="str">
            <v/>
          </cell>
          <cell r="B4634" t="str">
            <v/>
          </cell>
          <cell r="C4634">
            <v>0</v>
          </cell>
          <cell r="D4634" t="str">
            <v/>
          </cell>
          <cell r="E4634">
            <v>0</v>
          </cell>
          <cell r="F4634">
            <v>0</v>
          </cell>
          <cell r="G4634">
            <v>0</v>
          </cell>
        </row>
        <row r="4635">
          <cell r="A4635" t="str">
            <v/>
          </cell>
          <cell r="B4635" t="str">
            <v/>
          </cell>
          <cell r="C4635">
            <v>0</v>
          </cell>
          <cell r="D4635" t="str">
            <v/>
          </cell>
          <cell r="E4635">
            <v>0</v>
          </cell>
          <cell r="F4635">
            <v>0</v>
          </cell>
          <cell r="G4635">
            <v>0</v>
          </cell>
        </row>
        <row r="4636">
          <cell r="A4636" t="str">
            <v/>
          </cell>
          <cell r="B4636" t="str">
            <v/>
          </cell>
          <cell r="D4636" t="str">
            <v/>
          </cell>
          <cell r="E4636">
            <v>0</v>
          </cell>
          <cell r="F4636">
            <v>0</v>
          </cell>
          <cell r="G4636">
            <v>0</v>
          </cell>
        </row>
        <row r="4637">
          <cell r="A4637" t="str">
            <v/>
          </cell>
          <cell r="B4637" t="str">
            <v/>
          </cell>
          <cell r="C4637" t="str">
            <v>C - EQUIPOS</v>
          </cell>
          <cell r="D4637" t="str">
            <v/>
          </cell>
          <cell r="E4637">
            <v>0</v>
          </cell>
          <cell r="F4637">
            <v>0</v>
          </cell>
          <cell r="G4637">
            <v>0</v>
          </cell>
        </row>
        <row r="4638">
          <cell r="A4638" t="str">
            <v/>
          </cell>
          <cell r="B4638" t="str">
            <v/>
          </cell>
          <cell r="C4638">
            <v>0</v>
          </cell>
          <cell r="D4638" t="str">
            <v/>
          </cell>
          <cell r="E4638">
            <v>0</v>
          </cell>
          <cell r="F4638">
            <v>0</v>
          </cell>
          <cell r="G4638">
            <v>0</v>
          </cell>
        </row>
        <row r="4639">
          <cell r="A4639" t="str">
            <v/>
          </cell>
          <cell r="B4639" t="str">
            <v/>
          </cell>
          <cell r="C4639">
            <v>0</v>
          </cell>
          <cell r="D4639" t="str">
            <v/>
          </cell>
          <cell r="E4639">
            <v>0</v>
          </cell>
          <cell r="F4639">
            <v>0</v>
          </cell>
          <cell r="G4639">
            <v>0</v>
          </cell>
        </row>
        <row r="4640">
          <cell r="A4640" t="str">
            <v/>
          </cell>
          <cell r="B4640" t="str">
            <v/>
          </cell>
          <cell r="C4640">
            <v>0</v>
          </cell>
          <cell r="D4640" t="str">
            <v/>
          </cell>
          <cell r="E4640">
            <v>0</v>
          </cell>
          <cell r="F4640">
            <v>0</v>
          </cell>
          <cell r="G4640">
            <v>0</v>
          </cell>
        </row>
        <row r="4641">
          <cell r="A4641" t="str">
            <v/>
          </cell>
          <cell r="B4641" t="str">
            <v/>
          </cell>
          <cell r="C4641">
            <v>0</v>
          </cell>
          <cell r="D4641" t="str">
            <v/>
          </cell>
          <cell r="E4641">
            <v>0</v>
          </cell>
          <cell r="F4641">
            <v>0</v>
          </cell>
          <cell r="G4641">
            <v>0</v>
          </cell>
        </row>
        <row r="4642">
          <cell r="A4642" t="str">
            <v/>
          </cell>
          <cell r="B4642" t="str">
            <v/>
          </cell>
          <cell r="C4642">
            <v>0</v>
          </cell>
          <cell r="D4642" t="str">
            <v/>
          </cell>
          <cell r="E4642">
            <v>0</v>
          </cell>
          <cell r="F4642">
            <v>0</v>
          </cell>
          <cell r="G4642">
            <v>0</v>
          </cell>
        </row>
        <row r="4643">
          <cell r="A4643" t="str">
            <v/>
          </cell>
          <cell r="B4643" t="str">
            <v/>
          </cell>
          <cell r="C4643">
            <v>0</v>
          </cell>
          <cell r="D4643" t="str">
            <v/>
          </cell>
          <cell r="E4643">
            <v>0</v>
          </cell>
          <cell r="F4643">
            <v>0</v>
          </cell>
          <cell r="G4643">
            <v>0</v>
          </cell>
        </row>
        <row r="4644">
          <cell r="A4644" t="str">
            <v/>
          </cell>
          <cell r="B4644" t="str">
            <v/>
          </cell>
          <cell r="C4644">
            <v>0</v>
          </cell>
          <cell r="D4644" t="str">
            <v/>
          </cell>
          <cell r="E4644">
            <v>0</v>
          </cell>
          <cell r="F4644">
            <v>0</v>
          </cell>
          <cell r="G4644">
            <v>0</v>
          </cell>
        </row>
        <row r="4645">
          <cell r="A4645" t="str">
            <v/>
          </cell>
          <cell r="B4645" t="str">
            <v/>
          </cell>
          <cell r="C4645">
            <v>0</v>
          </cell>
          <cell r="D4645" t="str">
            <v/>
          </cell>
          <cell r="E4645">
            <v>0</v>
          </cell>
          <cell r="F4645">
            <v>0</v>
          </cell>
          <cell r="G4645">
            <v>0</v>
          </cell>
        </row>
        <row r="4646">
          <cell r="A4646" t="str">
            <v/>
          </cell>
          <cell r="B4646" t="str">
            <v/>
          </cell>
          <cell r="C4646">
            <v>0</v>
          </cell>
          <cell r="D4646" t="str">
            <v/>
          </cell>
          <cell r="E4646">
            <v>0</v>
          </cell>
          <cell r="F4646">
            <v>0</v>
          </cell>
          <cell r="G4646">
            <v>0</v>
          </cell>
        </row>
        <row r="4647">
          <cell r="A4647" t="str">
            <v/>
          </cell>
          <cell r="B4647" t="str">
            <v/>
          </cell>
          <cell r="D4647" t="str">
            <v/>
          </cell>
          <cell r="E4647">
            <v>0</v>
          </cell>
          <cell r="F4647">
            <v>0</v>
          </cell>
          <cell r="G4647">
            <v>0</v>
          </cell>
        </row>
        <row r="4648">
          <cell r="A4648" t="str">
            <v/>
          </cell>
          <cell r="B4648" t="str">
            <v/>
          </cell>
          <cell r="D4648" t="str">
            <v/>
          </cell>
          <cell r="E4648">
            <v>0</v>
          </cell>
          <cell r="F4648">
            <v>0</v>
          </cell>
          <cell r="G4648">
            <v>0</v>
          </cell>
        </row>
        <row r="4649">
          <cell r="A4649" t="str">
            <v>14.1.6</v>
          </cell>
          <cell r="B4649" t="str">
            <v>Cañerías pasantes en juntas sísmicas</v>
          </cell>
          <cell r="C4649">
            <v>0</v>
          </cell>
          <cell r="D4649" t="str">
            <v>Costo  Neto</v>
          </cell>
          <cell r="E4649">
            <v>0</v>
          </cell>
          <cell r="F4649" t="str">
            <v>Total A</v>
          </cell>
          <cell r="G4649">
            <v>0</v>
          </cell>
        </row>
        <row r="4650">
          <cell r="A4650" t="str">
            <v>B - MANO DE OBRA</v>
          </cell>
        </row>
        <row r="4651">
          <cell r="A4651" t="str">
            <v/>
          </cell>
          <cell r="B4651" t="str">
            <v/>
          </cell>
          <cell r="C4651">
            <v>0</v>
          </cell>
          <cell r="D4651" t="str">
            <v/>
          </cell>
          <cell r="E4651">
            <v>0</v>
          </cell>
          <cell r="F4651">
            <v>0</v>
          </cell>
          <cell r="G4651">
            <v>0</v>
          </cell>
        </row>
        <row r="4652">
          <cell r="A4652" t="str">
            <v/>
          </cell>
          <cell r="B4652" t="str">
            <v/>
          </cell>
          <cell r="C4652">
            <v>0</v>
          </cell>
          <cell r="D4652" t="str">
            <v/>
          </cell>
          <cell r="E4652">
            <v>0</v>
          </cell>
          <cell r="F4652">
            <v>0</v>
          </cell>
          <cell r="G4652">
            <v>0</v>
          </cell>
        </row>
        <row r="4653">
          <cell r="A4653" t="str">
            <v/>
          </cell>
          <cell r="B4653" t="str">
            <v/>
          </cell>
          <cell r="C4653">
            <v>0</v>
          </cell>
          <cell r="D4653" t="str">
            <v/>
          </cell>
          <cell r="E4653">
            <v>0</v>
          </cell>
          <cell r="F4653">
            <v>0</v>
          </cell>
          <cell r="G4653">
            <v>0</v>
          </cell>
        </row>
        <row r="4654">
          <cell r="A4654" t="str">
            <v/>
          </cell>
          <cell r="B4654" t="str">
            <v/>
          </cell>
          <cell r="C4654">
            <v>0</v>
          </cell>
          <cell r="D4654" t="str">
            <v/>
          </cell>
          <cell r="E4654">
            <v>0</v>
          </cell>
          <cell r="F4654">
            <v>0</v>
          </cell>
          <cell r="G4654">
            <v>0</v>
          </cell>
        </row>
        <row r="4655">
          <cell r="A4655" t="str">
            <v/>
          </cell>
          <cell r="B4655" t="str">
            <v/>
          </cell>
          <cell r="C4655">
            <v>0</v>
          </cell>
          <cell r="D4655" t="str">
            <v/>
          </cell>
          <cell r="E4655">
            <v>0</v>
          </cell>
          <cell r="F4655">
            <v>0</v>
          </cell>
          <cell r="G4655">
            <v>0</v>
          </cell>
        </row>
        <row r="4656">
          <cell r="A4656" t="str">
            <v/>
          </cell>
          <cell r="B4656" t="str">
            <v/>
          </cell>
          <cell r="C4656" t="str">
            <v>INSTALACIÓN SANITARIA</v>
          </cell>
          <cell r="D4656" t="str">
            <v/>
          </cell>
          <cell r="E4656">
            <v>0</v>
          </cell>
          <cell r="F4656">
            <v>0</v>
          </cell>
          <cell r="G4656">
            <v>0</v>
          </cell>
        </row>
        <row r="4657">
          <cell r="A4657" t="str">
            <v/>
          </cell>
          <cell r="B4657" t="str">
            <v/>
          </cell>
          <cell r="C4657" t="str">
            <v>Cañerías de P.V.C. y accesorios</v>
          </cell>
          <cell r="D4657" t="str">
            <v/>
          </cell>
          <cell r="E4657">
            <v>0</v>
          </cell>
          <cell r="F4657">
            <v>0</v>
          </cell>
          <cell r="G4657">
            <v>0</v>
          </cell>
        </row>
        <row r="4658">
          <cell r="A4658" t="str">
            <v/>
          </cell>
          <cell r="B4658" t="str">
            <v/>
          </cell>
          <cell r="D4658" t="str">
            <v/>
          </cell>
          <cell r="E4658">
            <v>0</v>
          </cell>
          <cell r="F4658">
            <v>0</v>
          </cell>
          <cell r="G4658">
            <v>0</v>
          </cell>
        </row>
        <row r="4659">
          <cell r="A4659" t="str">
            <v>DATOS REDETERMINACION</v>
          </cell>
          <cell r="B4659">
            <v>0</v>
          </cell>
          <cell r="C4659" t="str">
            <v>DESIGNACION</v>
          </cell>
          <cell r="D4659" t="str">
            <v>U</v>
          </cell>
          <cell r="E4659" t="str">
            <v>Cantidad</v>
          </cell>
          <cell r="F4659" t="str">
            <v>Total B</v>
          </cell>
          <cell r="G4659">
            <v>0</v>
          </cell>
        </row>
        <row r="4660">
          <cell r="A4660" t="str">
            <v>C - EQUIPOS</v>
          </cell>
          <cell r="B4660" t="str">
            <v>DESCRIPCIÓN</v>
          </cell>
          <cell r="C4660">
            <v>0</v>
          </cell>
          <cell r="D4660">
            <v>0</v>
          </cell>
          <cell r="E4660">
            <v>0</v>
          </cell>
          <cell r="F4660">
            <v>0</v>
          </cell>
          <cell r="G4660">
            <v>0</v>
          </cell>
        </row>
        <row r="4661">
          <cell r="A4661" t="str">
            <v/>
          </cell>
          <cell r="B4661" t="str">
            <v/>
          </cell>
          <cell r="C4661" t="str">
            <v>A - MATERIALES</v>
          </cell>
          <cell r="D4661" t="str">
            <v/>
          </cell>
          <cell r="E4661">
            <v>0</v>
          </cell>
          <cell r="F4661">
            <v>0</v>
          </cell>
          <cell r="G4661">
            <v>0</v>
          </cell>
        </row>
        <row r="4662">
          <cell r="A4662" t="str">
            <v/>
          </cell>
          <cell r="B4662" t="str">
            <v/>
          </cell>
          <cell r="C4662">
            <v>0</v>
          </cell>
          <cell r="D4662" t="str">
            <v/>
          </cell>
          <cell r="E4662">
            <v>0</v>
          </cell>
          <cell r="F4662">
            <v>0</v>
          </cell>
          <cell r="G4662">
            <v>0</v>
          </cell>
        </row>
        <row r="4663">
          <cell r="A4663" t="str">
            <v/>
          </cell>
          <cell r="B4663" t="str">
            <v/>
          </cell>
          <cell r="C4663">
            <v>0</v>
          </cell>
          <cell r="D4663" t="str">
            <v/>
          </cell>
          <cell r="E4663">
            <v>0</v>
          </cell>
          <cell r="F4663">
            <v>0</v>
          </cell>
          <cell r="G4663">
            <v>0</v>
          </cell>
        </row>
        <row r="4664">
          <cell r="A4664" t="str">
            <v/>
          </cell>
          <cell r="B4664" t="str">
            <v/>
          </cell>
          <cell r="C4664">
            <v>0</v>
          </cell>
          <cell r="D4664" t="str">
            <v/>
          </cell>
          <cell r="E4664">
            <v>0</v>
          </cell>
          <cell r="F4664">
            <v>0</v>
          </cell>
          <cell r="G4664">
            <v>0</v>
          </cell>
        </row>
        <row r="4665">
          <cell r="A4665" t="str">
            <v/>
          </cell>
          <cell r="B4665" t="str">
            <v/>
          </cell>
          <cell r="C4665">
            <v>0</v>
          </cell>
          <cell r="D4665" t="str">
            <v/>
          </cell>
          <cell r="E4665">
            <v>0</v>
          </cell>
          <cell r="F4665">
            <v>0</v>
          </cell>
          <cell r="G4665">
            <v>0</v>
          </cell>
        </row>
        <row r="4666">
          <cell r="A4666" t="str">
            <v/>
          </cell>
          <cell r="B4666" t="str">
            <v/>
          </cell>
          <cell r="C4666">
            <v>0</v>
          </cell>
          <cell r="D4666" t="str">
            <v/>
          </cell>
          <cell r="E4666">
            <v>0</v>
          </cell>
          <cell r="F4666">
            <v>0</v>
          </cell>
          <cell r="G4666">
            <v>0</v>
          </cell>
        </row>
        <row r="4667">
          <cell r="A4667" t="str">
            <v/>
          </cell>
          <cell r="B4667" t="str">
            <v/>
          </cell>
          <cell r="C4667">
            <v>0</v>
          </cell>
          <cell r="D4667" t="str">
            <v/>
          </cell>
          <cell r="E4667">
            <v>0</v>
          </cell>
          <cell r="F4667">
            <v>0</v>
          </cell>
          <cell r="G4667">
            <v>0</v>
          </cell>
        </row>
        <row r="4668">
          <cell r="A4668" t="str">
            <v/>
          </cell>
          <cell r="B4668" t="str">
            <v/>
          </cell>
          <cell r="C4668">
            <v>0</v>
          </cell>
          <cell r="D4668" t="str">
            <v/>
          </cell>
          <cell r="E4668">
            <v>0</v>
          </cell>
          <cell r="F4668">
            <v>0</v>
          </cell>
          <cell r="G4668">
            <v>0</v>
          </cell>
        </row>
        <row r="4669">
          <cell r="A4669" t="str">
            <v/>
          </cell>
          <cell r="B4669" t="str">
            <v/>
          </cell>
          <cell r="C4669">
            <v>0</v>
          </cell>
          <cell r="D4669" t="str">
            <v/>
          </cell>
          <cell r="E4669">
            <v>0</v>
          </cell>
          <cell r="F4669">
            <v>0</v>
          </cell>
          <cell r="G4669">
            <v>0</v>
          </cell>
        </row>
        <row r="4670">
          <cell r="A4670" t="str">
            <v/>
          </cell>
          <cell r="B4670" t="str">
            <v/>
          </cell>
          <cell r="C4670">
            <v>0</v>
          </cell>
          <cell r="D4670" t="str">
            <v/>
          </cell>
          <cell r="E4670">
            <v>0</v>
          </cell>
          <cell r="F4670">
            <v>0</v>
          </cell>
          <cell r="G4670">
            <v>0</v>
          </cell>
        </row>
        <row r="4671">
          <cell r="A4671" t="str">
            <v/>
          </cell>
          <cell r="B4671" t="str">
            <v/>
          </cell>
          <cell r="C4671">
            <v>0</v>
          </cell>
          <cell r="D4671" t="str">
            <v/>
          </cell>
          <cell r="E4671">
            <v>0</v>
          </cell>
          <cell r="F4671" t="str">
            <v>Total C</v>
          </cell>
          <cell r="G4671">
            <v>0</v>
          </cell>
        </row>
        <row r="4672">
          <cell r="A4672" t="str">
            <v/>
          </cell>
          <cell r="B4672" t="str">
            <v/>
          </cell>
          <cell r="C4672">
            <v>0</v>
          </cell>
          <cell r="D4672" t="str">
            <v/>
          </cell>
          <cell r="E4672">
            <v>0</v>
          </cell>
          <cell r="F4672">
            <v>0</v>
          </cell>
          <cell r="G4672">
            <v>0</v>
          </cell>
        </row>
        <row r="4673">
          <cell r="A4673" t="str">
            <v/>
          </cell>
          <cell r="B4673" t="str">
            <v/>
          </cell>
          <cell r="C4673">
            <v>0</v>
          </cell>
          <cell r="D4673" t="str">
            <v>COSTO NETO</v>
          </cell>
          <cell r="E4673">
            <v>0</v>
          </cell>
          <cell r="F4673" t="str">
            <v>Total D=A+B+C</v>
          </cell>
          <cell r="G4673">
            <v>0</v>
          </cell>
        </row>
        <row r="4674">
          <cell r="A4674" t="str">
            <v/>
          </cell>
          <cell r="B4674" t="str">
            <v/>
          </cell>
          <cell r="C4674">
            <v>0</v>
          </cell>
          <cell r="D4674" t="str">
            <v/>
          </cell>
          <cell r="E4674">
            <v>0</v>
          </cell>
          <cell r="F4674">
            <v>0</v>
          </cell>
          <cell r="G4674">
            <v>0</v>
          </cell>
        </row>
        <row r="4675">
          <cell r="A4675" t="str">
            <v>ANALISIS DE PRECIOS</v>
          </cell>
          <cell r="B4675" t="str">
            <v/>
          </cell>
          <cell r="C4675">
            <v>0</v>
          </cell>
          <cell r="D4675" t="str">
            <v/>
          </cell>
          <cell r="E4675">
            <v>0</v>
          </cell>
          <cell r="F4675">
            <v>0</v>
          </cell>
          <cell r="G4675">
            <v>0</v>
          </cell>
        </row>
        <row r="4676">
          <cell r="A4676" t="str">
            <v>COMITENTE:</v>
          </cell>
          <cell r="B4676" t="str">
            <v>INSTITUTO PROVINCIAL DE LA VIVIENDA</v>
          </cell>
          <cell r="E4676">
            <v>0</v>
          </cell>
          <cell r="F4676" t="str">
            <v>Total A</v>
          </cell>
          <cell r="G4676">
            <v>0</v>
          </cell>
        </row>
        <row r="4677">
          <cell r="A4677" t="str">
            <v>CONTRATISTA:</v>
          </cell>
          <cell r="B4677">
            <v>0</v>
          </cell>
          <cell r="C4677" t="str">
            <v>B - MANO DE OBRA</v>
          </cell>
          <cell r="E4677">
            <v>0</v>
          </cell>
          <cell r="G4677">
            <v>0</v>
          </cell>
        </row>
        <row r="4678">
          <cell r="A4678" t="str">
            <v>OBRA:</v>
          </cell>
          <cell r="B4678">
            <v>0</v>
          </cell>
          <cell r="C4678">
            <v>0</v>
          </cell>
          <cell r="D4678" t="str">
            <v/>
          </cell>
          <cell r="E4678">
            <v>0</v>
          </cell>
          <cell r="F4678" t="str">
            <v>PRECIOS A:</v>
          </cell>
          <cell r="G4678">
            <v>0</v>
          </cell>
        </row>
        <row r="4679">
          <cell r="A4679" t="str">
            <v>UBICACIÓN:</v>
          </cell>
          <cell r="B4679">
            <v>0</v>
          </cell>
          <cell r="C4679">
            <v>0</v>
          </cell>
          <cell r="D4679" t="str">
            <v/>
          </cell>
          <cell r="E4679">
            <v>0</v>
          </cell>
          <cell r="F4679">
            <v>0</v>
          </cell>
          <cell r="G4679">
            <v>0</v>
          </cell>
        </row>
        <row r="4680">
          <cell r="A4680" t="str">
            <v>RUBRO:</v>
          </cell>
          <cell r="B4680" t="str">
            <v/>
          </cell>
          <cell r="C4680">
            <v>0</v>
          </cell>
          <cell r="D4680" t="str">
            <v/>
          </cell>
          <cell r="E4680">
            <v>0</v>
          </cell>
          <cell r="F4680">
            <v>0</v>
          </cell>
          <cell r="G4680">
            <v>0</v>
          </cell>
        </row>
        <row r="4681">
          <cell r="A4681" t="str">
            <v>ITEM:</v>
          </cell>
          <cell r="B4681" t="str">
            <v/>
          </cell>
          <cell r="C4681" t="str">
            <v/>
          </cell>
          <cell r="D4681" t="str">
            <v/>
          </cell>
          <cell r="E4681">
            <v>0</v>
          </cell>
          <cell r="F4681" t="str">
            <v>UNIDAD:</v>
          </cell>
          <cell r="G4681" t="str">
            <v/>
          </cell>
        </row>
        <row r="4682">
          <cell r="A4682" t="str">
            <v/>
          </cell>
          <cell r="B4682" t="str">
            <v/>
          </cell>
          <cell r="C4682">
            <v>0</v>
          </cell>
          <cell r="D4682" t="str">
            <v/>
          </cell>
          <cell r="E4682">
            <v>0</v>
          </cell>
          <cell r="F4682">
            <v>0</v>
          </cell>
          <cell r="G4682">
            <v>0</v>
          </cell>
        </row>
        <row r="4683">
          <cell r="A4683" t="str">
            <v>DATOS REDETERMINACION</v>
          </cell>
          <cell r="B4683" t="str">
            <v/>
          </cell>
          <cell r="C4683" t="str">
            <v>DESIGNACION</v>
          </cell>
          <cell r="D4683" t="str">
            <v>U</v>
          </cell>
          <cell r="E4683" t="str">
            <v>Cantidad</v>
          </cell>
          <cell r="F4683" t="str">
            <v>$ Unitarios</v>
          </cell>
          <cell r="G4683" t="str">
            <v>$ Parcial</v>
          </cell>
        </row>
        <row r="4684">
          <cell r="A4684" t="str">
            <v>CÓDIGO</v>
          </cell>
          <cell r="B4684" t="str">
            <v>DESCRIPCIÓN</v>
          </cell>
          <cell r="C4684">
            <v>0</v>
          </cell>
          <cell r="D4684" t="str">
            <v/>
          </cell>
          <cell r="E4684">
            <v>0</v>
          </cell>
          <cell r="F4684">
            <v>0</v>
          </cell>
          <cell r="G4684">
            <v>0</v>
          </cell>
        </row>
        <row r="4685">
          <cell r="A4685" t="str">
            <v>A - MATERIALES</v>
          </cell>
          <cell r="B4685" t="str">
            <v/>
          </cell>
          <cell r="C4685">
            <v>0</v>
          </cell>
          <cell r="D4685" t="str">
            <v/>
          </cell>
          <cell r="E4685">
            <v>0</v>
          </cell>
          <cell r="F4685">
            <v>0</v>
          </cell>
          <cell r="G4685">
            <v>0</v>
          </cell>
        </row>
        <row r="4686">
          <cell r="A4686" t="str">
            <v/>
          </cell>
          <cell r="B4686" t="str">
            <v/>
          </cell>
          <cell r="D4686" t="str">
            <v/>
          </cell>
          <cell r="E4686">
            <v>0</v>
          </cell>
          <cell r="F4686">
            <v>0</v>
          </cell>
          <cell r="G4686">
            <v>0</v>
          </cell>
        </row>
        <row r="4687">
          <cell r="A4687" t="str">
            <v/>
          </cell>
          <cell r="B4687" t="str">
            <v/>
          </cell>
          <cell r="C4687" t="str">
            <v>C - EQUIPOS</v>
          </cell>
          <cell r="D4687" t="str">
            <v/>
          </cell>
          <cell r="E4687">
            <v>0</v>
          </cell>
          <cell r="F4687">
            <v>0</v>
          </cell>
          <cell r="G4687">
            <v>0</v>
          </cell>
        </row>
        <row r="4688">
          <cell r="A4688" t="str">
            <v/>
          </cell>
          <cell r="B4688" t="str">
            <v/>
          </cell>
          <cell r="C4688">
            <v>0</v>
          </cell>
          <cell r="D4688" t="str">
            <v/>
          </cell>
          <cell r="E4688">
            <v>0</v>
          </cell>
          <cell r="F4688">
            <v>0</v>
          </cell>
          <cell r="G4688">
            <v>0</v>
          </cell>
        </row>
        <row r="4689">
          <cell r="A4689" t="str">
            <v/>
          </cell>
          <cell r="B4689" t="str">
            <v/>
          </cell>
          <cell r="C4689">
            <v>0</v>
          </cell>
          <cell r="D4689" t="str">
            <v/>
          </cell>
          <cell r="E4689">
            <v>0</v>
          </cell>
          <cell r="F4689">
            <v>0</v>
          </cell>
          <cell r="G4689">
            <v>0</v>
          </cell>
        </row>
        <row r="4690">
          <cell r="A4690" t="str">
            <v/>
          </cell>
          <cell r="B4690" t="str">
            <v/>
          </cell>
          <cell r="C4690">
            <v>0</v>
          </cell>
          <cell r="D4690" t="str">
            <v/>
          </cell>
          <cell r="E4690">
            <v>0</v>
          </cell>
          <cell r="F4690">
            <v>0</v>
          </cell>
          <cell r="G4690">
            <v>0</v>
          </cell>
        </row>
        <row r="4691">
          <cell r="A4691" t="str">
            <v/>
          </cell>
          <cell r="B4691" t="str">
            <v/>
          </cell>
          <cell r="C4691">
            <v>0</v>
          </cell>
          <cell r="D4691" t="str">
            <v/>
          </cell>
          <cell r="E4691">
            <v>0</v>
          </cell>
          <cell r="F4691">
            <v>0</v>
          </cell>
          <cell r="G4691">
            <v>0</v>
          </cell>
        </row>
        <row r="4692">
          <cell r="A4692" t="str">
            <v/>
          </cell>
          <cell r="B4692" t="str">
            <v/>
          </cell>
          <cell r="C4692">
            <v>0</v>
          </cell>
          <cell r="D4692" t="str">
            <v/>
          </cell>
          <cell r="E4692">
            <v>0</v>
          </cell>
          <cell r="F4692">
            <v>0</v>
          </cell>
          <cell r="G4692">
            <v>0</v>
          </cell>
        </row>
        <row r="4693">
          <cell r="A4693" t="str">
            <v/>
          </cell>
          <cell r="B4693" t="str">
            <v/>
          </cell>
          <cell r="C4693">
            <v>0</v>
          </cell>
          <cell r="D4693" t="str">
            <v/>
          </cell>
          <cell r="E4693">
            <v>0</v>
          </cell>
          <cell r="F4693">
            <v>0</v>
          </cell>
          <cell r="G4693">
            <v>0</v>
          </cell>
        </row>
        <row r="4694">
          <cell r="A4694" t="str">
            <v/>
          </cell>
          <cell r="B4694" t="str">
            <v/>
          </cell>
          <cell r="C4694">
            <v>0</v>
          </cell>
          <cell r="D4694" t="str">
            <v/>
          </cell>
          <cell r="E4694">
            <v>0</v>
          </cell>
          <cell r="F4694">
            <v>0</v>
          </cell>
          <cell r="G4694">
            <v>0</v>
          </cell>
        </row>
        <row r="4695">
          <cell r="A4695" t="str">
            <v/>
          </cell>
          <cell r="B4695" t="str">
            <v/>
          </cell>
          <cell r="C4695">
            <v>0</v>
          </cell>
          <cell r="D4695" t="str">
            <v/>
          </cell>
          <cell r="E4695">
            <v>0</v>
          </cell>
          <cell r="F4695">
            <v>0</v>
          </cell>
          <cell r="G4695">
            <v>0</v>
          </cell>
        </row>
        <row r="4696">
          <cell r="A4696" t="str">
            <v/>
          </cell>
          <cell r="B4696" t="str">
            <v/>
          </cell>
          <cell r="C4696">
            <v>0</v>
          </cell>
          <cell r="D4696" t="str">
            <v/>
          </cell>
          <cell r="E4696">
            <v>0</v>
          </cell>
          <cell r="F4696">
            <v>0</v>
          </cell>
          <cell r="G4696">
            <v>0</v>
          </cell>
        </row>
        <row r="4697">
          <cell r="A4697" t="str">
            <v/>
          </cell>
          <cell r="B4697" t="str">
            <v/>
          </cell>
          <cell r="D4697" t="str">
            <v/>
          </cell>
          <cell r="E4697">
            <v>0</v>
          </cell>
          <cell r="F4697">
            <v>0</v>
          </cell>
          <cell r="G4697">
            <v>0</v>
          </cell>
        </row>
        <row r="4698">
          <cell r="A4698" t="str">
            <v/>
          </cell>
          <cell r="B4698" t="str">
            <v/>
          </cell>
          <cell r="D4698" t="str">
            <v/>
          </cell>
          <cell r="E4698">
            <v>0</v>
          </cell>
          <cell r="F4698">
            <v>0</v>
          </cell>
          <cell r="G4698">
            <v>0</v>
          </cell>
        </row>
        <row r="4699">
          <cell r="A4699" t="str">
            <v/>
          </cell>
          <cell r="B4699" t="str">
            <v/>
          </cell>
          <cell r="C4699">
            <v>0</v>
          </cell>
          <cell r="D4699" t="str">
            <v/>
          </cell>
          <cell r="E4699">
            <v>0</v>
          </cell>
          <cell r="F4699">
            <v>0</v>
          </cell>
          <cell r="G4699">
            <v>0</v>
          </cell>
        </row>
        <row r="4700">
          <cell r="A4700" t="str">
            <v/>
          </cell>
          <cell r="B4700" t="str">
            <v/>
          </cell>
          <cell r="D4700" t="str">
            <v/>
          </cell>
          <cell r="F4700">
            <v>0</v>
          </cell>
          <cell r="G4700">
            <v>0</v>
          </cell>
        </row>
        <row r="4701">
          <cell r="A4701" t="str">
            <v/>
          </cell>
          <cell r="B4701" t="str">
            <v/>
          </cell>
          <cell r="C4701">
            <v>0</v>
          </cell>
          <cell r="D4701" t="str">
            <v/>
          </cell>
          <cell r="E4701">
            <v>0</v>
          </cell>
          <cell r="F4701">
            <v>0</v>
          </cell>
          <cell r="G4701">
            <v>0</v>
          </cell>
        </row>
        <row r="4702">
          <cell r="A4702" t="str">
            <v/>
          </cell>
          <cell r="B4702" t="str">
            <v/>
          </cell>
          <cell r="C4702">
            <v>0</v>
          </cell>
          <cell r="D4702" t="str">
            <v/>
          </cell>
          <cell r="E4702">
            <v>0</v>
          </cell>
          <cell r="F4702">
            <v>0</v>
          </cell>
          <cell r="G4702">
            <v>0</v>
          </cell>
        </row>
        <row r="4703">
          <cell r="A4703" t="str">
            <v/>
          </cell>
          <cell r="B4703" t="str">
            <v/>
          </cell>
          <cell r="C4703">
            <v>0</v>
          </cell>
          <cell r="D4703" t="str">
            <v/>
          </cell>
          <cell r="E4703">
            <v>0</v>
          </cell>
          <cell r="F4703">
            <v>0</v>
          </cell>
          <cell r="G4703">
            <v>0</v>
          </cell>
        </row>
        <row r="4704">
          <cell r="A4704" t="str">
            <v/>
          </cell>
          <cell r="B4704" t="str">
            <v/>
          </cell>
          <cell r="C4704">
            <v>0</v>
          </cell>
          <cell r="D4704" t="str">
            <v/>
          </cell>
          <cell r="E4704">
            <v>0</v>
          </cell>
          <cell r="F4704">
            <v>0</v>
          </cell>
          <cell r="G4704">
            <v>0</v>
          </cell>
        </row>
        <row r="4705">
          <cell r="A4705" t="str">
            <v/>
          </cell>
          <cell r="B4705" t="str">
            <v/>
          </cell>
          <cell r="C4705">
            <v>0</v>
          </cell>
          <cell r="D4705" t="str">
            <v/>
          </cell>
          <cell r="E4705">
            <v>0</v>
          </cell>
          <cell r="F4705">
            <v>0</v>
          </cell>
          <cell r="G4705">
            <v>0</v>
          </cell>
        </row>
        <row r="4706">
          <cell r="A4706" t="str">
            <v>RUBRO:</v>
          </cell>
          <cell r="B4706">
            <v>14</v>
          </cell>
          <cell r="C4706" t="str">
            <v>INSTALACIÓN SANITARIA</v>
          </cell>
          <cell r="E4706">
            <v>0</v>
          </cell>
          <cell r="F4706" t="str">
            <v>Total A</v>
          </cell>
          <cell r="G4706">
            <v>0</v>
          </cell>
        </row>
        <row r="4707">
          <cell r="A4707" t="str">
            <v>B - MANO DE OBRA</v>
          </cell>
          <cell r="B4707" t="str">
            <v>14.3.4</v>
          </cell>
          <cell r="C4707" t="str">
            <v>Interceptores de grasas y aceites</v>
          </cell>
          <cell r="E4707">
            <v>0</v>
          </cell>
          <cell r="F4707" t="str">
            <v>UNIDAD:</v>
          </cell>
          <cell r="G4707" t="str">
            <v>gl</v>
          </cell>
        </row>
        <row r="4708">
          <cell r="A4708" t="str">
            <v/>
          </cell>
          <cell r="B4708" t="str">
            <v/>
          </cell>
          <cell r="D4708" t="str">
            <v/>
          </cell>
          <cell r="E4708">
            <v>0</v>
          </cell>
          <cell r="F4708">
            <v>0</v>
          </cell>
          <cell r="G4708">
            <v>0</v>
          </cell>
        </row>
        <row r="4709">
          <cell r="A4709" t="str">
            <v/>
          </cell>
          <cell r="B4709" t="str">
            <v/>
          </cell>
          <cell r="C4709" t="str">
            <v>DESIGNACION</v>
          </cell>
          <cell r="D4709" t="str">
            <v/>
          </cell>
          <cell r="E4709" t="str">
            <v>Cantidad</v>
          </cell>
          <cell r="F4709">
            <v>0</v>
          </cell>
          <cell r="G4709">
            <v>0</v>
          </cell>
        </row>
        <row r="4710">
          <cell r="A4710" t="str">
            <v/>
          </cell>
          <cell r="B4710" t="str">
            <v/>
          </cell>
          <cell r="C4710">
            <v>0</v>
          </cell>
          <cell r="D4710" t="str">
            <v/>
          </cell>
          <cell r="E4710">
            <v>0</v>
          </cell>
          <cell r="F4710">
            <v>0</v>
          </cell>
          <cell r="G4710">
            <v>0</v>
          </cell>
        </row>
        <row r="4711">
          <cell r="A4711" t="str">
            <v/>
          </cell>
          <cell r="B4711" t="str">
            <v/>
          </cell>
          <cell r="C4711" t="str">
            <v>A - MATERIALES</v>
          </cell>
          <cell r="D4711" t="str">
            <v/>
          </cell>
          <cell r="E4711">
            <v>0</v>
          </cell>
          <cell r="F4711">
            <v>0</v>
          </cell>
          <cell r="G4711">
            <v>0</v>
          </cell>
        </row>
        <row r="4712">
          <cell r="A4712" t="str">
            <v/>
          </cell>
          <cell r="B4712" t="str">
            <v/>
          </cell>
          <cell r="C4712">
            <v>0</v>
          </cell>
          <cell r="D4712" t="str">
            <v/>
          </cell>
          <cell r="E4712">
            <v>0</v>
          </cell>
          <cell r="F4712">
            <v>0</v>
          </cell>
          <cell r="G4712">
            <v>0</v>
          </cell>
        </row>
        <row r="4713">
          <cell r="A4713" t="str">
            <v/>
          </cell>
          <cell r="B4713" t="str">
            <v/>
          </cell>
          <cell r="C4713">
            <v>0</v>
          </cell>
          <cell r="D4713" t="str">
            <v/>
          </cell>
          <cell r="E4713">
            <v>0</v>
          </cell>
          <cell r="F4713">
            <v>0</v>
          </cell>
          <cell r="G4713">
            <v>0</v>
          </cell>
        </row>
        <row r="4714">
          <cell r="A4714" t="str">
            <v/>
          </cell>
          <cell r="B4714" t="str">
            <v/>
          </cell>
          <cell r="C4714">
            <v>0</v>
          </cell>
          <cell r="D4714" t="str">
            <v/>
          </cell>
          <cell r="E4714">
            <v>0</v>
          </cell>
          <cell r="F4714">
            <v>0</v>
          </cell>
          <cell r="G4714">
            <v>0</v>
          </cell>
        </row>
        <row r="4715">
          <cell r="A4715" t="str">
            <v/>
          </cell>
          <cell r="B4715" t="str">
            <v/>
          </cell>
          <cell r="C4715">
            <v>0</v>
          </cell>
          <cell r="D4715" t="str">
            <v/>
          </cell>
          <cell r="E4715">
            <v>0</v>
          </cell>
          <cell r="F4715">
            <v>0</v>
          </cell>
          <cell r="G4715">
            <v>0</v>
          </cell>
        </row>
        <row r="4716">
          <cell r="A4716" t="str">
            <v/>
          </cell>
          <cell r="B4716" t="str">
            <v/>
          </cell>
          <cell r="C4716">
            <v>0</v>
          </cell>
          <cell r="D4716" t="str">
            <v/>
          </cell>
          <cell r="E4716">
            <v>0</v>
          </cell>
          <cell r="F4716" t="str">
            <v>Total B</v>
          </cell>
          <cell r="G4716">
            <v>0</v>
          </cell>
        </row>
        <row r="4717">
          <cell r="A4717" t="str">
            <v>C - EQUIPOS</v>
          </cell>
          <cell r="B4717" t="str">
            <v/>
          </cell>
          <cell r="C4717">
            <v>0</v>
          </cell>
          <cell r="D4717" t="str">
            <v/>
          </cell>
          <cell r="E4717">
            <v>0</v>
          </cell>
          <cell r="F4717">
            <v>0</v>
          </cell>
          <cell r="G4717">
            <v>0</v>
          </cell>
        </row>
        <row r="4718">
          <cell r="A4718" t="str">
            <v/>
          </cell>
          <cell r="B4718" t="str">
            <v/>
          </cell>
          <cell r="C4718">
            <v>0</v>
          </cell>
          <cell r="D4718" t="str">
            <v/>
          </cell>
          <cell r="E4718">
            <v>0</v>
          </cell>
          <cell r="F4718">
            <v>0</v>
          </cell>
          <cell r="G4718">
            <v>0</v>
          </cell>
        </row>
        <row r="4719">
          <cell r="A4719" t="str">
            <v/>
          </cell>
          <cell r="B4719" t="str">
            <v/>
          </cell>
          <cell r="C4719">
            <v>0</v>
          </cell>
          <cell r="D4719" t="str">
            <v/>
          </cell>
          <cell r="E4719">
            <v>0</v>
          </cell>
          <cell r="F4719">
            <v>0</v>
          </cell>
          <cell r="G4719">
            <v>0</v>
          </cell>
        </row>
        <row r="4720">
          <cell r="A4720" t="str">
            <v/>
          </cell>
          <cell r="B4720" t="str">
            <v/>
          </cell>
          <cell r="C4720">
            <v>0</v>
          </cell>
          <cell r="D4720" t="str">
            <v/>
          </cell>
          <cell r="E4720">
            <v>0</v>
          </cell>
          <cell r="F4720">
            <v>0</v>
          </cell>
          <cell r="G4720">
            <v>0</v>
          </cell>
        </row>
        <row r="4721">
          <cell r="A4721" t="str">
            <v/>
          </cell>
          <cell r="B4721" t="str">
            <v/>
          </cell>
          <cell r="C4721">
            <v>0</v>
          </cell>
          <cell r="D4721" t="str">
            <v/>
          </cell>
          <cell r="E4721">
            <v>0</v>
          </cell>
          <cell r="F4721">
            <v>0</v>
          </cell>
          <cell r="G4721">
            <v>0</v>
          </cell>
        </row>
        <row r="4722">
          <cell r="A4722" t="str">
            <v/>
          </cell>
          <cell r="B4722" t="str">
            <v/>
          </cell>
          <cell r="C4722">
            <v>0</v>
          </cell>
          <cell r="D4722" t="str">
            <v/>
          </cell>
          <cell r="E4722">
            <v>0</v>
          </cell>
          <cell r="F4722">
            <v>0</v>
          </cell>
          <cell r="G4722">
            <v>0</v>
          </cell>
        </row>
        <row r="4723">
          <cell r="A4723" t="str">
            <v/>
          </cell>
          <cell r="B4723" t="str">
            <v/>
          </cell>
          <cell r="C4723">
            <v>0</v>
          </cell>
          <cell r="D4723" t="str">
            <v/>
          </cell>
          <cell r="E4723">
            <v>0</v>
          </cell>
          <cell r="F4723">
            <v>0</v>
          </cell>
          <cell r="G4723">
            <v>0</v>
          </cell>
        </row>
        <row r="4724">
          <cell r="A4724" t="str">
            <v/>
          </cell>
          <cell r="B4724" t="str">
            <v/>
          </cell>
          <cell r="C4724">
            <v>0</v>
          </cell>
          <cell r="D4724" t="str">
            <v/>
          </cell>
          <cell r="E4724">
            <v>0</v>
          </cell>
          <cell r="F4724">
            <v>0</v>
          </cell>
          <cell r="G4724">
            <v>0</v>
          </cell>
        </row>
        <row r="4725">
          <cell r="A4725" t="str">
            <v/>
          </cell>
          <cell r="B4725" t="str">
            <v/>
          </cell>
          <cell r="C4725">
            <v>0</v>
          </cell>
          <cell r="D4725" t="str">
            <v/>
          </cell>
          <cell r="E4725">
            <v>0</v>
          </cell>
          <cell r="F4725">
            <v>0</v>
          </cell>
          <cell r="G4725">
            <v>0</v>
          </cell>
        </row>
        <row r="4726">
          <cell r="A4726" t="str">
            <v/>
          </cell>
          <cell r="B4726" t="str">
            <v/>
          </cell>
          <cell r="D4726" t="str">
            <v/>
          </cell>
          <cell r="E4726">
            <v>0</v>
          </cell>
          <cell r="F4726">
            <v>0</v>
          </cell>
          <cell r="G4726">
            <v>0</v>
          </cell>
        </row>
        <row r="4727">
          <cell r="A4727" t="str">
            <v/>
          </cell>
          <cell r="B4727" t="str">
            <v/>
          </cell>
          <cell r="C4727" t="str">
            <v>B - MANO DE OBRA</v>
          </cell>
          <cell r="D4727" t="str">
            <v/>
          </cell>
          <cell r="E4727">
            <v>0</v>
          </cell>
          <cell r="F4727">
            <v>0</v>
          </cell>
          <cell r="G4727">
            <v>0</v>
          </cell>
        </row>
        <row r="4728">
          <cell r="A4728" t="str">
            <v/>
          </cell>
          <cell r="B4728" t="str">
            <v/>
          </cell>
          <cell r="C4728">
            <v>0</v>
          </cell>
          <cell r="D4728" t="str">
            <v/>
          </cell>
          <cell r="E4728">
            <v>0</v>
          </cell>
          <cell r="F4728" t="str">
            <v>Total C</v>
          </cell>
          <cell r="G4728">
            <v>0</v>
          </cell>
        </row>
        <row r="4729">
          <cell r="A4729" t="str">
            <v/>
          </cell>
          <cell r="B4729" t="str">
            <v/>
          </cell>
          <cell r="C4729">
            <v>0</v>
          </cell>
          <cell r="D4729" t="str">
            <v/>
          </cell>
          <cell r="E4729">
            <v>0</v>
          </cell>
          <cell r="F4729">
            <v>0</v>
          </cell>
          <cell r="G4729">
            <v>0</v>
          </cell>
        </row>
        <row r="4730">
          <cell r="A4730" t="str">
            <v/>
          </cell>
          <cell r="B4730" t="str">
            <v/>
          </cell>
          <cell r="C4730">
            <v>0</v>
          </cell>
          <cell r="D4730" t="str">
            <v>COSTO NETO</v>
          </cell>
          <cell r="E4730">
            <v>0</v>
          </cell>
          <cell r="F4730" t="str">
            <v>Total D=A+B+C</v>
          </cell>
          <cell r="G4730">
            <v>0</v>
          </cell>
        </row>
        <row r="4731">
          <cell r="A4731" t="str">
            <v/>
          </cell>
          <cell r="B4731" t="str">
            <v/>
          </cell>
          <cell r="C4731">
            <v>0</v>
          </cell>
          <cell r="D4731" t="str">
            <v/>
          </cell>
          <cell r="E4731">
            <v>0</v>
          </cell>
          <cell r="F4731">
            <v>0</v>
          </cell>
          <cell r="G4731">
            <v>0</v>
          </cell>
        </row>
        <row r="4732">
          <cell r="A4732" t="str">
            <v>ANALISIS DE PRECIOS</v>
          </cell>
          <cell r="B4732" t="str">
            <v/>
          </cell>
          <cell r="C4732">
            <v>0</v>
          </cell>
          <cell r="D4732" t="str">
            <v/>
          </cell>
          <cell r="E4732">
            <v>0</v>
          </cell>
          <cell r="F4732">
            <v>0</v>
          </cell>
          <cell r="G4732">
            <v>0</v>
          </cell>
        </row>
        <row r="4733">
          <cell r="A4733" t="str">
            <v>COMITENTE:</v>
          </cell>
          <cell r="B4733" t="str">
            <v>INSTITUTO PROVINCIAL DE LA VIVIENDA</v>
          </cell>
          <cell r="C4733">
            <v>0</v>
          </cell>
          <cell r="D4733" t="str">
            <v/>
          </cell>
          <cell r="E4733">
            <v>0</v>
          </cell>
          <cell r="F4733">
            <v>0</v>
          </cell>
          <cell r="G4733">
            <v>0</v>
          </cell>
        </row>
        <row r="4734">
          <cell r="A4734" t="str">
            <v>CONTRATISTA:</v>
          </cell>
          <cell r="B4734">
            <v>0</v>
          </cell>
          <cell r="C4734">
            <v>0</v>
          </cell>
          <cell r="D4734" t="str">
            <v/>
          </cell>
          <cell r="E4734">
            <v>0</v>
          </cell>
          <cell r="F4734">
            <v>0</v>
          </cell>
          <cell r="G4734">
            <v>0</v>
          </cell>
        </row>
        <row r="4735">
          <cell r="A4735" t="str">
            <v>OBRA:</v>
          </cell>
          <cell r="B4735">
            <v>0</v>
          </cell>
          <cell r="C4735">
            <v>0</v>
          </cell>
          <cell r="D4735" t="str">
            <v/>
          </cell>
          <cell r="E4735">
            <v>0</v>
          </cell>
          <cell r="F4735" t="str">
            <v>PRECIOS A:</v>
          </cell>
          <cell r="G4735">
            <v>0</v>
          </cell>
        </row>
        <row r="4736">
          <cell r="A4736" t="str">
            <v>UBICACIÓN:</v>
          </cell>
          <cell r="B4736">
            <v>0</v>
          </cell>
          <cell r="E4736">
            <v>0</v>
          </cell>
          <cell r="F4736" t="str">
            <v>Total B</v>
          </cell>
          <cell r="G4736">
            <v>0</v>
          </cell>
        </row>
        <row r="4737">
          <cell r="A4737" t="str">
            <v>RUBRO:</v>
          </cell>
          <cell r="C4737">
            <v>0</v>
          </cell>
          <cell r="E4737">
            <v>0</v>
          </cell>
          <cell r="G4737">
            <v>0</v>
          </cell>
        </row>
        <row r="4738">
          <cell r="A4738" t="str">
            <v>ITEM:</v>
          </cell>
          <cell r="B4738" t="str">
            <v/>
          </cell>
          <cell r="C4738" t="str">
            <v/>
          </cell>
          <cell r="D4738" t="str">
            <v/>
          </cell>
          <cell r="E4738">
            <v>0</v>
          </cell>
          <cell r="F4738" t="str">
            <v>UNIDAD:</v>
          </cell>
          <cell r="G4738" t="str">
            <v/>
          </cell>
        </row>
        <row r="4739">
          <cell r="A4739" t="str">
            <v/>
          </cell>
          <cell r="B4739" t="str">
            <v/>
          </cell>
          <cell r="C4739">
            <v>0</v>
          </cell>
          <cell r="D4739" t="str">
            <v/>
          </cell>
          <cell r="E4739">
            <v>0</v>
          </cell>
          <cell r="F4739">
            <v>0</v>
          </cell>
          <cell r="G4739">
            <v>0</v>
          </cell>
        </row>
        <row r="4740">
          <cell r="A4740" t="str">
            <v>DATOS REDETERMINACION</v>
          </cell>
          <cell r="B4740" t="str">
            <v/>
          </cell>
          <cell r="C4740" t="str">
            <v>DESIGNACION</v>
          </cell>
          <cell r="D4740" t="str">
            <v>U</v>
          </cell>
          <cell r="E4740" t="str">
            <v>Cantidad</v>
          </cell>
          <cell r="F4740" t="str">
            <v>$ Unitarios</v>
          </cell>
          <cell r="G4740" t="str">
            <v>$ Parcial</v>
          </cell>
        </row>
        <row r="4741">
          <cell r="A4741" t="str">
            <v>CÓDIGO</v>
          </cell>
          <cell r="B4741" t="str">
            <v>DESCRIPCIÓN</v>
          </cell>
          <cell r="C4741">
            <v>0</v>
          </cell>
          <cell r="D4741" t="str">
            <v/>
          </cell>
          <cell r="E4741">
            <v>0</v>
          </cell>
          <cell r="F4741">
            <v>0</v>
          </cell>
          <cell r="G4741">
            <v>0</v>
          </cell>
        </row>
        <row r="4742">
          <cell r="A4742" t="str">
            <v>A - MATERIALES</v>
          </cell>
          <cell r="B4742" t="str">
            <v/>
          </cell>
          <cell r="C4742">
            <v>0</v>
          </cell>
          <cell r="D4742" t="str">
            <v/>
          </cell>
          <cell r="E4742">
            <v>0</v>
          </cell>
          <cell r="F4742">
            <v>0</v>
          </cell>
          <cell r="G4742">
            <v>0</v>
          </cell>
        </row>
        <row r="4743">
          <cell r="A4743" t="str">
            <v/>
          </cell>
          <cell r="B4743" t="str">
            <v/>
          </cell>
          <cell r="C4743">
            <v>0</v>
          </cell>
          <cell r="D4743" t="str">
            <v/>
          </cell>
          <cell r="E4743">
            <v>0</v>
          </cell>
          <cell r="F4743">
            <v>0</v>
          </cell>
          <cell r="G4743">
            <v>0</v>
          </cell>
        </row>
        <row r="4744">
          <cell r="A4744" t="str">
            <v/>
          </cell>
          <cell r="B4744" t="str">
            <v/>
          </cell>
          <cell r="C4744">
            <v>0</v>
          </cell>
          <cell r="D4744" t="str">
            <v/>
          </cell>
          <cell r="E4744">
            <v>0</v>
          </cell>
          <cell r="F4744">
            <v>0</v>
          </cell>
          <cell r="G4744">
            <v>0</v>
          </cell>
        </row>
        <row r="4745">
          <cell r="A4745" t="str">
            <v/>
          </cell>
          <cell r="B4745" t="str">
            <v/>
          </cell>
          <cell r="C4745">
            <v>0</v>
          </cell>
          <cell r="D4745" t="str">
            <v/>
          </cell>
          <cell r="E4745">
            <v>0</v>
          </cell>
          <cell r="F4745">
            <v>0</v>
          </cell>
          <cell r="G4745">
            <v>0</v>
          </cell>
        </row>
        <row r="4746">
          <cell r="A4746" t="str">
            <v/>
          </cell>
          <cell r="B4746" t="str">
            <v/>
          </cell>
          <cell r="C4746">
            <v>0</v>
          </cell>
          <cell r="D4746" t="str">
            <v/>
          </cell>
          <cell r="E4746">
            <v>0</v>
          </cell>
          <cell r="F4746">
            <v>0</v>
          </cell>
          <cell r="G4746">
            <v>0</v>
          </cell>
        </row>
        <row r="4747">
          <cell r="A4747" t="str">
            <v/>
          </cell>
          <cell r="B4747" t="str">
            <v/>
          </cell>
          <cell r="D4747" t="str">
            <v/>
          </cell>
          <cell r="E4747">
            <v>0</v>
          </cell>
          <cell r="F4747">
            <v>0</v>
          </cell>
          <cell r="G4747">
            <v>0</v>
          </cell>
        </row>
        <row r="4748">
          <cell r="A4748" t="str">
            <v/>
          </cell>
          <cell r="B4748" t="str">
            <v/>
          </cell>
          <cell r="D4748" t="str">
            <v/>
          </cell>
          <cell r="E4748">
            <v>0</v>
          </cell>
          <cell r="F4748">
            <v>0</v>
          </cell>
          <cell r="G4748">
            <v>0</v>
          </cell>
        </row>
        <row r="4749">
          <cell r="A4749" t="str">
            <v/>
          </cell>
          <cell r="B4749" t="str">
            <v/>
          </cell>
          <cell r="C4749">
            <v>0</v>
          </cell>
          <cell r="D4749" t="str">
            <v/>
          </cell>
          <cell r="E4749">
            <v>0</v>
          </cell>
          <cell r="F4749">
            <v>0</v>
          </cell>
          <cell r="G4749">
            <v>0</v>
          </cell>
        </row>
        <row r="4750">
          <cell r="A4750" t="str">
            <v/>
          </cell>
          <cell r="B4750" t="str">
            <v/>
          </cell>
          <cell r="D4750" t="str">
            <v/>
          </cell>
          <cell r="F4750">
            <v>0</v>
          </cell>
          <cell r="G4750">
            <v>0</v>
          </cell>
        </row>
        <row r="4751">
          <cell r="A4751" t="str">
            <v/>
          </cell>
          <cell r="B4751" t="str">
            <v/>
          </cell>
          <cell r="C4751">
            <v>0</v>
          </cell>
          <cell r="D4751" t="str">
            <v/>
          </cell>
          <cell r="E4751">
            <v>0</v>
          </cell>
          <cell r="F4751">
            <v>0</v>
          </cell>
          <cell r="G4751">
            <v>0</v>
          </cell>
        </row>
        <row r="4752">
          <cell r="A4752" t="str">
            <v/>
          </cell>
          <cell r="B4752" t="str">
            <v/>
          </cell>
          <cell r="C4752">
            <v>0</v>
          </cell>
          <cell r="D4752" t="str">
            <v/>
          </cell>
          <cell r="E4752">
            <v>0</v>
          </cell>
          <cell r="F4752">
            <v>0</v>
          </cell>
          <cell r="G4752">
            <v>0</v>
          </cell>
        </row>
        <row r="4753">
          <cell r="A4753" t="str">
            <v/>
          </cell>
          <cell r="B4753" t="str">
            <v/>
          </cell>
          <cell r="C4753">
            <v>0</v>
          </cell>
          <cell r="D4753" t="str">
            <v/>
          </cell>
          <cell r="E4753">
            <v>0</v>
          </cell>
          <cell r="F4753">
            <v>0</v>
          </cell>
          <cell r="G4753">
            <v>0</v>
          </cell>
        </row>
        <row r="4754">
          <cell r="A4754" t="str">
            <v/>
          </cell>
          <cell r="B4754" t="str">
            <v/>
          </cell>
          <cell r="C4754">
            <v>0</v>
          </cell>
          <cell r="D4754" t="str">
            <v/>
          </cell>
          <cell r="E4754">
            <v>0</v>
          </cell>
          <cell r="F4754">
            <v>0</v>
          </cell>
          <cell r="G4754">
            <v>0</v>
          </cell>
        </row>
        <row r="4755">
          <cell r="A4755" t="str">
            <v/>
          </cell>
          <cell r="B4755" t="str">
            <v/>
          </cell>
          <cell r="C4755">
            <v>0</v>
          </cell>
          <cell r="D4755" t="str">
            <v/>
          </cell>
          <cell r="E4755">
            <v>0</v>
          </cell>
          <cell r="F4755">
            <v>0</v>
          </cell>
          <cell r="G4755">
            <v>0</v>
          </cell>
        </row>
        <row r="4756">
          <cell r="A4756" t="str">
            <v/>
          </cell>
          <cell r="B4756" t="str">
            <v/>
          </cell>
          <cell r="C4756" t="str">
            <v>INSTALACIÓN SANITARIA</v>
          </cell>
          <cell r="D4756" t="str">
            <v/>
          </cell>
          <cell r="E4756">
            <v>0</v>
          </cell>
          <cell r="F4756">
            <v>0</v>
          </cell>
          <cell r="G4756">
            <v>0</v>
          </cell>
        </row>
        <row r="4757">
          <cell r="A4757" t="str">
            <v/>
          </cell>
          <cell r="B4757" t="str">
            <v/>
          </cell>
          <cell r="C4757" t="str">
            <v>Cámara interceptor de trapos</v>
          </cell>
          <cell r="D4757" t="str">
            <v/>
          </cell>
          <cell r="E4757">
            <v>0</v>
          </cell>
          <cell r="F4757">
            <v>0</v>
          </cell>
          <cell r="G4757">
            <v>0</v>
          </cell>
        </row>
        <row r="4758">
          <cell r="A4758" t="str">
            <v/>
          </cell>
          <cell r="B4758" t="str">
            <v/>
          </cell>
          <cell r="D4758" t="str">
            <v/>
          </cell>
          <cell r="E4758">
            <v>0</v>
          </cell>
          <cell r="F4758">
            <v>0</v>
          </cell>
          <cell r="G4758">
            <v>0</v>
          </cell>
        </row>
        <row r="4759">
          <cell r="A4759" t="str">
            <v/>
          </cell>
          <cell r="B4759" t="str">
            <v/>
          </cell>
          <cell r="C4759" t="str">
            <v>DESIGNACION</v>
          </cell>
          <cell r="D4759" t="str">
            <v/>
          </cell>
          <cell r="E4759" t="str">
            <v>Cantidad</v>
          </cell>
          <cell r="F4759">
            <v>0</v>
          </cell>
          <cell r="G4759">
            <v>0</v>
          </cell>
        </row>
        <row r="4760">
          <cell r="A4760" t="str">
            <v/>
          </cell>
          <cell r="B4760" t="str">
            <v/>
          </cell>
          <cell r="C4760">
            <v>0</v>
          </cell>
          <cell r="D4760" t="str">
            <v/>
          </cell>
          <cell r="E4760">
            <v>0</v>
          </cell>
          <cell r="F4760">
            <v>0</v>
          </cell>
          <cell r="G4760">
            <v>0</v>
          </cell>
        </row>
        <row r="4761">
          <cell r="A4761" t="str">
            <v/>
          </cell>
          <cell r="B4761" t="str">
            <v/>
          </cell>
          <cell r="C4761" t="str">
            <v>A - MATERIALES</v>
          </cell>
          <cell r="D4761" t="str">
            <v/>
          </cell>
          <cell r="E4761">
            <v>0</v>
          </cell>
          <cell r="F4761">
            <v>0</v>
          </cell>
          <cell r="G4761">
            <v>0</v>
          </cell>
        </row>
        <row r="4762">
          <cell r="A4762" t="str">
            <v/>
          </cell>
          <cell r="B4762" t="str">
            <v/>
          </cell>
          <cell r="C4762">
            <v>0</v>
          </cell>
          <cell r="D4762" t="str">
            <v/>
          </cell>
          <cell r="E4762">
            <v>0</v>
          </cell>
          <cell r="F4762">
            <v>0</v>
          </cell>
          <cell r="G4762">
            <v>0</v>
          </cell>
        </row>
        <row r="4763">
          <cell r="A4763" t="str">
            <v/>
          </cell>
          <cell r="B4763" t="str">
            <v/>
          </cell>
          <cell r="C4763">
            <v>0</v>
          </cell>
          <cell r="D4763" t="str">
            <v/>
          </cell>
          <cell r="E4763">
            <v>0</v>
          </cell>
          <cell r="F4763" t="str">
            <v>Total A</v>
          </cell>
          <cell r="G4763">
            <v>0</v>
          </cell>
        </row>
        <row r="4764">
          <cell r="A4764" t="str">
            <v>B - MANO DE OBRA</v>
          </cell>
          <cell r="B4764" t="str">
            <v/>
          </cell>
          <cell r="C4764">
            <v>0</v>
          </cell>
          <cell r="D4764" t="str">
            <v/>
          </cell>
          <cell r="E4764">
            <v>0</v>
          </cell>
          <cell r="F4764">
            <v>0</v>
          </cell>
          <cell r="G4764">
            <v>0</v>
          </cell>
        </row>
        <row r="4765">
          <cell r="A4765" t="str">
            <v/>
          </cell>
          <cell r="B4765" t="str">
            <v/>
          </cell>
          <cell r="C4765">
            <v>0</v>
          </cell>
          <cell r="D4765" t="str">
            <v/>
          </cell>
          <cell r="E4765">
            <v>0</v>
          </cell>
          <cell r="F4765">
            <v>0</v>
          </cell>
          <cell r="G4765">
            <v>0</v>
          </cell>
        </row>
        <row r="4766">
          <cell r="A4766" t="str">
            <v/>
          </cell>
          <cell r="B4766" t="str">
            <v/>
          </cell>
          <cell r="C4766">
            <v>0</v>
          </cell>
          <cell r="D4766" t="str">
            <v/>
          </cell>
          <cell r="E4766">
            <v>0</v>
          </cell>
          <cell r="F4766">
            <v>0</v>
          </cell>
          <cell r="G4766">
            <v>0</v>
          </cell>
        </row>
        <row r="4767">
          <cell r="A4767" t="str">
            <v/>
          </cell>
          <cell r="B4767" t="str">
            <v/>
          </cell>
          <cell r="C4767">
            <v>0</v>
          </cell>
          <cell r="D4767" t="str">
            <v/>
          </cell>
          <cell r="E4767">
            <v>0</v>
          </cell>
          <cell r="F4767">
            <v>0</v>
          </cell>
          <cell r="G4767">
            <v>0</v>
          </cell>
        </row>
        <row r="4768">
          <cell r="A4768" t="str">
            <v/>
          </cell>
          <cell r="B4768" t="str">
            <v/>
          </cell>
          <cell r="C4768">
            <v>0</v>
          </cell>
          <cell r="D4768" t="str">
            <v/>
          </cell>
          <cell r="E4768">
            <v>0</v>
          </cell>
          <cell r="F4768">
            <v>0</v>
          </cell>
          <cell r="G4768">
            <v>0</v>
          </cell>
        </row>
        <row r="4769">
          <cell r="A4769" t="str">
            <v/>
          </cell>
          <cell r="B4769" t="str">
            <v/>
          </cell>
          <cell r="C4769">
            <v>0</v>
          </cell>
          <cell r="D4769" t="str">
            <v/>
          </cell>
          <cell r="E4769">
            <v>0</v>
          </cell>
          <cell r="F4769">
            <v>0</v>
          </cell>
          <cell r="G4769">
            <v>0</v>
          </cell>
        </row>
        <row r="4770">
          <cell r="A4770" t="str">
            <v/>
          </cell>
          <cell r="B4770" t="str">
            <v/>
          </cell>
          <cell r="C4770">
            <v>0</v>
          </cell>
          <cell r="D4770" t="str">
            <v/>
          </cell>
          <cell r="E4770">
            <v>0</v>
          </cell>
          <cell r="F4770">
            <v>0</v>
          </cell>
          <cell r="G4770">
            <v>0</v>
          </cell>
        </row>
        <row r="4771">
          <cell r="A4771" t="str">
            <v/>
          </cell>
          <cell r="B4771" t="str">
            <v/>
          </cell>
          <cell r="C4771">
            <v>0</v>
          </cell>
          <cell r="D4771" t="str">
            <v/>
          </cell>
          <cell r="E4771">
            <v>0</v>
          </cell>
          <cell r="F4771">
            <v>0</v>
          </cell>
          <cell r="G4771">
            <v>0</v>
          </cell>
        </row>
        <row r="4772">
          <cell r="A4772" t="str">
            <v/>
          </cell>
          <cell r="B4772" t="str">
            <v/>
          </cell>
          <cell r="C4772">
            <v>0</v>
          </cell>
          <cell r="D4772" t="str">
            <v/>
          </cell>
          <cell r="E4772">
            <v>0</v>
          </cell>
          <cell r="F4772">
            <v>0</v>
          </cell>
          <cell r="G4772">
            <v>0</v>
          </cell>
        </row>
        <row r="4773">
          <cell r="A4773" t="str">
            <v/>
          </cell>
          <cell r="B4773" t="str">
            <v/>
          </cell>
          <cell r="C4773">
            <v>0</v>
          </cell>
          <cell r="D4773" t="str">
            <v/>
          </cell>
          <cell r="E4773">
            <v>0</v>
          </cell>
          <cell r="F4773" t="str">
            <v>Total B</v>
          </cell>
          <cell r="G4773">
            <v>0</v>
          </cell>
        </row>
        <row r="4774">
          <cell r="A4774" t="str">
            <v>C - EQUIPOS</v>
          </cell>
          <cell r="B4774" t="str">
            <v/>
          </cell>
          <cell r="C4774">
            <v>0</v>
          </cell>
          <cell r="D4774" t="str">
            <v/>
          </cell>
          <cell r="E4774">
            <v>0</v>
          </cell>
          <cell r="F4774">
            <v>0</v>
          </cell>
          <cell r="G4774">
            <v>0</v>
          </cell>
        </row>
        <row r="4775">
          <cell r="A4775" t="str">
            <v/>
          </cell>
          <cell r="B4775" t="str">
            <v/>
          </cell>
          <cell r="C4775">
            <v>0</v>
          </cell>
          <cell r="D4775" t="str">
            <v/>
          </cell>
          <cell r="E4775">
            <v>0</v>
          </cell>
          <cell r="F4775">
            <v>0</v>
          </cell>
          <cell r="G4775">
            <v>0</v>
          </cell>
        </row>
        <row r="4776">
          <cell r="A4776" t="str">
            <v/>
          </cell>
          <cell r="B4776" t="str">
            <v/>
          </cell>
          <cell r="D4776" t="str">
            <v/>
          </cell>
          <cell r="E4776">
            <v>0</v>
          </cell>
          <cell r="F4776">
            <v>0</v>
          </cell>
          <cell r="G4776">
            <v>0</v>
          </cell>
        </row>
        <row r="4777">
          <cell r="A4777" t="str">
            <v/>
          </cell>
          <cell r="B4777" t="str">
            <v/>
          </cell>
          <cell r="C4777" t="str">
            <v>B - MANO DE OBRA</v>
          </cell>
          <cell r="D4777" t="str">
            <v/>
          </cell>
          <cell r="E4777">
            <v>0</v>
          </cell>
          <cell r="F4777">
            <v>0</v>
          </cell>
          <cell r="G4777">
            <v>0</v>
          </cell>
        </row>
        <row r="4778">
          <cell r="A4778" t="str">
            <v/>
          </cell>
          <cell r="B4778" t="str">
            <v/>
          </cell>
          <cell r="C4778">
            <v>0</v>
          </cell>
          <cell r="D4778" t="str">
            <v/>
          </cell>
          <cell r="E4778">
            <v>0</v>
          </cell>
          <cell r="F4778">
            <v>0</v>
          </cell>
          <cell r="G4778">
            <v>0</v>
          </cell>
        </row>
        <row r="4779">
          <cell r="A4779" t="str">
            <v/>
          </cell>
          <cell r="B4779" t="str">
            <v/>
          </cell>
          <cell r="C4779">
            <v>0</v>
          </cell>
          <cell r="D4779" t="str">
            <v/>
          </cell>
          <cell r="E4779">
            <v>0</v>
          </cell>
          <cell r="F4779">
            <v>0</v>
          </cell>
          <cell r="G4779">
            <v>0</v>
          </cell>
        </row>
        <row r="4780">
          <cell r="A4780" t="str">
            <v/>
          </cell>
          <cell r="B4780" t="str">
            <v/>
          </cell>
          <cell r="C4780">
            <v>0</v>
          </cell>
          <cell r="D4780" t="str">
            <v/>
          </cell>
          <cell r="E4780">
            <v>0</v>
          </cell>
          <cell r="F4780">
            <v>0</v>
          </cell>
          <cell r="G4780">
            <v>0</v>
          </cell>
        </row>
        <row r="4781">
          <cell r="A4781" t="str">
            <v/>
          </cell>
          <cell r="B4781" t="str">
            <v/>
          </cell>
          <cell r="C4781">
            <v>0</v>
          </cell>
          <cell r="D4781" t="str">
            <v/>
          </cell>
          <cell r="E4781">
            <v>0</v>
          </cell>
          <cell r="F4781">
            <v>0</v>
          </cell>
          <cell r="G4781">
            <v>0</v>
          </cell>
        </row>
        <row r="4782">
          <cell r="A4782" t="str">
            <v/>
          </cell>
          <cell r="B4782" t="str">
            <v/>
          </cell>
          <cell r="C4782">
            <v>0</v>
          </cell>
          <cell r="D4782" t="str">
            <v/>
          </cell>
          <cell r="E4782">
            <v>0</v>
          </cell>
          <cell r="F4782">
            <v>0</v>
          </cell>
          <cell r="G4782">
            <v>0</v>
          </cell>
        </row>
        <row r="4783">
          <cell r="A4783" t="str">
            <v/>
          </cell>
          <cell r="B4783" t="str">
            <v/>
          </cell>
          <cell r="C4783">
            <v>0</v>
          </cell>
          <cell r="D4783" t="str">
            <v/>
          </cell>
          <cell r="E4783">
            <v>0</v>
          </cell>
          <cell r="F4783">
            <v>0</v>
          </cell>
          <cell r="G4783">
            <v>0</v>
          </cell>
        </row>
        <row r="4784">
          <cell r="A4784" t="str">
            <v/>
          </cell>
          <cell r="B4784" t="str">
            <v/>
          </cell>
          <cell r="C4784">
            <v>0</v>
          </cell>
          <cell r="D4784" t="str">
            <v/>
          </cell>
          <cell r="E4784">
            <v>0</v>
          </cell>
          <cell r="F4784">
            <v>0</v>
          </cell>
          <cell r="G4784">
            <v>0</v>
          </cell>
        </row>
        <row r="4785">
          <cell r="A4785" t="str">
            <v/>
          </cell>
          <cell r="B4785" t="str">
            <v/>
          </cell>
          <cell r="C4785">
            <v>0</v>
          </cell>
          <cell r="D4785" t="str">
            <v/>
          </cell>
          <cell r="E4785">
            <v>0</v>
          </cell>
          <cell r="F4785" t="str">
            <v>Total C</v>
          </cell>
          <cell r="G4785">
            <v>0</v>
          </cell>
        </row>
        <row r="4786">
          <cell r="A4786">
            <v>0</v>
          </cell>
          <cell r="E4786">
            <v>0</v>
          </cell>
          <cell r="F4786" t="str">
            <v>Total B</v>
          </cell>
          <cell r="G4786">
            <v>0</v>
          </cell>
        </row>
        <row r="4787">
          <cell r="A4787" t="str">
            <v/>
          </cell>
          <cell r="B4787" t="str">
            <v/>
          </cell>
          <cell r="C4787" t="str">
            <v>C - EQUIPOS</v>
          </cell>
          <cell r="D4787" t="str">
            <v>COSTO NETO</v>
          </cell>
          <cell r="E4787">
            <v>0</v>
          </cell>
          <cell r="F4787" t="str">
            <v>Total D=A+B+C</v>
          </cell>
          <cell r="G4787">
            <v>0</v>
          </cell>
        </row>
        <row r="4788">
          <cell r="A4788" t="str">
            <v/>
          </cell>
          <cell r="B4788" t="str">
            <v/>
          </cell>
          <cell r="C4788">
            <v>0</v>
          </cell>
          <cell r="D4788" t="str">
            <v/>
          </cell>
          <cell r="E4788">
            <v>0</v>
          </cell>
          <cell r="F4788">
            <v>0</v>
          </cell>
          <cell r="G4788">
            <v>0</v>
          </cell>
        </row>
        <row r="4789">
          <cell r="A4789" t="str">
            <v>ANALISIS DE PRECIOS</v>
          </cell>
          <cell r="B4789" t="str">
            <v/>
          </cell>
          <cell r="C4789">
            <v>0</v>
          </cell>
          <cell r="D4789" t="str">
            <v/>
          </cell>
          <cell r="E4789">
            <v>0</v>
          </cell>
          <cell r="F4789">
            <v>0</v>
          </cell>
          <cell r="G4789">
            <v>0</v>
          </cell>
        </row>
        <row r="4790">
          <cell r="A4790" t="str">
            <v>COMITENTE:</v>
          </cell>
          <cell r="B4790" t="str">
            <v>INSTITUTO PROVINCIAL DE LA VIVIENDA</v>
          </cell>
          <cell r="C4790">
            <v>0</v>
          </cell>
          <cell r="D4790" t="str">
            <v/>
          </cell>
          <cell r="E4790">
            <v>0</v>
          </cell>
          <cell r="F4790">
            <v>0</v>
          </cell>
          <cell r="G4790">
            <v>0</v>
          </cell>
        </row>
        <row r="4791">
          <cell r="A4791" t="str">
            <v>CONTRATISTA:</v>
          </cell>
          <cell r="B4791">
            <v>0</v>
          </cell>
          <cell r="C4791">
            <v>0</v>
          </cell>
          <cell r="D4791" t="str">
            <v/>
          </cell>
          <cell r="E4791">
            <v>0</v>
          </cell>
          <cell r="F4791">
            <v>0</v>
          </cell>
          <cell r="G4791">
            <v>0</v>
          </cell>
        </row>
        <row r="4792">
          <cell r="A4792" t="str">
            <v>OBRA:</v>
          </cell>
          <cell r="B4792">
            <v>0</v>
          </cell>
          <cell r="C4792">
            <v>0</v>
          </cell>
          <cell r="D4792" t="str">
            <v/>
          </cell>
          <cell r="E4792">
            <v>0</v>
          </cell>
          <cell r="F4792" t="str">
            <v>PRECIOS A:</v>
          </cell>
          <cell r="G4792">
            <v>0</v>
          </cell>
        </row>
        <row r="4793">
          <cell r="A4793" t="str">
            <v>UBICACIÓN:</v>
          </cell>
          <cell r="B4793">
            <v>0</v>
          </cell>
          <cell r="C4793">
            <v>0</v>
          </cell>
          <cell r="D4793" t="str">
            <v/>
          </cell>
          <cell r="E4793">
            <v>0</v>
          </cell>
          <cell r="F4793">
            <v>0</v>
          </cell>
          <cell r="G4793">
            <v>0</v>
          </cell>
        </row>
        <row r="4794">
          <cell r="A4794" t="str">
            <v>RUBRO:</v>
          </cell>
          <cell r="B4794" t="str">
            <v/>
          </cell>
          <cell r="C4794">
            <v>0</v>
          </cell>
          <cell r="D4794" t="str">
            <v/>
          </cell>
          <cell r="E4794">
            <v>0</v>
          </cell>
          <cell r="F4794">
            <v>0</v>
          </cell>
          <cell r="G4794">
            <v>0</v>
          </cell>
        </row>
        <row r="4795">
          <cell r="A4795" t="str">
            <v>ITEM:</v>
          </cell>
          <cell r="B4795" t="str">
            <v/>
          </cell>
          <cell r="C4795" t="str">
            <v/>
          </cell>
          <cell r="D4795" t="str">
            <v/>
          </cell>
          <cell r="E4795">
            <v>0</v>
          </cell>
          <cell r="F4795" t="str">
            <v>UNIDAD:</v>
          </cell>
          <cell r="G4795" t="str">
            <v/>
          </cell>
        </row>
        <row r="4796">
          <cell r="A4796" t="str">
            <v/>
          </cell>
          <cell r="B4796" t="str">
            <v/>
          </cell>
          <cell r="C4796">
            <v>0</v>
          </cell>
          <cell r="D4796" t="str">
            <v/>
          </cell>
          <cell r="E4796">
            <v>0</v>
          </cell>
          <cell r="F4796">
            <v>0</v>
          </cell>
          <cell r="G4796">
            <v>0</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cell r="E4798">
            <v>0</v>
          </cell>
          <cell r="G4798">
            <v>0</v>
          </cell>
        </row>
        <row r="4799">
          <cell r="A4799" t="str">
            <v>A - MATERIALES</v>
          </cell>
          <cell r="B4799" t="str">
            <v>Cámara interceptor de trapos</v>
          </cell>
          <cell r="C4799">
            <v>0</v>
          </cell>
          <cell r="D4799" t="str">
            <v>Costo  Neto</v>
          </cell>
          <cell r="E4799">
            <v>0</v>
          </cell>
          <cell r="F4799" t="str">
            <v>Total D=A+B+C</v>
          </cell>
          <cell r="G4799">
            <v>0</v>
          </cell>
        </row>
        <row r="4800">
          <cell r="A4800" t="str">
            <v/>
          </cell>
          <cell r="B4800" t="str">
            <v/>
          </cell>
          <cell r="D4800" t="str">
            <v/>
          </cell>
          <cell r="F4800">
            <v>0</v>
          </cell>
          <cell r="G4800">
            <v>0</v>
          </cell>
        </row>
        <row r="4801">
          <cell r="A4801" t="str">
            <v/>
          </cell>
          <cell r="B4801" t="str">
            <v/>
          </cell>
          <cell r="C4801">
            <v>0</v>
          </cell>
          <cell r="D4801" t="str">
            <v/>
          </cell>
          <cell r="E4801">
            <v>0</v>
          </cell>
          <cell r="F4801">
            <v>0</v>
          </cell>
          <cell r="G4801">
            <v>0</v>
          </cell>
        </row>
        <row r="4802">
          <cell r="A4802" t="str">
            <v/>
          </cell>
          <cell r="B4802" t="str">
            <v/>
          </cell>
          <cell r="C4802">
            <v>0</v>
          </cell>
          <cell r="D4802" t="str">
            <v/>
          </cell>
          <cell r="E4802">
            <v>0</v>
          </cell>
          <cell r="F4802">
            <v>0</v>
          </cell>
          <cell r="G4802">
            <v>0</v>
          </cell>
        </row>
        <row r="4803">
          <cell r="A4803" t="str">
            <v/>
          </cell>
          <cell r="B4803" t="str">
            <v/>
          </cell>
          <cell r="C4803">
            <v>0</v>
          </cell>
          <cell r="D4803" t="str">
            <v/>
          </cell>
          <cell r="E4803">
            <v>0</v>
          </cell>
          <cell r="F4803">
            <v>0</v>
          </cell>
          <cell r="G4803">
            <v>0</v>
          </cell>
        </row>
        <row r="4804">
          <cell r="A4804" t="str">
            <v/>
          </cell>
          <cell r="B4804" t="str">
            <v/>
          </cell>
          <cell r="C4804">
            <v>0</v>
          </cell>
          <cell r="D4804" t="str">
            <v/>
          </cell>
          <cell r="E4804">
            <v>0</v>
          </cell>
          <cell r="F4804">
            <v>0</v>
          </cell>
          <cell r="G4804">
            <v>0</v>
          </cell>
        </row>
        <row r="4805">
          <cell r="A4805" t="str">
            <v/>
          </cell>
          <cell r="B4805" t="str">
            <v/>
          </cell>
          <cell r="C4805">
            <v>0</v>
          </cell>
          <cell r="D4805" t="str">
            <v/>
          </cell>
          <cell r="E4805">
            <v>0</v>
          </cell>
          <cell r="F4805">
            <v>0</v>
          </cell>
          <cell r="G4805">
            <v>0</v>
          </cell>
        </row>
        <row r="4806">
          <cell r="A4806" t="str">
            <v/>
          </cell>
          <cell r="B4806" t="str">
            <v/>
          </cell>
          <cell r="C4806" t="str">
            <v>INSTALACIÓN SANITARIA</v>
          </cell>
          <cell r="D4806" t="str">
            <v/>
          </cell>
          <cell r="E4806">
            <v>0</v>
          </cell>
          <cell r="F4806">
            <v>0</v>
          </cell>
          <cell r="G4806">
            <v>0</v>
          </cell>
        </row>
        <row r="4807">
          <cell r="A4807" t="str">
            <v/>
          </cell>
          <cell r="B4807" t="str">
            <v/>
          </cell>
          <cell r="C4807" t="str">
            <v>Cuba neutralizadora de ácidos</v>
          </cell>
          <cell r="D4807" t="str">
            <v/>
          </cell>
          <cell r="E4807">
            <v>0</v>
          </cell>
          <cell r="F4807">
            <v>0</v>
          </cell>
          <cell r="G4807">
            <v>0</v>
          </cell>
        </row>
        <row r="4808">
          <cell r="A4808" t="str">
            <v/>
          </cell>
          <cell r="B4808" t="str">
            <v/>
          </cell>
          <cell r="D4808" t="str">
            <v/>
          </cell>
          <cell r="E4808">
            <v>0</v>
          </cell>
          <cell r="F4808">
            <v>0</v>
          </cell>
          <cell r="G4808">
            <v>0</v>
          </cell>
        </row>
        <row r="4809">
          <cell r="A4809" t="str">
            <v/>
          </cell>
          <cell r="B4809" t="str">
            <v/>
          </cell>
          <cell r="C4809" t="str">
            <v>DESIGNACION</v>
          </cell>
          <cell r="D4809" t="str">
            <v/>
          </cell>
          <cell r="E4809" t="str">
            <v>Cantidad</v>
          </cell>
          <cell r="F4809">
            <v>0</v>
          </cell>
          <cell r="G4809">
            <v>0</v>
          </cell>
        </row>
        <row r="4810">
          <cell r="A4810" t="str">
            <v/>
          </cell>
          <cell r="B4810" t="str">
            <v/>
          </cell>
          <cell r="C4810">
            <v>0</v>
          </cell>
          <cell r="D4810" t="str">
            <v/>
          </cell>
          <cell r="E4810">
            <v>0</v>
          </cell>
          <cell r="F4810">
            <v>0</v>
          </cell>
          <cell r="G4810">
            <v>0</v>
          </cell>
        </row>
        <row r="4811">
          <cell r="A4811" t="str">
            <v/>
          </cell>
          <cell r="B4811" t="str">
            <v/>
          </cell>
          <cell r="C4811" t="str">
            <v>A - MATERIALES</v>
          </cell>
          <cell r="D4811" t="str">
            <v/>
          </cell>
          <cell r="E4811">
            <v>0</v>
          </cell>
          <cell r="F4811">
            <v>0</v>
          </cell>
          <cell r="G4811">
            <v>0</v>
          </cell>
        </row>
        <row r="4812">
          <cell r="A4812" t="str">
            <v/>
          </cell>
          <cell r="B4812" t="str">
            <v/>
          </cell>
          <cell r="C4812">
            <v>0</v>
          </cell>
          <cell r="D4812" t="str">
            <v/>
          </cell>
          <cell r="E4812">
            <v>0</v>
          </cell>
          <cell r="F4812">
            <v>0</v>
          </cell>
          <cell r="G4812">
            <v>0</v>
          </cell>
        </row>
        <row r="4813">
          <cell r="A4813" t="str">
            <v/>
          </cell>
          <cell r="B4813" t="str">
            <v/>
          </cell>
          <cell r="C4813">
            <v>0</v>
          </cell>
          <cell r="D4813" t="str">
            <v/>
          </cell>
          <cell r="E4813">
            <v>0</v>
          </cell>
          <cell r="F4813">
            <v>0</v>
          </cell>
          <cell r="G4813">
            <v>0</v>
          </cell>
        </row>
        <row r="4814">
          <cell r="A4814" t="str">
            <v/>
          </cell>
          <cell r="B4814" t="str">
            <v/>
          </cell>
          <cell r="C4814">
            <v>0</v>
          </cell>
          <cell r="D4814" t="str">
            <v/>
          </cell>
          <cell r="E4814">
            <v>0</v>
          </cell>
          <cell r="F4814">
            <v>0</v>
          </cell>
          <cell r="G4814">
            <v>0</v>
          </cell>
        </row>
        <row r="4815">
          <cell r="A4815" t="str">
            <v/>
          </cell>
          <cell r="B4815" t="str">
            <v/>
          </cell>
          <cell r="C4815">
            <v>0</v>
          </cell>
          <cell r="D4815" t="str">
            <v/>
          </cell>
          <cell r="E4815">
            <v>0</v>
          </cell>
          <cell r="F4815">
            <v>0</v>
          </cell>
          <cell r="G4815">
            <v>0</v>
          </cell>
        </row>
        <row r="4816">
          <cell r="A4816" t="str">
            <v/>
          </cell>
          <cell r="B4816" t="str">
            <v/>
          </cell>
          <cell r="C4816">
            <v>0</v>
          </cell>
          <cell r="D4816" t="str">
            <v/>
          </cell>
          <cell r="E4816">
            <v>0</v>
          </cell>
          <cell r="F4816">
            <v>0</v>
          </cell>
          <cell r="G4816">
            <v>0</v>
          </cell>
        </row>
        <row r="4817">
          <cell r="A4817" t="str">
            <v/>
          </cell>
          <cell r="B4817" t="str">
            <v/>
          </cell>
          <cell r="C4817">
            <v>0</v>
          </cell>
          <cell r="D4817" t="str">
            <v/>
          </cell>
          <cell r="E4817">
            <v>0</v>
          </cell>
          <cell r="F4817">
            <v>0</v>
          </cell>
          <cell r="G4817">
            <v>0</v>
          </cell>
        </row>
        <row r="4818">
          <cell r="A4818" t="str">
            <v/>
          </cell>
          <cell r="B4818" t="str">
            <v/>
          </cell>
          <cell r="C4818">
            <v>0</v>
          </cell>
          <cell r="D4818" t="str">
            <v/>
          </cell>
          <cell r="E4818">
            <v>0</v>
          </cell>
          <cell r="F4818">
            <v>0</v>
          </cell>
          <cell r="G4818">
            <v>0</v>
          </cell>
        </row>
        <row r="4819">
          <cell r="A4819" t="str">
            <v/>
          </cell>
          <cell r="B4819" t="str">
            <v/>
          </cell>
          <cell r="C4819">
            <v>0</v>
          </cell>
          <cell r="D4819" t="str">
            <v/>
          </cell>
          <cell r="E4819">
            <v>0</v>
          </cell>
          <cell r="F4819">
            <v>0</v>
          </cell>
          <cell r="G4819">
            <v>0</v>
          </cell>
        </row>
        <row r="4820">
          <cell r="A4820" t="str">
            <v/>
          </cell>
          <cell r="B4820" t="str">
            <v/>
          </cell>
          <cell r="C4820">
            <v>0</v>
          </cell>
          <cell r="D4820" t="str">
            <v/>
          </cell>
          <cell r="E4820">
            <v>0</v>
          </cell>
          <cell r="F4820" t="str">
            <v>Total A</v>
          </cell>
          <cell r="G4820">
            <v>0</v>
          </cell>
        </row>
        <row r="4821">
          <cell r="A4821" t="str">
            <v>B - MANO DE OBRA</v>
          </cell>
          <cell r="B4821" t="str">
            <v/>
          </cell>
          <cell r="C4821">
            <v>0</v>
          </cell>
          <cell r="D4821" t="str">
            <v/>
          </cell>
          <cell r="E4821">
            <v>0</v>
          </cell>
          <cell r="F4821">
            <v>0</v>
          </cell>
          <cell r="G4821">
            <v>0</v>
          </cell>
        </row>
        <row r="4822">
          <cell r="A4822" t="str">
            <v/>
          </cell>
          <cell r="B4822" t="str">
            <v/>
          </cell>
          <cell r="C4822">
            <v>0</v>
          </cell>
          <cell r="D4822" t="str">
            <v/>
          </cell>
          <cell r="E4822">
            <v>0</v>
          </cell>
          <cell r="F4822">
            <v>0</v>
          </cell>
          <cell r="G4822">
            <v>0</v>
          </cell>
        </row>
        <row r="4823">
          <cell r="A4823" t="str">
            <v/>
          </cell>
          <cell r="B4823" t="str">
            <v/>
          </cell>
          <cell r="C4823">
            <v>0</v>
          </cell>
          <cell r="D4823" t="str">
            <v/>
          </cell>
          <cell r="E4823">
            <v>0</v>
          </cell>
          <cell r="F4823">
            <v>0</v>
          </cell>
          <cell r="G4823">
            <v>0</v>
          </cell>
        </row>
        <row r="4824">
          <cell r="A4824" t="str">
            <v/>
          </cell>
          <cell r="B4824" t="str">
            <v/>
          </cell>
          <cell r="C4824">
            <v>0</v>
          </cell>
          <cell r="D4824" t="str">
            <v/>
          </cell>
          <cell r="E4824">
            <v>0</v>
          </cell>
          <cell r="F4824">
            <v>0</v>
          </cell>
          <cell r="G4824">
            <v>0</v>
          </cell>
        </row>
        <row r="4825">
          <cell r="A4825" t="str">
            <v/>
          </cell>
          <cell r="B4825" t="str">
            <v/>
          </cell>
          <cell r="C4825">
            <v>0</v>
          </cell>
          <cell r="D4825" t="str">
            <v/>
          </cell>
          <cell r="E4825">
            <v>0</v>
          </cell>
          <cell r="F4825">
            <v>0</v>
          </cell>
          <cell r="G4825">
            <v>0</v>
          </cell>
        </row>
        <row r="4826">
          <cell r="A4826" t="str">
            <v/>
          </cell>
          <cell r="B4826" t="str">
            <v/>
          </cell>
          <cell r="D4826" t="str">
            <v/>
          </cell>
          <cell r="E4826">
            <v>0</v>
          </cell>
          <cell r="F4826">
            <v>0</v>
          </cell>
          <cell r="G4826">
            <v>0</v>
          </cell>
        </row>
        <row r="4827">
          <cell r="A4827" t="str">
            <v/>
          </cell>
          <cell r="B4827" t="str">
            <v/>
          </cell>
          <cell r="C4827" t="str">
            <v>B - MANO DE OBRA</v>
          </cell>
          <cell r="D4827" t="str">
            <v/>
          </cell>
          <cell r="E4827">
            <v>0</v>
          </cell>
          <cell r="F4827">
            <v>0</v>
          </cell>
          <cell r="G4827">
            <v>0</v>
          </cell>
        </row>
        <row r="4828">
          <cell r="A4828" t="str">
            <v/>
          </cell>
          <cell r="B4828" t="str">
            <v/>
          </cell>
          <cell r="C4828">
            <v>0</v>
          </cell>
          <cell r="D4828" t="str">
            <v/>
          </cell>
          <cell r="E4828">
            <v>0</v>
          </cell>
          <cell r="F4828">
            <v>0</v>
          </cell>
          <cell r="G4828">
            <v>0</v>
          </cell>
        </row>
        <row r="4829">
          <cell r="A4829" t="str">
            <v/>
          </cell>
          <cell r="B4829" t="str">
            <v/>
          </cell>
          <cell r="C4829">
            <v>0</v>
          </cell>
          <cell r="D4829" t="str">
            <v/>
          </cell>
          <cell r="E4829">
            <v>0</v>
          </cell>
          <cell r="F4829">
            <v>0</v>
          </cell>
          <cell r="G4829">
            <v>0</v>
          </cell>
        </row>
        <row r="4830">
          <cell r="A4830" t="str">
            <v/>
          </cell>
          <cell r="B4830" t="str">
            <v/>
          </cell>
          <cell r="C4830">
            <v>0</v>
          </cell>
          <cell r="D4830" t="str">
            <v/>
          </cell>
          <cell r="E4830">
            <v>0</v>
          </cell>
          <cell r="F4830" t="str">
            <v>Total B</v>
          </cell>
          <cell r="G4830">
            <v>0</v>
          </cell>
        </row>
        <row r="4831">
          <cell r="A4831" t="str">
            <v>C - EQUIPOS</v>
          </cell>
          <cell r="B4831" t="str">
            <v/>
          </cell>
          <cell r="C4831">
            <v>0</v>
          </cell>
          <cell r="D4831" t="str">
            <v/>
          </cell>
          <cell r="E4831">
            <v>0</v>
          </cell>
          <cell r="F4831">
            <v>0</v>
          </cell>
          <cell r="G4831">
            <v>0</v>
          </cell>
        </row>
        <row r="4832">
          <cell r="A4832" t="str">
            <v/>
          </cell>
          <cell r="B4832" t="str">
            <v/>
          </cell>
          <cell r="C4832">
            <v>0</v>
          </cell>
          <cell r="D4832" t="str">
            <v/>
          </cell>
          <cell r="E4832">
            <v>0</v>
          </cell>
          <cell r="F4832">
            <v>0</v>
          </cell>
          <cell r="G4832">
            <v>0</v>
          </cell>
        </row>
        <row r="4833">
          <cell r="A4833" t="str">
            <v/>
          </cell>
          <cell r="B4833" t="str">
            <v/>
          </cell>
          <cell r="C4833">
            <v>0</v>
          </cell>
          <cell r="D4833" t="str">
            <v/>
          </cell>
          <cell r="E4833">
            <v>0</v>
          </cell>
          <cell r="F4833">
            <v>0</v>
          </cell>
          <cell r="G4833">
            <v>0</v>
          </cell>
        </row>
        <row r="4834">
          <cell r="A4834" t="str">
            <v/>
          </cell>
          <cell r="B4834" t="str">
            <v/>
          </cell>
          <cell r="C4834">
            <v>0</v>
          </cell>
          <cell r="D4834" t="str">
            <v/>
          </cell>
          <cell r="E4834">
            <v>0</v>
          </cell>
          <cell r="F4834">
            <v>0</v>
          </cell>
          <cell r="G4834">
            <v>0</v>
          </cell>
        </row>
        <row r="4835">
          <cell r="A4835" t="str">
            <v/>
          </cell>
          <cell r="B4835" t="str">
            <v/>
          </cell>
          <cell r="C4835">
            <v>0</v>
          </cell>
          <cell r="D4835" t="str">
            <v/>
          </cell>
          <cell r="E4835">
            <v>0</v>
          </cell>
          <cell r="F4835">
            <v>0</v>
          </cell>
          <cell r="G4835">
            <v>0</v>
          </cell>
        </row>
        <row r="4836">
          <cell r="A4836" t="str">
            <v/>
          </cell>
          <cell r="B4836" t="str">
            <v/>
          </cell>
          <cell r="D4836" t="str">
            <v/>
          </cell>
          <cell r="E4836">
            <v>0</v>
          </cell>
          <cell r="F4836">
            <v>0</v>
          </cell>
          <cell r="G4836">
            <v>0</v>
          </cell>
        </row>
        <row r="4837">
          <cell r="A4837" t="str">
            <v/>
          </cell>
          <cell r="B4837" t="str">
            <v/>
          </cell>
          <cell r="C4837" t="str">
            <v>C - EQUIPOS</v>
          </cell>
          <cell r="D4837" t="str">
            <v/>
          </cell>
          <cell r="E4837">
            <v>0</v>
          </cell>
          <cell r="F4837">
            <v>0</v>
          </cell>
          <cell r="G4837">
            <v>0</v>
          </cell>
        </row>
        <row r="4838">
          <cell r="A4838" t="str">
            <v/>
          </cell>
          <cell r="B4838" t="str">
            <v/>
          </cell>
          <cell r="C4838">
            <v>0</v>
          </cell>
          <cell r="D4838" t="str">
            <v/>
          </cell>
          <cell r="E4838">
            <v>0</v>
          </cell>
          <cell r="F4838">
            <v>0</v>
          </cell>
          <cell r="G4838">
            <v>0</v>
          </cell>
        </row>
        <row r="4839">
          <cell r="A4839" t="str">
            <v/>
          </cell>
          <cell r="B4839" t="str">
            <v/>
          </cell>
          <cell r="C4839">
            <v>0</v>
          </cell>
          <cell r="D4839" t="str">
            <v/>
          </cell>
          <cell r="E4839">
            <v>0</v>
          </cell>
          <cell r="F4839">
            <v>0</v>
          </cell>
          <cell r="G4839">
            <v>0</v>
          </cell>
        </row>
        <row r="4840">
          <cell r="A4840" t="str">
            <v/>
          </cell>
          <cell r="B4840" t="str">
            <v/>
          </cell>
          <cell r="C4840">
            <v>0</v>
          </cell>
          <cell r="D4840" t="str">
            <v/>
          </cell>
          <cell r="E4840">
            <v>0</v>
          </cell>
          <cell r="F4840">
            <v>0</v>
          </cell>
          <cell r="G4840">
            <v>0</v>
          </cell>
        </row>
        <row r="4841">
          <cell r="A4841" t="str">
            <v/>
          </cell>
          <cell r="B4841" t="str">
            <v/>
          </cell>
          <cell r="C4841">
            <v>0</v>
          </cell>
          <cell r="D4841" t="str">
            <v/>
          </cell>
          <cell r="E4841">
            <v>0</v>
          </cell>
          <cell r="F4841">
            <v>0</v>
          </cell>
          <cell r="G4841">
            <v>0</v>
          </cell>
        </row>
        <row r="4842">
          <cell r="A4842" t="str">
            <v/>
          </cell>
          <cell r="B4842" t="str">
            <v/>
          </cell>
          <cell r="C4842">
            <v>0</v>
          </cell>
          <cell r="D4842" t="str">
            <v/>
          </cell>
          <cell r="E4842">
            <v>0</v>
          </cell>
          <cell r="F4842" t="str">
            <v>Total C</v>
          </cell>
          <cell r="G4842">
            <v>0</v>
          </cell>
        </row>
        <row r="4843">
          <cell r="A4843" t="str">
            <v/>
          </cell>
          <cell r="B4843" t="str">
            <v/>
          </cell>
          <cell r="C4843">
            <v>0</v>
          </cell>
          <cell r="D4843" t="str">
            <v/>
          </cell>
          <cell r="E4843">
            <v>0</v>
          </cell>
          <cell r="F4843">
            <v>0</v>
          </cell>
          <cell r="G4843">
            <v>0</v>
          </cell>
        </row>
        <row r="4844">
          <cell r="A4844" t="str">
            <v/>
          </cell>
          <cell r="B4844" t="str">
            <v/>
          </cell>
          <cell r="C4844">
            <v>0</v>
          </cell>
          <cell r="D4844" t="str">
            <v>COSTO NETO</v>
          </cell>
          <cell r="E4844">
            <v>0</v>
          </cell>
          <cell r="F4844" t="str">
            <v>Total D=A+B+C</v>
          </cell>
          <cell r="G4844">
            <v>0</v>
          </cell>
        </row>
        <row r="4845">
          <cell r="A4845" t="str">
            <v/>
          </cell>
          <cell r="B4845" t="str">
            <v/>
          </cell>
          <cell r="C4845">
            <v>0</v>
          </cell>
          <cell r="D4845" t="str">
            <v/>
          </cell>
          <cell r="E4845">
            <v>0</v>
          </cell>
          <cell r="F4845">
            <v>0</v>
          </cell>
          <cell r="G4845">
            <v>0</v>
          </cell>
        </row>
        <row r="4846">
          <cell r="A4846" t="str">
            <v>ANALISIS DE PRECIOS</v>
          </cell>
          <cell r="B4846" t="str">
            <v/>
          </cell>
          <cell r="C4846">
            <v>0</v>
          </cell>
          <cell r="D4846" t="str">
            <v/>
          </cell>
          <cell r="E4846">
            <v>0</v>
          </cell>
          <cell r="F4846">
            <v>0</v>
          </cell>
          <cell r="G4846">
            <v>0</v>
          </cell>
        </row>
        <row r="4847">
          <cell r="A4847" t="str">
            <v>COMITENTE:</v>
          </cell>
          <cell r="B4847" t="str">
            <v>INSTITUTO PROVINCIAL DE LA VIVIENDA</v>
          </cell>
          <cell r="E4847">
            <v>0</v>
          </cell>
          <cell r="F4847" t="str">
            <v>Total C</v>
          </cell>
          <cell r="G4847">
            <v>0</v>
          </cell>
        </row>
        <row r="4848">
          <cell r="A4848" t="str">
            <v>CONTRATISTA:</v>
          </cell>
          <cell r="B4848">
            <v>0</v>
          </cell>
          <cell r="E4848">
            <v>0</v>
          </cell>
          <cell r="G4848">
            <v>0</v>
          </cell>
        </row>
        <row r="4849">
          <cell r="A4849" t="str">
            <v>OBRA:</v>
          </cell>
          <cell r="B4849">
            <v>0</v>
          </cell>
          <cell r="C4849">
            <v>0</v>
          </cell>
          <cell r="D4849" t="str">
            <v>Costo  Neto</v>
          </cell>
          <cell r="E4849">
            <v>0</v>
          </cell>
          <cell r="F4849" t="str">
            <v>PRECIOS A:</v>
          </cell>
          <cell r="G4849">
            <v>0</v>
          </cell>
        </row>
        <row r="4850">
          <cell r="A4850" t="str">
            <v>UBICACIÓN:</v>
          </cell>
          <cell r="B4850">
            <v>0</v>
          </cell>
        </row>
        <row r="4851">
          <cell r="A4851" t="str">
            <v>RUBRO:</v>
          </cell>
          <cell r="B4851">
            <v>0</v>
          </cell>
          <cell r="C4851">
            <v>0</v>
          </cell>
          <cell r="D4851">
            <v>0</v>
          </cell>
          <cell r="E4851">
            <v>0</v>
          </cell>
          <cell r="F4851">
            <v>0</v>
          </cell>
          <cell r="G4851">
            <v>0</v>
          </cell>
        </row>
        <row r="4852">
          <cell r="A4852" t="str">
            <v>ITEM:</v>
          </cell>
          <cell r="B4852" t="str">
            <v/>
          </cell>
          <cell r="C4852" t="str">
            <v/>
          </cell>
          <cell r="D4852">
            <v>0</v>
          </cell>
          <cell r="E4852">
            <v>0</v>
          </cell>
          <cell r="F4852" t="str">
            <v>UNIDAD:</v>
          </cell>
          <cell r="G4852" t="str">
            <v/>
          </cell>
        </row>
        <row r="4853">
          <cell r="A4853" t="str">
            <v>CONTRATISTA:</v>
          </cell>
          <cell r="B4853">
            <v>0</v>
          </cell>
          <cell r="C4853">
            <v>0</v>
          </cell>
          <cell r="D4853">
            <v>0</v>
          </cell>
          <cell r="E4853">
            <v>0</v>
          </cell>
          <cell r="F4853">
            <v>0</v>
          </cell>
          <cell r="G4853">
            <v>0</v>
          </cell>
        </row>
        <row r="4854">
          <cell r="A4854" t="str">
            <v>DATOS REDETERMINACION</v>
          </cell>
          <cell r="B4854" t="str">
            <v>CONSTRUCCIÓN CONSULTORIOS EXTERNOS - HOSPITAL DR. GUILLERMO RAWSON</v>
          </cell>
          <cell r="C4854" t="str">
            <v>DESIGNACION</v>
          </cell>
          <cell r="D4854" t="str">
            <v>U</v>
          </cell>
          <cell r="E4854" t="str">
            <v>Cantidad</v>
          </cell>
          <cell r="F4854" t="str">
            <v>$ Unitarios</v>
          </cell>
          <cell r="G4854" t="str">
            <v>$ Parcial</v>
          </cell>
        </row>
        <row r="4855">
          <cell r="A4855" t="str">
            <v>CÓDIGO</v>
          </cell>
          <cell r="B4855" t="str">
            <v>DESCRIPCIÓN</v>
          </cell>
          <cell r="C4855">
            <v>0</v>
          </cell>
          <cell r="E4855">
            <v>0</v>
          </cell>
          <cell r="G4855">
            <v>0</v>
          </cell>
        </row>
        <row r="4856">
          <cell r="A4856" t="str">
            <v>A - MATERIALES</v>
          </cell>
          <cell r="B4856">
            <v>14</v>
          </cell>
          <cell r="C4856" t="str">
            <v>INSTALACIÓN SANITARIA</v>
          </cell>
          <cell r="E4856">
            <v>0</v>
          </cell>
          <cell r="G4856">
            <v>0</v>
          </cell>
        </row>
        <row r="4857">
          <cell r="A4857" t="str">
            <v/>
          </cell>
          <cell r="B4857" t="str">
            <v/>
          </cell>
          <cell r="C4857" t="str">
            <v>Piezas especiales</v>
          </cell>
          <cell r="D4857" t="str">
            <v/>
          </cell>
          <cell r="E4857">
            <v>0</v>
          </cell>
          <cell r="F4857">
            <v>0</v>
          </cell>
          <cell r="G4857">
            <v>0</v>
          </cell>
        </row>
        <row r="4858">
          <cell r="A4858" t="str">
            <v/>
          </cell>
          <cell r="B4858" t="str">
            <v/>
          </cell>
          <cell r="D4858" t="str">
            <v/>
          </cell>
          <cell r="E4858">
            <v>0</v>
          </cell>
          <cell r="F4858">
            <v>0</v>
          </cell>
          <cell r="G4858">
            <v>0</v>
          </cell>
        </row>
        <row r="4859">
          <cell r="A4859" t="str">
            <v/>
          </cell>
          <cell r="B4859" t="str">
            <v/>
          </cell>
          <cell r="C4859" t="str">
            <v>DESIGNACION</v>
          </cell>
          <cell r="D4859" t="str">
            <v/>
          </cell>
          <cell r="E4859" t="str">
            <v>Cantidad</v>
          </cell>
          <cell r="F4859">
            <v>0</v>
          </cell>
          <cell r="G4859">
            <v>0</v>
          </cell>
        </row>
        <row r="4860">
          <cell r="A4860" t="str">
            <v/>
          </cell>
          <cell r="B4860" t="str">
            <v/>
          </cell>
          <cell r="C4860">
            <v>0</v>
          </cell>
          <cell r="D4860" t="str">
            <v/>
          </cell>
          <cell r="E4860">
            <v>0</v>
          </cell>
          <cell r="F4860">
            <v>0</v>
          </cell>
          <cell r="G4860">
            <v>0</v>
          </cell>
        </row>
        <row r="4861">
          <cell r="A4861" t="str">
            <v/>
          </cell>
          <cell r="B4861" t="str">
            <v/>
          </cell>
          <cell r="C4861" t="str">
            <v>A - MATERIALES</v>
          </cell>
          <cell r="D4861" t="str">
            <v/>
          </cell>
          <cell r="E4861">
            <v>0</v>
          </cell>
          <cell r="F4861">
            <v>0</v>
          </cell>
          <cell r="G4861">
            <v>0</v>
          </cell>
        </row>
        <row r="4862">
          <cell r="A4862" t="str">
            <v/>
          </cell>
          <cell r="B4862" t="str">
            <v/>
          </cell>
          <cell r="C4862">
            <v>0</v>
          </cell>
          <cell r="D4862" t="str">
            <v/>
          </cell>
          <cell r="E4862">
            <v>0</v>
          </cell>
          <cell r="F4862">
            <v>0</v>
          </cell>
          <cell r="G4862">
            <v>0</v>
          </cell>
        </row>
        <row r="4863">
          <cell r="A4863" t="str">
            <v/>
          </cell>
          <cell r="B4863" t="str">
            <v/>
          </cell>
          <cell r="C4863">
            <v>0</v>
          </cell>
          <cell r="D4863" t="str">
            <v/>
          </cell>
          <cell r="E4863">
            <v>0</v>
          </cell>
          <cell r="F4863">
            <v>0</v>
          </cell>
          <cell r="G4863">
            <v>0</v>
          </cell>
        </row>
        <row r="4864">
          <cell r="A4864" t="str">
            <v/>
          </cell>
          <cell r="B4864" t="str">
            <v/>
          </cell>
          <cell r="C4864">
            <v>0</v>
          </cell>
          <cell r="D4864" t="str">
            <v/>
          </cell>
          <cell r="E4864">
            <v>0</v>
          </cell>
          <cell r="F4864">
            <v>0</v>
          </cell>
          <cell r="G4864">
            <v>0</v>
          </cell>
        </row>
        <row r="4865">
          <cell r="A4865" t="str">
            <v/>
          </cell>
          <cell r="B4865" t="str">
            <v/>
          </cell>
          <cell r="C4865">
            <v>0</v>
          </cell>
          <cell r="D4865" t="str">
            <v/>
          </cell>
          <cell r="E4865">
            <v>0</v>
          </cell>
          <cell r="F4865">
            <v>0</v>
          </cell>
          <cell r="G4865">
            <v>0</v>
          </cell>
        </row>
        <row r="4866">
          <cell r="A4866" t="str">
            <v/>
          </cell>
          <cell r="B4866" t="str">
            <v/>
          </cell>
          <cell r="C4866">
            <v>0</v>
          </cell>
          <cell r="D4866" t="str">
            <v/>
          </cell>
          <cell r="E4866">
            <v>0</v>
          </cell>
          <cell r="F4866">
            <v>0</v>
          </cell>
          <cell r="G4866">
            <v>0</v>
          </cell>
        </row>
        <row r="4867">
          <cell r="A4867" t="str">
            <v/>
          </cell>
          <cell r="B4867" t="str">
            <v/>
          </cell>
          <cell r="C4867">
            <v>0</v>
          </cell>
          <cell r="D4867" t="str">
            <v/>
          </cell>
          <cell r="E4867">
            <v>0</v>
          </cell>
          <cell r="F4867">
            <v>0</v>
          </cell>
          <cell r="G4867">
            <v>0</v>
          </cell>
        </row>
        <row r="4868">
          <cell r="A4868" t="str">
            <v/>
          </cell>
          <cell r="B4868" t="str">
            <v/>
          </cell>
          <cell r="C4868">
            <v>0</v>
          </cell>
          <cell r="D4868" t="str">
            <v/>
          </cell>
          <cell r="E4868">
            <v>0</v>
          </cell>
          <cell r="F4868">
            <v>0</v>
          </cell>
          <cell r="G4868">
            <v>0</v>
          </cell>
        </row>
        <row r="4869">
          <cell r="A4869" t="str">
            <v/>
          </cell>
          <cell r="B4869" t="str">
            <v/>
          </cell>
          <cell r="C4869">
            <v>0</v>
          </cell>
          <cell r="D4869" t="str">
            <v/>
          </cell>
          <cell r="E4869">
            <v>0</v>
          </cell>
          <cell r="F4869">
            <v>0</v>
          </cell>
          <cell r="G4869">
            <v>0</v>
          </cell>
        </row>
        <row r="4870">
          <cell r="A4870" t="str">
            <v/>
          </cell>
          <cell r="B4870" t="str">
            <v/>
          </cell>
          <cell r="C4870">
            <v>0</v>
          </cell>
          <cell r="D4870" t="str">
            <v/>
          </cell>
          <cell r="E4870">
            <v>0</v>
          </cell>
          <cell r="F4870">
            <v>0</v>
          </cell>
          <cell r="G4870">
            <v>0</v>
          </cell>
        </row>
        <row r="4871">
          <cell r="A4871" t="str">
            <v/>
          </cell>
          <cell r="B4871" t="str">
            <v/>
          </cell>
          <cell r="C4871">
            <v>0</v>
          </cell>
          <cell r="D4871" t="str">
            <v/>
          </cell>
          <cell r="E4871">
            <v>0</v>
          </cell>
          <cell r="F4871">
            <v>0</v>
          </cell>
          <cell r="G4871">
            <v>0</v>
          </cell>
        </row>
        <row r="4872">
          <cell r="A4872" t="str">
            <v/>
          </cell>
          <cell r="B4872" t="str">
            <v/>
          </cell>
          <cell r="C4872">
            <v>0</v>
          </cell>
          <cell r="D4872" t="str">
            <v/>
          </cell>
          <cell r="E4872">
            <v>0</v>
          </cell>
          <cell r="F4872">
            <v>0</v>
          </cell>
          <cell r="G4872">
            <v>0</v>
          </cell>
        </row>
        <row r="4873">
          <cell r="A4873" t="str">
            <v/>
          </cell>
          <cell r="B4873" t="str">
            <v/>
          </cell>
          <cell r="C4873">
            <v>0</v>
          </cell>
          <cell r="D4873" t="str">
            <v/>
          </cell>
          <cell r="E4873">
            <v>0</v>
          </cell>
          <cell r="F4873">
            <v>0</v>
          </cell>
          <cell r="G4873">
            <v>0</v>
          </cell>
        </row>
        <row r="4874">
          <cell r="A4874" t="str">
            <v/>
          </cell>
          <cell r="B4874" t="str">
            <v/>
          </cell>
          <cell r="C4874">
            <v>0</v>
          </cell>
          <cell r="D4874" t="str">
            <v/>
          </cell>
          <cell r="E4874">
            <v>0</v>
          </cell>
          <cell r="F4874">
            <v>0</v>
          </cell>
          <cell r="G4874">
            <v>0</v>
          </cell>
        </row>
        <row r="4875">
          <cell r="A4875" t="str">
            <v/>
          </cell>
          <cell r="B4875" t="str">
            <v/>
          </cell>
          <cell r="C4875">
            <v>0</v>
          </cell>
          <cell r="D4875" t="str">
            <v/>
          </cell>
          <cell r="E4875">
            <v>0</v>
          </cell>
          <cell r="F4875">
            <v>0</v>
          </cell>
          <cell r="G4875">
            <v>0</v>
          </cell>
        </row>
        <row r="4876">
          <cell r="A4876" t="str">
            <v/>
          </cell>
          <cell r="B4876" t="str">
            <v/>
          </cell>
          <cell r="D4876" t="str">
            <v/>
          </cell>
          <cell r="E4876">
            <v>0</v>
          </cell>
          <cell r="F4876">
            <v>0</v>
          </cell>
          <cell r="G4876">
            <v>0</v>
          </cell>
        </row>
        <row r="4877">
          <cell r="A4877">
            <v>0</v>
          </cell>
          <cell r="C4877" t="str">
            <v>B - MANO DE OBRA</v>
          </cell>
          <cell r="E4877">
            <v>0</v>
          </cell>
          <cell r="F4877" t="str">
            <v>Total A</v>
          </cell>
          <cell r="G4877">
            <v>0</v>
          </cell>
        </row>
        <row r="4878">
          <cell r="A4878" t="str">
            <v>B - MANO DE OBRA</v>
          </cell>
          <cell r="B4878" t="str">
            <v/>
          </cell>
          <cell r="C4878">
            <v>0</v>
          </cell>
          <cell r="D4878" t="str">
            <v/>
          </cell>
          <cell r="E4878">
            <v>0</v>
          </cell>
          <cell r="F4878">
            <v>0</v>
          </cell>
          <cell r="G4878">
            <v>0</v>
          </cell>
        </row>
        <row r="4879">
          <cell r="A4879" t="str">
            <v/>
          </cell>
          <cell r="B4879" t="str">
            <v/>
          </cell>
          <cell r="C4879">
            <v>0</v>
          </cell>
          <cell r="D4879" t="str">
            <v/>
          </cell>
          <cell r="E4879">
            <v>0</v>
          </cell>
          <cell r="F4879">
            <v>0</v>
          </cell>
          <cell r="G4879">
            <v>0</v>
          </cell>
        </row>
        <row r="4880">
          <cell r="A4880" t="str">
            <v/>
          </cell>
          <cell r="B4880" t="str">
            <v/>
          </cell>
          <cell r="C4880">
            <v>0</v>
          </cell>
          <cell r="D4880" t="str">
            <v/>
          </cell>
          <cell r="E4880">
            <v>0</v>
          </cell>
          <cell r="F4880">
            <v>0</v>
          </cell>
          <cell r="G4880">
            <v>0</v>
          </cell>
        </row>
        <row r="4881">
          <cell r="A4881" t="str">
            <v/>
          </cell>
          <cell r="B4881" t="str">
            <v/>
          </cell>
          <cell r="C4881">
            <v>0</v>
          </cell>
          <cell r="D4881" t="str">
            <v/>
          </cell>
          <cell r="E4881">
            <v>0</v>
          </cell>
          <cell r="F4881">
            <v>0</v>
          </cell>
          <cell r="G4881">
            <v>0</v>
          </cell>
        </row>
        <row r="4882">
          <cell r="A4882" t="str">
            <v/>
          </cell>
          <cell r="B4882" t="str">
            <v/>
          </cell>
          <cell r="C4882">
            <v>0</v>
          </cell>
          <cell r="D4882" t="str">
            <v/>
          </cell>
          <cell r="E4882">
            <v>0</v>
          </cell>
          <cell r="F4882">
            <v>0</v>
          </cell>
          <cell r="G4882">
            <v>0</v>
          </cell>
        </row>
        <row r="4883">
          <cell r="A4883" t="str">
            <v/>
          </cell>
          <cell r="B4883" t="str">
            <v/>
          </cell>
          <cell r="C4883">
            <v>0</v>
          </cell>
          <cell r="D4883" t="str">
            <v/>
          </cell>
          <cell r="E4883">
            <v>0</v>
          </cell>
          <cell r="F4883">
            <v>0</v>
          </cell>
          <cell r="G4883">
            <v>0</v>
          </cell>
        </row>
        <row r="4884">
          <cell r="A4884" t="str">
            <v/>
          </cell>
          <cell r="B4884" t="str">
            <v/>
          </cell>
          <cell r="C4884">
            <v>0</v>
          </cell>
          <cell r="D4884" t="str">
            <v/>
          </cell>
          <cell r="E4884">
            <v>0</v>
          </cell>
          <cell r="F4884">
            <v>0</v>
          </cell>
          <cell r="G4884">
            <v>0</v>
          </cell>
        </row>
        <row r="4885">
          <cell r="A4885" t="str">
            <v/>
          </cell>
          <cell r="B4885" t="str">
            <v/>
          </cell>
          <cell r="C4885">
            <v>0</v>
          </cell>
          <cell r="D4885" t="str">
            <v/>
          </cell>
          <cell r="E4885">
            <v>0</v>
          </cell>
          <cell r="F4885">
            <v>0</v>
          </cell>
          <cell r="G4885">
            <v>0</v>
          </cell>
        </row>
        <row r="4886">
          <cell r="A4886" t="str">
            <v/>
          </cell>
          <cell r="B4886" t="str">
            <v/>
          </cell>
          <cell r="D4886" t="str">
            <v/>
          </cell>
          <cell r="E4886">
            <v>0</v>
          </cell>
          <cell r="F4886">
            <v>0</v>
          </cell>
          <cell r="G4886">
            <v>0</v>
          </cell>
        </row>
        <row r="4887">
          <cell r="A4887">
            <v>0</v>
          </cell>
          <cell r="C4887" t="str">
            <v>C - EQUIPOS</v>
          </cell>
          <cell r="E4887">
            <v>0</v>
          </cell>
          <cell r="F4887" t="str">
            <v>Total B</v>
          </cell>
          <cell r="G4887">
            <v>0</v>
          </cell>
        </row>
        <row r="4888">
          <cell r="A4888" t="str">
            <v>C - EQUIPOS</v>
          </cell>
          <cell r="B4888" t="str">
            <v/>
          </cell>
          <cell r="C4888">
            <v>0</v>
          </cell>
          <cell r="D4888" t="str">
            <v/>
          </cell>
          <cell r="E4888">
            <v>0</v>
          </cell>
          <cell r="F4888">
            <v>0</v>
          </cell>
          <cell r="G4888">
            <v>0</v>
          </cell>
        </row>
        <row r="4889">
          <cell r="A4889" t="str">
            <v/>
          </cell>
          <cell r="B4889" t="str">
            <v/>
          </cell>
          <cell r="C4889">
            <v>0</v>
          </cell>
          <cell r="D4889" t="str">
            <v/>
          </cell>
          <cell r="E4889">
            <v>0</v>
          </cell>
          <cell r="F4889">
            <v>0</v>
          </cell>
          <cell r="G4889">
            <v>0</v>
          </cell>
        </row>
        <row r="4890">
          <cell r="A4890" t="str">
            <v/>
          </cell>
          <cell r="B4890" t="str">
            <v/>
          </cell>
          <cell r="C4890">
            <v>0</v>
          </cell>
          <cell r="D4890" t="str">
            <v/>
          </cell>
          <cell r="E4890">
            <v>0</v>
          </cell>
          <cell r="F4890">
            <v>0</v>
          </cell>
          <cell r="G4890">
            <v>0</v>
          </cell>
        </row>
        <row r="4891">
          <cell r="A4891" t="str">
            <v/>
          </cell>
          <cell r="B4891" t="str">
            <v/>
          </cell>
          <cell r="C4891">
            <v>0</v>
          </cell>
          <cell r="D4891" t="str">
            <v/>
          </cell>
          <cell r="E4891">
            <v>0</v>
          </cell>
          <cell r="F4891">
            <v>0</v>
          </cell>
          <cell r="G4891">
            <v>0</v>
          </cell>
        </row>
        <row r="4892">
          <cell r="A4892" t="str">
            <v/>
          </cell>
          <cell r="B4892" t="str">
            <v/>
          </cell>
          <cell r="C4892">
            <v>0</v>
          </cell>
          <cell r="D4892" t="str">
            <v/>
          </cell>
          <cell r="E4892">
            <v>0</v>
          </cell>
          <cell r="F4892">
            <v>0</v>
          </cell>
          <cell r="G4892">
            <v>0</v>
          </cell>
        </row>
        <row r="4893">
          <cell r="A4893" t="str">
            <v/>
          </cell>
          <cell r="B4893" t="str">
            <v/>
          </cell>
          <cell r="C4893">
            <v>0</v>
          </cell>
          <cell r="D4893" t="str">
            <v/>
          </cell>
          <cell r="E4893">
            <v>0</v>
          </cell>
          <cell r="F4893">
            <v>0</v>
          </cell>
          <cell r="G4893">
            <v>0</v>
          </cell>
        </row>
        <row r="4894">
          <cell r="A4894" t="str">
            <v/>
          </cell>
          <cell r="B4894" t="str">
            <v/>
          </cell>
          <cell r="C4894">
            <v>0</v>
          </cell>
          <cell r="D4894" t="str">
            <v/>
          </cell>
          <cell r="E4894">
            <v>0</v>
          </cell>
          <cell r="F4894">
            <v>0</v>
          </cell>
          <cell r="G4894">
            <v>0</v>
          </cell>
        </row>
        <row r="4895">
          <cell r="A4895" t="str">
            <v/>
          </cell>
          <cell r="B4895" t="str">
            <v/>
          </cell>
          <cell r="C4895">
            <v>0</v>
          </cell>
          <cell r="D4895" t="str">
            <v/>
          </cell>
          <cell r="E4895">
            <v>0</v>
          </cell>
          <cell r="F4895">
            <v>0</v>
          </cell>
          <cell r="G4895">
            <v>0</v>
          </cell>
        </row>
        <row r="4896">
          <cell r="A4896" t="str">
            <v/>
          </cell>
          <cell r="B4896" t="str">
            <v/>
          </cell>
          <cell r="C4896">
            <v>0</v>
          </cell>
          <cell r="D4896" t="str">
            <v/>
          </cell>
          <cell r="E4896">
            <v>0</v>
          </cell>
          <cell r="F4896">
            <v>0</v>
          </cell>
          <cell r="G4896">
            <v>0</v>
          </cell>
        </row>
        <row r="4897">
          <cell r="A4897" t="str">
            <v/>
          </cell>
          <cell r="B4897" t="str">
            <v/>
          </cell>
          <cell r="D4897" t="str">
            <v/>
          </cell>
          <cell r="E4897">
            <v>0</v>
          </cell>
          <cell r="F4897">
            <v>0</v>
          </cell>
          <cell r="G4897">
            <v>0</v>
          </cell>
        </row>
        <row r="4898">
          <cell r="A4898" t="str">
            <v/>
          </cell>
          <cell r="B4898" t="str">
            <v/>
          </cell>
          <cell r="D4898" t="str">
            <v/>
          </cell>
          <cell r="E4898">
            <v>0</v>
          </cell>
          <cell r="F4898">
            <v>0</v>
          </cell>
          <cell r="G4898">
            <v>0</v>
          </cell>
        </row>
        <row r="4899">
          <cell r="A4899" t="str">
            <v>14.5.1</v>
          </cell>
          <cell r="B4899" t="str">
            <v>Piezas especiales</v>
          </cell>
          <cell r="C4899">
            <v>0</v>
          </cell>
          <cell r="D4899" t="str">
            <v>Costo  Neto</v>
          </cell>
          <cell r="E4899">
            <v>0</v>
          </cell>
          <cell r="F4899" t="str">
            <v>Total C</v>
          </cell>
          <cell r="G4899">
            <v>0</v>
          </cell>
        </row>
        <row r="4901">
          <cell r="A4901" t="str">
            <v/>
          </cell>
          <cell r="B4901" t="str">
            <v/>
          </cell>
          <cell r="C4901">
            <v>0</v>
          </cell>
          <cell r="D4901" t="str">
            <v>COSTO NETO</v>
          </cell>
          <cell r="E4901">
            <v>0</v>
          </cell>
          <cell r="F4901" t="str">
            <v>Total D=A+B+C</v>
          </cell>
          <cell r="G4901">
            <v>0</v>
          </cell>
        </row>
        <row r="4902">
          <cell r="A4902" t="str">
            <v>COMITENTE:</v>
          </cell>
          <cell r="B4902" t="str">
            <v>SUBSECRETARÍA DE OBRAS PÚBLICAS</v>
          </cell>
          <cell r="C4902">
            <v>0</v>
          </cell>
          <cell r="D4902">
            <v>0</v>
          </cell>
          <cell r="E4902">
            <v>0</v>
          </cell>
          <cell r="F4902">
            <v>0</v>
          </cell>
          <cell r="G4902">
            <v>0</v>
          </cell>
        </row>
        <row r="4903">
          <cell r="A4903" t="str">
            <v>ANALISIS DE PRECIOS</v>
          </cell>
          <cell r="B4903">
            <v>0</v>
          </cell>
          <cell r="C4903">
            <v>0</v>
          </cell>
          <cell r="D4903">
            <v>0</v>
          </cell>
          <cell r="E4903">
            <v>0</v>
          </cell>
          <cell r="F4903">
            <v>0</v>
          </cell>
          <cell r="G4903">
            <v>0</v>
          </cell>
        </row>
        <row r="4904">
          <cell r="A4904" t="str">
            <v>COMITENTE:</v>
          </cell>
          <cell r="B4904" t="str">
            <v>INSTITUTO PROVINCIAL DE LA VIVIENDA</v>
          </cell>
          <cell r="C4904">
            <v>0</v>
          </cell>
          <cell r="D4904">
            <v>0</v>
          </cell>
          <cell r="E4904">
            <v>0</v>
          </cell>
          <cell r="F4904" t="str">
            <v>PRECIOS A:</v>
          </cell>
          <cell r="G4904">
            <v>0</v>
          </cell>
        </row>
        <row r="4905">
          <cell r="A4905" t="str">
            <v>CONTRATISTA:</v>
          </cell>
          <cell r="B4905">
            <v>0</v>
          </cell>
          <cell r="C4905">
            <v>0</v>
          </cell>
          <cell r="E4905">
            <v>0</v>
          </cell>
          <cell r="G4905">
            <v>0</v>
          </cell>
        </row>
        <row r="4906">
          <cell r="A4906" t="str">
            <v>OBRA:</v>
          </cell>
          <cell r="B4906">
            <v>0</v>
          </cell>
          <cell r="C4906" t="str">
            <v>INSTALACIÓN SANITARIA</v>
          </cell>
          <cell r="E4906">
            <v>0</v>
          </cell>
          <cell r="F4906" t="str">
            <v>PRECIOS A:</v>
          </cell>
          <cell r="G4906">
            <v>0</v>
          </cell>
        </row>
        <row r="4907">
          <cell r="A4907" t="str">
            <v>UBICACIÓN:</v>
          </cell>
          <cell r="B4907">
            <v>0</v>
          </cell>
          <cell r="C4907" t="str">
            <v>Cañería para distribución de agua</v>
          </cell>
          <cell r="E4907">
            <v>0</v>
          </cell>
          <cell r="F4907" t="str">
            <v>UNIDAD:</v>
          </cell>
          <cell r="G4907" t="str">
            <v>gl</v>
          </cell>
        </row>
        <row r="4908">
          <cell r="A4908" t="str">
            <v>RUBRO:</v>
          </cell>
          <cell r="B4908">
            <v>0</v>
          </cell>
          <cell r="C4908">
            <v>0</v>
          </cell>
          <cell r="E4908">
            <v>0</v>
          </cell>
          <cell r="G4908">
            <v>0</v>
          </cell>
        </row>
        <row r="4909">
          <cell r="A4909" t="str">
            <v>ITEM:</v>
          </cell>
          <cell r="B4909" t="str">
            <v/>
          </cell>
          <cell r="C4909" t="str">
            <v/>
          </cell>
          <cell r="D4909" t="str">
            <v>U</v>
          </cell>
          <cell r="E4909" t="str">
            <v>Cantidad</v>
          </cell>
          <cell r="F4909" t="str">
            <v>UNIDAD:</v>
          </cell>
          <cell r="G4909" t="str">
            <v/>
          </cell>
        </row>
        <row r="4910">
          <cell r="A4910" t="str">
            <v>CÓDIGO</v>
          </cell>
          <cell r="B4910" t="str">
            <v>DESCRIPCIÓN</v>
          </cell>
          <cell r="C4910">
            <v>0</v>
          </cell>
          <cell r="D4910">
            <v>0</v>
          </cell>
          <cell r="E4910">
            <v>0</v>
          </cell>
          <cell r="F4910">
            <v>0</v>
          </cell>
          <cell r="G4910">
            <v>0</v>
          </cell>
        </row>
        <row r="4911">
          <cell r="A4911" t="str">
            <v>DATOS REDETERMINACION</v>
          </cell>
          <cell r="B4911">
            <v>0</v>
          </cell>
          <cell r="C4911" t="str">
            <v>DESIGNACION</v>
          </cell>
          <cell r="D4911" t="str">
            <v>U</v>
          </cell>
          <cell r="E4911" t="str">
            <v>Cantidad</v>
          </cell>
          <cell r="F4911" t="str">
            <v>$ Unitarios</v>
          </cell>
          <cell r="G4911" t="str">
            <v>$ Parcial</v>
          </cell>
        </row>
        <row r="4912">
          <cell r="A4912" t="str">
            <v>CÓDIGO</v>
          </cell>
          <cell r="B4912" t="str">
            <v>DESCRIPCIÓN</v>
          </cell>
          <cell r="C4912">
            <v>0</v>
          </cell>
          <cell r="D4912" t="str">
            <v/>
          </cell>
          <cell r="E4912">
            <v>0</v>
          </cell>
          <cell r="F4912">
            <v>0</v>
          </cell>
          <cell r="G4912">
            <v>0</v>
          </cell>
        </row>
        <row r="4913">
          <cell r="A4913" t="str">
            <v>A - MATERIALES</v>
          </cell>
          <cell r="B4913" t="str">
            <v/>
          </cell>
          <cell r="C4913">
            <v>0</v>
          </cell>
          <cell r="D4913" t="str">
            <v/>
          </cell>
          <cell r="E4913">
            <v>0</v>
          </cell>
          <cell r="F4913">
            <v>0</v>
          </cell>
          <cell r="G4913">
            <v>0</v>
          </cell>
        </row>
        <row r="4914">
          <cell r="A4914" t="str">
            <v/>
          </cell>
          <cell r="B4914" t="str">
            <v/>
          </cell>
          <cell r="C4914">
            <v>0</v>
          </cell>
          <cell r="D4914" t="str">
            <v/>
          </cell>
          <cell r="E4914">
            <v>0</v>
          </cell>
          <cell r="F4914">
            <v>0</v>
          </cell>
          <cell r="G4914">
            <v>0</v>
          </cell>
        </row>
        <row r="4915">
          <cell r="A4915" t="str">
            <v/>
          </cell>
          <cell r="B4915" t="str">
            <v/>
          </cell>
          <cell r="C4915">
            <v>0</v>
          </cell>
          <cell r="D4915" t="str">
            <v/>
          </cell>
          <cell r="E4915">
            <v>0</v>
          </cell>
          <cell r="F4915">
            <v>0</v>
          </cell>
          <cell r="G4915">
            <v>0</v>
          </cell>
        </row>
        <row r="4916">
          <cell r="A4916" t="str">
            <v/>
          </cell>
          <cell r="B4916" t="str">
            <v/>
          </cell>
          <cell r="C4916">
            <v>0</v>
          </cell>
          <cell r="D4916" t="str">
            <v/>
          </cell>
          <cell r="E4916">
            <v>0</v>
          </cell>
          <cell r="F4916">
            <v>0</v>
          </cell>
          <cell r="G4916">
            <v>0</v>
          </cell>
        </row>
        <row r="4917">
          <cell r="A4917" t="str">
            <v/>
          </cell>
          <cell r="B4917" t="str">
            <v/>
          </cell>
          <cell r="C4917">
            <v>0</v>
          </cell>
          <cell r="D4917" t="str">
            <v/>
          </cell>
          <cell r="E4917">
            <v>0</v>
          </cell>
          <cell r="F4917">
            <v>0</v>
          </cell>
          <cell r="G4917">
            <v>0</v>
          </cell>
        </row>
        <row r="4918">
          <cell r="A4918" t="str">
            <v/>
          </cell>
          <cell r="B4918" t="str">
            <v/>
          </cell>
          <cell r="C4918">
            <v>0</v>
          </cell>
          <cell r="D4918" t="str">
            <v/>
          </cell>
          <cell r="E4918">
            <v>0</v>
          </cell>
          <cell r="F4918">
            <v>0</v>
          </cell>
          <cell r="G4918">
            <v>0</v>
          </cell>
        </row>
        <row r="4919">
          <cell r="A4919" t="str">
            <v/>
          </cell>
          <cell r="B4919" t="str">
            <v/>
          </cell>
          <cell r="C4919">
            <v>0</v>
          </cell>
          <cell r="D4919" t="str">
            <v/>
          </cell>
          <cell r="E4919">
            <v>0</v>
          </cell>
          <cell r="F4919">
            <v>0</v>
          </cell>
          <cell r="G4919">
            <v>0</v>
          </cell>
        </row>
        <row r="4920">
          <cell r="A4920" t="str">
            <v/>
          </cell>
          <cell r="B4920" t="str">
            <v/>
          </cell>
          <cell r="C4920">
            <v>0</v>
          </cell>
          <cell r="D4920" t="str">
            <v/>
          </cell>
          <cell r="E4920">
            <v>0</v>
          </cell>
          <cell r="F4920">
            <v>0</v>
          </cell>
          <cell r="G4920">
            <v>0</v>
          </cell>
        </row>
        <row r="4921">
          <cell r="A4921" t="str">
            <v/>
          </cell>
          <cell r="B4921" t="str">
            <v/>
          </cell>
          <cell r="C4921">
            <v>0</v>
          </cell>
          <cell r="D4921" t="str">
            <v/>
          </cell>
          <cell r="E4921">
            <v>0</v>
          </cell>
          <cell r="F4921">
            <v>0</v>
          </cell>
          <cell r="G4921">
            <v>0</v>
          </cell>
        </row>
        <row r="4922">
          <cell r="A4922" t="str">
            <v/>
          </cell>
          <cell r="B4922" t="str">
            <v/>
          </cell>
          <cell r="C4922">
            <v>0</v>
          </cell>
          <cell r="D4922" t="str">
            <v/>
          </cell>
          <cell r="E4922">
            <v>0</v>
          </cell>
          <cell r="F4922">
            <v>0</v>
          </cell>
          <cell r="G4922">
            <v>0</v>
          </cell>
        </row>
        <row r="4923">
          <cell r="A4923" t="str">
            <v/>
          </cell>
          <cell r="B4923" t="str">
            <v/>
          </cell>
          <cell r="C4923">
            <v>0</v>
          </cell>
          <cell r="D4923" t="str">
            <v/>
          </cell>
          <cell r="E4923">
            <v>0</v>
          </cell>
          <cell r="F4923">
            <v>0</v>
          </cell>
          <cell r="G4923">
            <v>0</v>
          </cell>
        </row>
        <row r="4924">
          <cell r="A4924" t="str">
            <v/>
          </cell>
          <cell r="B4924" t="str">
            <v/>
          </cell>
          <cell r="C4924">
            <v>0</v>
          </cell>
          <cell r="D4924" t="str">
            <v/>
          </cell>
          <cell r="E4924">
            <v>0</v>
          </cell>
          <cell r="F4924">
            <v>0</v>
          </cell>
          <cell r="G4924">
            <v>0</v>
          </cell>
        </row>
        <row r="4925">
          <cell r="A4925" t="str">
            <v/>
          </cell>
          <cell r="B4925" t="str">
            <v/>
          </cell>
          <cell r="C4925">
            <v>0</v>
          </cell>
          <cell r="D4925" t="str">
            <v/>
          </cell>
          <cell r="E4925">
            <v>0</v>
          </cell>
          <cell r="F4925">
            <v>0</v>
          </cell>
          <cell r="G4925">
            <v>0</v>
          </cell>
        </row>
        <row r="4926">
          <cell r="A4926" t="str">
            <v/>
          </cell>
          <cell r="B4926" t="str">
            <v/>
          </cell>
          <cell r="D4926" t="str">
            <v/>
          </cell>
          <cell r="E4926">
            <v>0</v>
          </cell>
          <cell r="F4926">
            <v>0</v>
          </cell>
          <cell r="G4926">
            <v>0</v>
          </cell>
        </row>
        <row r="4927">
          <cell r="A4927" t="str">
            <v/>
          </cell>
          <cell r="B4927" t="str">
            <v/>
          </cell>
          <cell r="C4927" t="str">
            <v>B - MANO DE OBRA</v>
          </cell>
          <cell r="D4927" t="str">
            <v/>
          </cell>
          <cell r="E4927">
            <v>0</v>
          </cell>
          <cell r="F4927">
            <v>0</v>
          </cell>
          <cell r="G4927">
            <v>0</v>
          </cell>
        </row>
        <row r="4928">
          <cell r="A4928" t="str">
            <v/>
          </cell>
          <cell r="B4928" t="str">
            <v/>
          </cell>
          <cell r="C4928">
            <v>0</v>
          </cell>
          <cell r="D4928" t="str">
            <v/>
          </cell>
          <cell r="E4928">
            <v>0</v>
          </cell>
          <cell r="F4928">
            <v>0</v>
          </cell>
          <cell r="G4928">
            <v>0</v>
          </cell>
        </row>
        <row r="4929">
          <cell r="A4929" t="str">
            <v/>
          </cell>
          <cell r="B4929" t="str">
            <v/>
          </cell>
          <cell r="C4929">
            <v>0</v>
          </cell>
          <cell r="D4929" t="str">
            <v/>
          </cell>
          <cell r="E4929">
            <v>0</v>
          </cell>
          <cell r="F4929">
            <v>0</v>
          </cell>
          <cell r="G4929">
            <v>0</v>
          </cell>
        </row>
        <row r="4930">
          <cell r="A4930" t="str">
            <v/>
          </cell>
          <cell r="B4930" t="str">
            <v/>
          </cell>
          <cell r="C4930">
            <v>0</v>
          </cell>
          <cell r="D4930" t="str">
            <v/>
          </cell>
          <cell r="E4930">
            <v>0</v>
          </cell>
          <cell r="F4930">
            <v>0</v>
          </cell>
          <cell r="G4930">
            <v>0</v>
          </cell>
        </row>
        <row r="4931">
          <cell r="A4931" t="str">
            <v/>
          </cell>
          <cell r="B4931" t="str">
            <v/>
          </cell>
          <cell r="C4931">
            <v>0</v>
          </cell>
          <cell r="D4931" t="str">
            <v/>
          </cell>
          <cell r="E4931">
            <v>0</v>
          </cell>
          <cell r="F4931">
            <v>0</v>
          </cell>
          <cell r="G4931">
            <v>0</v>
          </cell>
        </row>
        <row r="4932">
          <cell r="A4932" t="str">
            <v/>
          </cell>
          <cell r="B4932" t="str">
            <v/>
          </cell>
          <cell r="C4932">
            <v>0</v>
          </cell>
          <cell r="D4932" t="str">
            <v/>
          </cell>
          <cell r="E4932">
            <v>0</v>
          </cell>
          <cell r="F4932">
            <v>0</v>
          </cell>
          <cell r="G4932">
            <v>0</v>
          </cell>
        </row>
        <row r="4933">
          <cell r="A4933" t="str">
            <v/>
          </cell>
          <cell r="B4933" t="str">
            <v/>
          </cell>
          <cell r="C4933">
            <v>0</v>
          </cell>
          <cell r="D4933" t="str">
            <v/>
          </cell>
          <cell r="E4933">
            <v>0</v>
          </cell>
          <cell r="F4933">
            <v>0</v>
          </cell>
          <cell r="G4933">
            <v>0</v>
          </cell>
        </row>
        <row r="4934">
          <cell r="A4934" t="str">
            <v/>
          </cell>
          <cell r="B4934" t="str">
            <v/>
          </cell>
          <cell r="C4934">
            <v>0</v>
          </cell>
          <cell r="D4934" t="str">
            <v/>
          </cell>
          <cell r="E4934">
            <v>0</v>
          </cell>
          <cell r="F4934" t="str">
            <v>Total A</v>
          </cell>
          <cell r="G4934">
            <v>0</v>
          </cell>
        </row>
        <row r="4935">
          <cell r="A4935" t="str">
            <v>B - MANO DE OBRA</v>
          </cell>
          <cell r="B4935" t="str">
            <v/>
          </cell>
          <cell r="C4935">
            <v>0</v>
          </cell>
          <cell r="D4935" t="str">
            <v/>
          </cell>
          <cell r="E4935">
            <v>0</v>
          </cell>
          <cell r="F4935">
            <v>0</v>
          </cell>
          <cell r="G4935">
            <v>0</v>
          </cell>
        </row>
        <row r="4936">
          <cell r="A4936" t="str">
            <v/>
          </cell>
          <cell r="B4936" t="str">
            <v/>
          </cell>
          <cell r="D4936" t="str">
            <v/>
          </cell>
          <cell r="E4936">
            <v>0</v>
          </cell>
          <cell r="F4936">
            <v>0</v>
          </cell>
          <cell r="G4936">
            <v>0</v>
          </cell>
        </row>
        <row r="4937">
          <cell r="A4937" t="str">
            <v/>
          </cell>
          <cell r="B4937" t="str">
            <v/>
          </cell>
          <cell r="C4937" t="str">
            <v>C - EQUIPOS</v>
          </cell>
          <cell r="D4937" t="str">
            <v/>
          </cell>
          <cell r="E4937">
            <v>0</v>
          </cell>
          <cell r="F4937">
            <v>0</v>
          </cell>
          <cell r="G4937">
            <v>0</v>
          </cell>
        </row>
        <row r="4938">
          <cell r="A4938" t="str">
            <v/>
          </cell>
          <cell r="B4938" t="str">
            <v/>
          </cell>
          <cell r="C4938">
            <v>0</v>
          </cell>
          <cell r="D4938" t="str">
            <v/>
          </cell>
          <cell r="E4938">
            <v>0</v>
          </cell>
          <cell r="F4938">
            <v>0</v>
          </cell>
          <cell r="G4938">
            <v>0</v>
          </cell>
        </row>
        <row r="4939">
          <cell r="A4939" t="str">
            <v/>
          </cell>
          <cell r="B4939" t="str">
            <v/>
          </cell>
          <cell r="C4939">
            <v>0</v>
          </cell>
          <cell r="D4939" t="str">
            <v/>
          </cell>
          <cell r="E4939">
            <v>0</v>
          </cell>
          <cell r="F4939">
            <v>0</v>
          </cell>
          <cell r="G4939">
            <v>0</v>
          </cell>
        </row>
        <row r="4940">
          <cell r="A4940" t="str">
            <v/>
          </cell>
          <cell r="B4940" t="str">
            <v/>
          </cell>
          <cell r="C4940">
            <v>0</v>
          </cell>
          <cell r="D4940" t="str">
            <v/>
          </cell>
          <cell r="E4940">
            <v>0</v>
          </cell>
          <cell r="F4940">
            <v>0</v>
          </cell>
          <cell r="G4940">
            <v>0</v>
          </cell>
        </row>
        <row r="4941">
          <cell r="A4941" t="str">
            <v/>
          </cell>
          <cell r="B4941" t="str">
            <v/>
          </cell>
          <cell r="C4941">
            <v>0</v>
          </cell>
          <cell r="D4941" t="str">
            <v/>
          </cell>
          <cell r="E4941">
            <v>0</v>
          </cell>
          <cell r="F4941">
            <v>0</v>
          </cell>
          <cell r="G4941">
            <v>0</v>
          </cell>
        </row>
        <row r="4942">
          <cell r="A4942" t="str">
            <v/>
          </cell>
          <cell r="B4942" t="str">
            <v/>
          </cell>
          <cell r="C4942">
            <v>0</v>
          </cell>
          <cell r="D4942" t="str">
            <v/>
          </cell>
          <cell r="E4942">
            <v>0</v>
          </cell>
          <cell r="F4942">
            <v>0</v>
          </cell>
          <cell r="G4942">
            <v>0</v>
          </cell>
        </row>
        <row r="4943">
          <cell r="A4943" t="str">
            <v/>
          </cell>
          <cell r="B4943" t="str">
            <v/>
          </cell>
          <cell r="C4943">
            <v>0</v>
          </cell>
          <cell r="D4943" t="str">
            <v/>
          </cell>
          <cell r="E4943">
            <v>0</v>
          </cell>
          <cell r="F4943">
            <v>0</v>
          </cell>
          <cell r="G4943">
            <v>0</v>
          </cell>
        </row>
        <row r="4944">
          <cell r="A4944" t="str">
            <v/>
          </cell>
          <cell r="B4944" t="str">
            <v/>
          </cell>
          <cell r="C4944">
            <v>0</v>
          </cell>
          <cell r="D4944" t="str">
            <v/>
          </cell>
          <cell r="E4944">
            <v>0</v>
          </cell>
          <cell r="F4944" t="str">
            <v>Total B</v>
          </cell>
          <cell r="G4944">
            <v>0</v>
          </cell>
        </row>
        <row r="4945">
          <cell r="A4945" t="str">
            <v>C - EQUIPOS</v>
          </cell>
          <cell r="B4945" t="str">
            <v/>
          </cell>
          <cell r="C4945">
            <v>0</v>
          </cell>
          <cell r="D4945" t="str">
            <v/>
          </cell>
          <cell r="E4945">
            <v>0</v>
          </cell>
          <cell r="F4945">
            <v>0</v>
          </cell>
          <cell r="G4945">
            <v>0</v>
          </cell>
        </row>
        <row r="4946">
          <cell r="A4946" t="str">
            <v/>
          </cell>
          <cell r="B4946" t="str">
            <v/>
          </cell>
          <cell r="C4946">
            <v>0</v>
          </cell>
          <cell r="D4946" t="str">
            <v/>
          </cell>
          <cell r="E4946">
            <v>0</v>
          </cell>
          <cell r="F4946">
            <v>0</v>
          </cell>
          <cell r="G4946">
            <v>0</v>
          </cell>
        </row>
        <row r="4947">
          <cell r="A4947" t="str">
            <v/>
          </cell>
          <cell r="B4947" t="str">
            <v/>
          </cell>
          <cell r="D4947" t="str">
            <v/>
          </cell>
          <cell r="E4947">
            <v>0</v>
          </cell>
          <cell r="F4947">
            <v>0</v>
          </cell>
          <cell r="G4947">
            <v>0</v>
          </cell>
        </row>
        <row r="4948">
          <cell r="A4948" t="str">
            <v/>
          </cell>
          <cell r="B4948" t="str">
            <v/>
          </cell>
          <cell r="D4948" t="str">
            <v/>
          </cell>
          <cell r="E4948">
            <v>0</v>
          </cell>
          <cell r="F4948">
            <v>0</v>
          </cell>
          <cell r="G4948">
            <v>0</v>
          </cell>
        </row>
        <row r="4949">
          <cell r="A4949" t="str">
            <v/>
          </cell>
          <cell r="B4949" t="str">
            <v/>
          </cell>
          <cell r="C4949">
            <v>0</v>
          </cell>
          <cell r="D4949" t="str">
            <v/>
          </cell>
          <cell r="E4949">
            <v>0</v>
          </cell>
          <cell r="F4949">
            <v>0</v>
          </cell>
          <cell r="G4949">
            <v>0</v>
          </cell>
        </row>
        <row r="4950">
          <cell r="A4950" t="str">
            <v/>
          </cell>
          <cell r="B4950" t="str">
            <v/>
          </cell>
          <cell r="D4950" t="str">
            <v/>
          </cell>
          <cell r="F4950">
            <v>0</v>
          </cell>
          <cell r="G4950">
            <v>0</v>
          </cell>
        </row>
        <row r="4951">
          <cell r="A4951" t="str">
            <v/>
          </cell>
          <cell r="B4951" t="str">
            <v/>
          </cell>
          <cell r="C4951">
            <v>0</v>
          </cell>
          <cell r="D4951" t="str">
            <v/>
          </cell>
          <cell r="E4951">
            <v>0</v>
          </cell>
          <cell r="F4951">
            <v>0</v>
          </cell>
          <cell r="G4951">
            <v>0</v>
          </cell>
        </row>
        <row r="4952">
          <cell r="A4952" t="str">
            <v/>
          </cell>
          <cell r="B4952" t="str">
            <v/>
          </cell>
          <cell r="C4952">
            <v>0</v>
          </cell>
          <cell r="D4952" t="str">
            <v/>
          </cell>
          <cell r="E4952">
            <v>0</v>
          </cell>
          <cell r="F4952">
            <v>0</v>
          </cell>
          <cell r="G4952">
            <v>0</v>
          </cell>
        </row>
        <row r="4953">
          <cell r="A4953" t="str">
            <v/>
          </cell>
          <cell r="B4953" t="str">
            <v/>
          </cell>
          <cell r="C4953">
            <v>0</v>
          </cell>
          <cell r="D4953" t="str">
            <v/>
          </cell>
          <cell r="E4953">
            <v>0</v>
          </cell>
          <cell r="F4953">
            <v>0</v>
          </cell>
          <cell r="G4953">
            <v>0</v>
          </cell>
        </row>
        <row r="4954">
          <cell r="A4954" t="str">
            <v/>
          </cell>
          <cell r="B4954" t="str">
            <v/>
          </cell>
          <cell r="C4954">
            <v>0</v>
          </cell>
          <cell r="D4954" t="str">
            <v/>
          </cell>
          <cell r="E4954">
            <v>0</v>
          </cell>
          <cell r="F4954">
            <v>0</v>
          </cell>
          <cell r="G4954">
            <v>0</v>
          </cell>
        </row>
        <row r="4955">
          <cell r="A4955" t="str">
            <v/>
          </cell>
          <cell r="B4955" t="str">
            <v/>
          </cell>
          <cell r="C4955">
            <v>0</v>
          </cell>
          <cell r="D4955" t="str">
            <v/>
          </cell>
          <cell r="E4955">
            <v>0</v>
          </cell>
          <cell r="F4955">
            <v>0</v>
          </cell>
          <cell r="G4955">
            <v>0</v>
          </cell>
        </row>
        <row r="4956">
          <cell r="A4956" t="str">
            <v>RUBRO:</v>
          </cell>
          <cell r="B4956">
            <v>14</v>
          </cell>
          <cell r="C4956" t="str">
            <v>INSTALACIÓN SANITARIA</v>
          </cell>
          <cell r="E4956">
            <v>0</v>
          </cell>
          <cell r="F4956" t="str">
            <v>Total C</v>
          </cell>
          <cell r="G4956">
            <v>0</v>
          </cell>
        </row>
        <row r="4957">
          <cell r="A4957" t="str">
            <v>ITEM:</v>
          </cell>
          <cell r="B4957" t="str">
            <v>14.5.3</v>
          </cell>
          <cell r="C4957" t="str">
            <v>Revestimientos de cañerías</v>
          </cell>
          <cell r="E4957">
            <v>0</v>
          </cell>
          <cell r="F4957" t="str">
            <v>UNIDAD:</v>
          </cell>
          <cell r="G4957" t="str">
            <v>gl</v>
          </cell>
        </row>
        <row r="4958">
          <cell r="A4958" t="str">
            <v/>
          </cell>
          <cell r="B4958" t="str">
            <v/>
          </cell>
          <cell r="D4958" t="str">
            <v>COSTO NETO</v>
          </cell>
          <cell r="E4958">
            <v>0</v>
          </cell>
          <cell r="F4958" t="str">
            <v>Total D=A+B+C</v>
          </cell>
          <cell r="G4958">
            <v>0</v>
          </cell>
        </row>
        <row r="4959">
          <cell r="A4959" t="str">
            <v>DATOS REDETERMINACION</v>
          </cell>
          <cell r="B4959">
            <v>0</v>
          </cell>
          <cell r="C4959" t="str">
            <v>DESIGNACION</v>
          </cell>
          <cell r="D4959" t="str">
            <v>U</v>
          </cell>
          <cell r="E4959" t="str">
            <v>Cantidad</v>
          </cell>
          <cell r="F4959" t="str">
            <v>$ Unitarios</v>
          </cell>
          <cell r="G4959" t="str">
            <v>$ Parcial</v>
          </cell>
        </row>
        <row r="4960">
          <cell r="A4960" t="str">
            <v>ANALISIS DE PRECIOS</v>
          </cell>
          <cell r="B4960" t="str">
            <v>DESCRIPCIÓN</v>
          </cell>
          <cell r="C4960">
            <v>0</v>
          </cell>
          <cell r="D4960">
            <v>0</v>
          </cell>
          <cell r="E4960">
            <v>0</v>
          </cell>
          <cell r="F4960">
            <v>0</v>
          </cell>
          <cell r="G4960">
            <v>0</v>
          </cell>
        </row>
        <row r="4961">
          <cell r="A4961" t="str">
            <v>COMITENTE:</v>
          </cell>
          <cell r="B4961" t="str">
            <v>INSTITUTO PROVINCIAL DE LA VIVIENDA</v>
          </cell>
          <cell r="C4961" t="str">
            <v>A - MATERIALES</v>
          </cell>
          <cell r="D4961">
            <v>0</v>
          </cell>
          <cell r="E4961">
            <v>0</v>
          </cell>
          <cell r="F4961">
            <v>0</v>
          </cell>
          <cell r="G4961">
            <v>0</v>
          </cell>
        </row>
        <row r="4962">
          <cell r="A4962" t="str">
            <v>CONTRATISTA:</v>
          </cell>
          <cell r="B4962">
            <v>0</v>
          </cell>
          <cell r="C4962">
            <v>0</v>
          </cell>
          <cell r="D4962" t="str">
            <v/>
          </cell>
          <cell r="E4962">
            <v>0</v>
          </cell>
          <cell r="F4962">
            <v>0</v>
          </cell>
          <cell r="G4962">
            <v>0</v>
          </cell>
        </row>
        <row r="4963">
          <cell r="A4963" t="str">
            <v>OBRA:</v>
          </cell>
          <cell r="B4963">
            <v>0</v>
          </cell>
          <cell r="C4963">
            <v>0</v>
          </cell>
          <cell r="D4963" t="str">
            <v/>
          </cell>
          <cell r="E4963">
            <v>0</v>
          </cell>
          <cell r="F4963" t="str">
            <v>PRECIOS A:</v>
          </cell>
          <cell r="G4963">
            <v>0</v>
          </cell>
        </row>
        <row r="4964">
          <cell r="A4964" t="str">
            <v>UBICACIÓN:</v>
          </cell>
          <cell r="B4964">
            <v>0</v>
          </cell>
          <cell r="C4964">
            <v>0</v>
          </cell>
          <cell r="D4964" t="str">
            <v/>
          </cell>
          <cell r="E4964">
            <v>0</v>
          </cell>
          <cell r="F4964">
            <v>0</v>
          </cell>
          <cell r="G4964">
            <v>0</v>
          </cell>
        </row>
        <row r="4965">
          <cell r="A4965" t="str">
            <v>RUBRO:</v>
          </cell>
          <cell r="B4965" t="str">
            <v/>
          </cell>
          <cell r="C4965">
            <v>0</v>
          </cell>
          <cell r="D4965" t="str">
            <v/>
          </cell>
          <cell r="E4965">
            <v>0</v>
          </cell>
          <cell r="F4965">
            <v>0</v>
          </cell>
          <cell r="G4965">
            <v>0</v>
          </cell>
        </row>
        <row r="4966">
          <cell r="A4966" t="str">
            <v>ITEM:</v>
          </cell>
          <cell r="B4966" t="str">
            <v/>
          </cell>
          <cell r="C4966" t="str">
            <v/>
          </cell>
          <cell r="D4966" t="str">
            <v/>
          </cell>
          <cell r="E4966">
            <v>0</v>
          </cell>
          <cell r="F4966" t="str">
            <v>UNIDAD:</v>
          </cell>
          <cell r="G4966" t="str">
            <v/>
          </cell>
        </row>
        <row r="4967">
          <cell r="A4967" t="str">
            <v/>
          </cell>
          <cell r="B4967" t="str">
            <v/>
          </cell>
          <cell r="C4967">
            <v>0</v>
          </cell>
          <cell r="D4967" t="str">
            <v/>
          </cell>
          <cell r="E4967">
            <v>0</v>
          </cell>
          <cell r="F4967">
            <v>0</v>
          </cell>
          <cell r="G4967">
            <v>0</v>
          </cell>
        </row>
        <row r="4968">
          <cell r="A4968" t="str">
            <v>DATOS REDETERMINACION</v>
          </cell>
          <cell r="B4968" t="str">
            <v/>
          </cell>
          <cell r="C4968" t="str">
            <v>DESIGNACION</v>
          </cell>
          <cell r="D4968" t="str">
            <v>U</v>
          </cell>
          <cell r="E4968" t="str">
            <v>Cantidad</v>
          </cell>
          <cell r="F4968" t="str">
            <v>$ Unitarios</v>
          </cell>
          <cell r="G4968" t="str">
            <v>$ Parcial</v>
          </cell>
        </row>
        <row r="4969">
          <cell r="A4969" t="str">
            <v>CÓDIGO</v>
          </cell>
          <cell r="B4969" t="str">
            <v>DESCRIPCIÓN</v>
          </cell>
          <cell r="C4969">
            <v>0</v>
          </cell>
          <cell r="D4969" t="str">
            <v/>
          </cell>
          <cell r="E4969">
            <v>0</v>
          </cell>
          <cell r="F4969">
            <v>0</v>
          </cell>
          <cell r="G4969">
            <v>0</v>
          </cell>
        </row>
        <row r="4970">
          <cell r="A4970" t="str">
            <v>A - MATERIALES</v>
          </cell>
          <cell r="B4970" t="str">
            <v/>
          </cell>
          <cell r="C4970">
            <v>0</v>
          </cell>
          <cell r="D4970" t="str">
            <v/>
          </cell>
          <cell r="E4970">
            <v>0</v>
          </cell>
          <cell r="F4970">
            <v>0</v>
          </cell>
          <cell r="G4970">
            <v>0</v>
          </cell>
        </row>
        <row r="4971">
          <cell r="A4971" t="str">
            <v/>
          </cell>
          <cell r="B4971" t="str">
            <v/>
          </cell>
          <cell r="C4971">
            <v>0</v>
          </cell>
          <cell r="D4971" t="str">
            <v/>
          </cell>
          <cell r="E4971">
            <v>0</v>
          </cell>
          <cell r="F4971">
            <v>0</v>
          </cell>
          <cell r="G4971">
            <v>0</v>
          </cell>
        </row>
        <row r="4972">
          <cell r="A4972" t="str">
            <v/>
          </cell>
          <cell r="B4972" t="str">
            <v/>
          </cell>
          <cell r="C4972">
            <v>0</v>
          </cell>
          <cell r="D4972" t="str">
            <v/>
          </cell>
          <cell r="E4972">
            <v>0</v>
          </cell>
          <cell r="F4972">
            <v>0</v>
          </cell>
          <cell r="G4972">
            <v>0</v>
          </cell>
        </row>
        <row r="4973">
          <cell r="A4973" t="str">
            <v/>
          </cell>
          <cell r="B4973" t="str">
            <v/>
          </cell>
          <cell r="C4973">
            <v>0</v>
          </cell>
          <cell r="D4973" t="str">
            <v/>
          </cell>
          <cell r="E4973">
            <v>0</v>
          </cell>
          <cell r="F4973">
            <v>0</v>
          </cell>
          <cell r="G4973">
            <v>0</v>
          </cell>
        </row>
        <row r="4974">
          <cell r="A4974" t="str">
            <v/>
          </cell>
          <cell r="B4974" t="str">
            <v/>
          </cell>
          <cell r="C4974">
            <v>0</v>
          </cell>
          <cell r="D4974" t="str">
            <v/>
          </cell>
          <cell r="E4974">
            <v>0</v>
          </cell>
          <cell r="F4974">
            <v>0</v>
          </cell>
          <cell r="G4974">
            <v>0</v>
          </cell>
        </row>
        <row r="4975">
          <cell r="A4975" t="str">
            <v/>
          </cell>
          <cell r="B4975" t="str">
            <v/>
          </cell>
          <cell r="C4975">
            <v>0</v>
          </cell>
          <cell r="D4975" t="str">
            <v/>
          </cell>
          <cell r="E4975">
            <v>0</v>
          </cell>
          <cell r="F4975">
            <v>0</v>
          </cell>
          <cell r="G4975">
            <v>0</v>
          </cell>
        </row>
        <row r="4976">
          <cell r="A4976" t="str">
            <v/>
          </cell>
          <cell r="B4976" t="str">
            <v/>
          </cell>
          <cell r="D4976" t="str">
            <v/>
          </cell>
          <cell r="E4976">
            <v>0</v>
          </cell>
          <cell r="F4976">
            <v>0</v>
          </cell>
          <cell r="G4976">
            <v>0</v>
          </cell>
        </row>
        <row r="4977">
          <cell r="A4977" t="str">
            <v/>
          </cell>
          <cell r="B4977" t="str">
            <v/>
          </cell>
          <cell r="C4977" t="str">
            <v>B - MANO DE OBRA</v>
          </cell>
          <cell r="D4977" t="str">
            <v/>
          </cell>
          <cell r="E4977">
            <v>0</v>
          </cell>
          <cell r="F4977">
            <v>0</v>
          </cell>
          <cell r="G4977">
            <v>0</v>
          </cell>
        </row>
        <row r="4978">
          <cell r="A4978" t="str">
            <v/>
          </cell>
          <cell r="B4978" t="str">
            <v/>
          </cell>
          <cell r="C4978">
            <v>0</v>
          </cell>
          <cell r="D4978" t="str">
            <v/>
          </cell>
          <cell r="E4978">
            <v>0</v>
          </cell>
          <cell r="F4978">
            <v>0</v>
          </cell>
          <cell r="G4978">
            <v>0</v>
          </cell>
        </row>
        <row r="4979">
          <cell r="A4979" t="str">
            <v/>
          </cell>
          <cell r="B4979" t="str">
            <v/>
          </cell>
          <cell r="C4979">
            <v>0</v>
          </cell>
          <cell r="D4979" t="str">
            <v/>
          </cell>
          <cell r="E4979">
            <v>0</v>
          </cell>
          <cell r="F4979">
            <v>0</v>
          </cell>
          <cell r="G4979">
            <v>0</v>
          </cell>
        </row>
        <row r="4980">
          <cell r="A4980" t="str">
            <v/>
          </cell>
          <cell r="B4980" t="str">
            <v/>
          </cell>
          <cell r="C4980">
            <v>0</v>
          </cell>
          <cell r="D4980" t="str">
            <v/>
          </cell>
          <cell r="E4980">
            <v>0</v>
          </cell>
          <cell r="F4980">
            <v>0</v>
          </cell>
          <cell r="G4980">
            <v>0</v>
          </cell>
        </row>
        <row r="4981">
          <cell r="A4981" t="str">
            <v/>
          </cell>
          <cell r="B4981" t="str">
            <v/>
          </cell>
          <cell r="C4981">
            <v>0</v>
          </cell>
          <cell r="D4981" t="str">
            <v/>
          </cell>
          <cell r="E4981">
            <v>0</v>
          </cell>
          <cell r="F4981">
            <v>0</v>
          </cell>
          <cell r="G4981">
            <v>0</v>
          </cell>
        </row>
        <row r="4982">
          <cell r="A4982" t="str">
            <v/>
          </cell>
          <cell r="B4982" t="str">
            <v/>
          </cell>
          <cell r="C4982">
            <v>0</v>
          </cell>
          <cell r="D4982" t="str">
            <v/>
          </cell>
          <cell r="E4982">
            <v>0</v>
          </cell>
          <cell r="F4982">
            <v>0</v>
          </cell>
          <cell r="G4982">
            <v>0</v>
          </cell>
        </row>
        <row r="4983">
          <cell r="A4983" t="str">
            <v/>
          </cell>
          <cell r="B4983" t="str">
            <v/>
          </cell>
          <cell r="C4983">
            <v>0</v>
          </cell>
          <cell r="D4983" t="str">
            <v/>
          </cell>
          <cell r="E4983">
            <v>0</v>
          </cell>
          <cell r="F4983">
            <v>0</v>
          </cell>
          <cell r="G4983">
            <v>0</v>
          </cell>
        </row>
        <row r="4984">
          <cell r="A4984" t="str">
            <v/>
          </cell>
          <cell r="B4984" t="str">
            <v/>
          </cell>
          <cell r="C4984">
            <v>0</v>
          </cell>
          <cell r="D4984" t="str">
            <v/>
          </cell>
          <cell r="E4984">
            <v>0</v>
          </cell>
          <cell r="F4984">
            <v>0</v>
          </cell>
          <cell r="G4984">
            <v>0</v>
          </cell>
        </row>
        <row r="4985">
          <cell r="A4985" t="str">
            <v/>
          </cell>
          <cell r="B4985" t="str">
            <v/>
          </cell>
          <cell r="C4985">
            <v>0</v>
          </cell>
          <cell r="D4985" t="str">
            <v/>
          </cell>
          <cell r="E4985">
            <v>0</v>
          </cell>
          <cell r="F4985">
            <v>0</v>
          </cell>
          <cell r="G4985">
            <v>0</v>
          </cell>
        </row>
        <row r="4986">
          <cell r="A4986" t="str">
            <v/>
          </cell>
          <cell r="B4986" t="str">
            <v/>
          </cell>
          <cell r="D4986" t="str">
            <v/>
          </cell>
          <cell r="E4986">
            <v>0</v>
          </cell>
          <cell r="F4986">
            <v>0</v>
          </cell>
          <cell r="G4986">
            <v>0</v>
          </cell>
        </row>
        <row r="4987">
          <cell r="A4987" t="str">
            <v/>
          </cell>
          <cell r="B4987" t="str">
            <v/>
          </cell>
          <cell r="C4987" t="str">
            <v>C - EQUIPOS</v>
          </cell>
          <cell r="D4987" t="str">
            <v/>
          </cell>
          <cell r="E4987">
            <v>0</v>
          </cell>
          <cell r="F4987">
            <v>0</v>
          </cell>
          <cell r="G4987">
            <v>0</v>
          </cell>
        </row>
        <row r="4988">
          <cell r="A4988" t="str">
            <v/>
          </cell>
          <cell r="B4988" t="str">
            <v/>
          </cell>
          <cell r="C4988">
            <v>0</v>
          </cell>
          <cell r="D4988" t="str">
            <v/>
          </cell>
          <cell r="E4988">
            <v>0</v>
          </cell>
          <cell r="F4988">
            <v>0</v>
          </cell>
          <cell r="G4988">
            <v>0</v>
          </cell>
        </row>
        <row r="4989">
          <cell r="A4989" t="str">
            <v/>
          </cell>
          <cell r="B4989" t="str">
            <v/>
          </cell>
          <cell r="C4989">
            <v>0</v>
          </cell>
          <cell r="D4989" t="str">
            <v/>
          </cell>
          <cell r="E4989">
            <v>0</v>
          </cell>
          <cell r="F4989">
            <v>0</v>
          </cell>
          <cell r="G4989">
            <v>0</v>
          </cell>
        </row>
        <row r="4990">
          <cell r="A4990" t="str">
            <v/>
          </cell>
          <cell r="B4990" t="str">
            <v/>
          </cell>
          <cell r="C4990">
            <v>0</v>
          </cell>
          <cell r="D4990" t="str">
            <v/>
          </cell>
          <cell r="E4990">
            <v>0</v>
          </cell>
          <cell r="F4990">
            <v>0</v>
          </cell>
          <cell r="G4990">
            <v>0</v>
          </cell>
        </row>
        <row r="4991">
          <cell r="A4991" t="str">
            <v/>
          </cell>
          <cell r="B4991" t="str">
            <v/>
          </cell>
          <cell r="C4991">
            <v>0</v>
          </cell>
          <cell r="D4991" t="str">
            <v/>
          </cell>
          <cell r="E4991">
            <v>0</v>
          </cell>
          <cell r="F4991" t="str">
            <v>Total A</v>
          </cell>
          <cell r="G4991">
            <v>0</v>
          </cell>
        </row>
        <row r="4992">
          <cell r="A4992" t="str">
            <v>B - MANO DE OBRA</v>
          </cell>
          <cell r="B4992" t="str">
            <v/>
          </cell>
          <cell r="C4992">
            <v>0</v>
          </cell>
          <cell r="D4992" t="str">
            <v/>
          </cell>
          <cell r="E4992">
            <v>0</v>
          </cell>
          <cell r="F4992">
            <v>0</v>
          </cell>
          <cell r="G4992">
            <v>0</v>
          </cell>
        </row>
        <row r="4993">
          <cell r="A4993" t="str">
            <v/>
          </cell>
          <cell r="B4993" t="str">
            <v/>
          </cell>
          <cell r="C4993">
            <v>0</v>
          </cell>
          <cell r="D4993" t="str">
            <v/>
          </cell>
          <cell r="E4993">
            <v>0</v>
          </cell>
          <cell r="F4993">
            <v>0</v>
          </cell>
          <cell r="G4993">
            <v>0</v>
          </cell>
        </row>
        <row r="4994">
          <cell r="A4994" t="str">
            <v/>
          </cell>
          <cell r="B4994" t="str">
            <v/>
          </cell>
          <cell r="C4994">
            <v>0</v>
          </cell>
          <cell r="D4994" t="str">
            <v/>
          </cell>
          <cell r="E4994">
            <v>0</v>
          </cell>
          <cell r="F4994">
            <v>0</v>
          </cell>
          <cell r="G4994">
            <v>0</v>
          </cell>
        </row>
        <row r="4995">
          <cell r="A4995" t="str">
            <v/>
          </cell>
          <cell r="B4995" t="str">
            <v/>
          </cell>
          <cell r="C4995">
            <v>0</v>
          </cell>
          <cell r="D4995" t="str">
            <v/>
          </cell>
          <cell r="E4995">
            <v>0</v>
          </cell>
          <cell r="F4995">
            <v>0</v>
          </cell>
          <cell r="G4995">
            <v>0</v>
          </cell>
        </row>
        <row r="4996">
          <cell r="A4996" t="str">
            <v/>
          </cell>
          <cell r="B4996" t="str">
            <v/>
          </cell>
          <cell r="C4996">
            <v>0</v>
          </cell>
          <cell r="D4996" t="str">
            <v/>
          </cell>
          <cell r="E4996">
            <v>0</v>
          </cell>
          <cell r="F4996">
            <v>0</v>
          </cell>
          <cell r="G4996">
            <v>0</v>
          </cell>
        </row>
        <row r="4997">
          <cell r="A4997" t="str">
            <v/>
          </cell>
          <cell r="B4997" t="str">
            <v/>
          </cell>
          <cell r="D4997" t="str">
            <v/>
          </cell>
          <cell r="E4997">
            <v>0</v>
          </cell>
          <cell r="F4997">
            <v>0</v>
          </cell>
          <cell r="G4997">
            <v>0</v>
          </cell>
        </row>
        <row r="4998">
          <cell r="A4998" t="str">
            <v/>
          </cell>
          <cell r="B4998" t="str">
            <v/>
          </cell>
          <cell r="D4998" t="str">
            <v/>
          </cell>
          <cell r="E4998">
            <v>0</v>
          </cell>
          <cell r="F4998">
            <v>0</v>
          </cell>
          <cell r="G4998">
            <v>0</v>
          </cell>
        </row>
        <row r="4999">
          <cell r="A4999" t="str">
            <v/>
          </cell>
          <cell r="B4999" t="str">
            <v/>
          </cell>
          <cell r="C4999">
            <v>0</v>
          </cell>
          <cell r="D4999" t="str">
            <v/>
          </cell>
          <cell r="E4999">
            <v>0</v>
          </cell>
          <cell r="F4999">
            <v>0</v>
          </cell>
          <cell r="G4999">
            <v>0</v>
          </cell>
        </row>
        <row r="5000">
          <cell r="A5000" t="str">
            <v/>
          </cell>
          <cell r="B5000" t="str">
            <v/>
          </cell>
          <cell r="D5000" t="str">
            <v/>
          </cell>
          <cell r="F5000">
            <v>0</v>
          </cell>
          <cell r="G5000">
            <v>0</v>
          </cell>
        </row>
        <row r="5001">
          <cell r="A5001" t="str">
            <v>ANALISIS DE PRECIOS</v>
          </cell>
          <cell r="B5001">
            <v>0</v>
          </cell>
          <cell r="C5001">
            <v>0</v>
          </cell>
          <cell r="D5001">
            <v>0</v>
          </cell>
          <cell r="E5001">
            <v>0</v>
          </cell>
          <cell r="F5001" t="str">
            <v>Total B</v>
          </cell>
          <cell r="G5001">
            <v>0</v>
          </cell>
        </row>
        <row r="5002">
          <cell r="A5002" t="str">
            <v>C - EQUIPOS</v>
          </cell>
          <cell r="B5002" t="str">
            <v>SUBSECRETARÍA DE OBRAS PÚBLICAS</v>
          </cell>
          <cell r="C5002">
            <v>0</v>
          </cell>
          <cell r="D5002">
            <v>0</v>
          </cell>
          <cell r="E5002">
            <v>0</v>
          </cell>
          <cell r="F5002">
            <v>0</v>
          </cell>
          <cell r="G5002">
            <v>0</v>
          </cell>
        </row>
        <row r="5003">
          <cell r="A5003" t="str">
            <v/>
          </cell>
          <cell r="B5003" t="str">
            <v/>
          </cell>
          <cell r="C5003">
            <v>0</v>
          </cell>
          <cell r="D5003" t="str">
            <v/>
          </cell>
          <cell r="E5003">
            <v>0</v>
          </cell>
          <cell r="F5003">
            <v>0</v>
          </cell>
          <cell r="G5003">
            <v>0</v>
          </cell>
        </row>
        <row r="5004">
          <cell r="A5004" t="str">
            <v/>
          </cell>
          <cell r="B5004" t="str">
            <v/>
          </cell>
          <cell r="C5004">
            <v>0</v>
          </cell>
          <cell r="D5004" t="str">
            <v/>
          </cell>
          <cell r="E5004">
            <v>0</v>
          </cell>
          <cell r="F5004">
            <v>0</v>
          </cell>
          <cell r="G5004">
            <v>0</v>
          </cell>
        </row>
        <row r="5005">
          <cell r="A5005" t="str">
            <v/>
          </cell>
          <cell r="B5005" t="str">
            <v/>
          </cell>
          <cell r="C5005">
            <v>0</v>
          </cell>
          <cell r="D5005" t="str">
            <v/>
          </cell>
          <cell r="E5005">
            <v>0</v>
          </cell>
          <cell r="F5005">
            <v>0</v>
          </cell>
          <cell r="G5005">
            <v>0</v>
          </cell>
        </row>
        <row r="5006">
          <cell r="A5006" t="str">
            <v/>
          </cell>
          <cell r="B5006" t="str">
            <v/>
          </cell>
          <cell r="C5006" t="str">
            <v>INSTALACIÓN SANITARIA</v>
          </cell>
          <cell r="D5006" t="str">
            <v/>
          </cell>
          <cell r="E5006">
            <v>0</v>
          </cell>
          <cell r="F5006">
            <v>0</v>
          </cell>
          <cell r="G5006">
            <v>0</v>
          </cell>
        </row>
        <row r="5007">
          <cell r="A5007" t="str">
            <v/>
          </cell>
          <cell r="B5007" t="str">
            <v/>
          </cell>
          <cell r="C5007" t="str">
            <v>Tanques de Reserva</v>
          </cell>
          <cell r="D5007" t="str">
            <v/>
          </cell>
          <cell r="E5007">
            <v>0</v>
          </cell>
          <cell r="F5007">
            <v>0</v>
          </cell>
          <cell r="G5007">
            <v>0</v>
          </cell>
        </row>
        <row r="5008">
          <cell r="A5008" t="str">
            <v/>
          </cell>
          <cell r="B5008" t="str">
            <v/>
          </cell>
          <cell r="D5008" t="str">
            <v/>
          </cell>
          <cell r="E5008">
            <v>0</v>
          </cell>
          <cell r="F5008">
            <v>0</v>
          </cell>
          <cell r="G5008">
            <v>0</v>
          </cell>
        </row>
        <row r="5009">
          <cell r="A5009" t="str">
            <v/>
          </cell>
          <cell r="B5009" t="str">
            <v/>
          </cell>
          <cell r="C5009" t="str">
            <v>DESIGNACION</v>
          </cell>
          <cell r="D5009" t="str">
            <v/>
          </cell>
          <cell r="E5009" t="str">
            <v>Cantidad</v>
          </cell>
          <cell r="F5009">
            <v>0</v>
          </cell>
          <cell r="G5009">
            <v>0</v>
          </cell>
        </row>
        <row r="5010">
          <cell r="A5010" t="str">
            <v/>
          </cell>
          <cell r="B5010" t="str">
            <v/>
          </cell>
          <cell r="C5010">
            <v>0</v>
          </cell>
          <cell r="D5010" t="str">
            <v/>
          </cell>
          <cell r="E5010">
            <v>0</v>
          </cell>
          <cell r="F5010">
            <v>0</v>
          </cell>
          <cell r="G5010">
            <v>0</v>
          </cell>
        </row>
        <row r="5011">
          <cell r="A5011" t="str">
            <v/>
          </cell>
          <cell r="B5011" t="str">
            <v/>
          </cell>
          <cell r="C5011" t="str">
            <v>A - MATERIALES</v>
          </cell>
          <cell r="D5011" t="str">
            <v/>
          </cell>
          <cell r="E5011">
            <v>0</v>
          </cell>
          <cell r="F5011">
            <v>0</v>
          </cell>
          <cell r="G5011">
            <v>0</v>
          </cell>
        </row>
        <row r="5012">
          <cell r="A5012" t="str">
            <v/>
          </cell>
          <cell r="B5012" t="str">
            <v/>
          </cell>
          <cell r="C5012">
            <v>0</v>
          </cell>
          <cell r="D5012" t="str">
            <v/>
          </cell>
          <cell r="E5012">
            <v>0</v>
          </cell>
          <cell r="F5012">
            <v>0</v>
          </cell>
          <cell r="G5012">
            <v>0</v>
          </cell>
        </row>
        <row r="5013">
          <cell r="A5013" t="str">
            <v/>
          </cell>
          <cell r="B5013" t="str">
            <v/>
          </cell>
          <cell r="C5013">
            <v>0</v>
          </cell>
          <cell r="D5013" t="str">
            <v/>
          </cell>
          <cell r="E5013">
            <v>0</v>
          </cell>
          <cell r="F5013" t="str">
            <v>Total C</v>
          </cell>
          <cell r="G5013">
            <v>0</v>
          </cell>
        </row>
        <row r="5014">
          <cell r="A5014" t="str">
            <v/>
          </cell>
          <cell r="B5014" t="str">
            <v/>
          </cell>
          <cell r="C5014">
            <v>0</v>
          </cell>
          <cell r="D5014" t="str">
            <v/>
          </cell>
          <cell r="E5014">
            <v>0</v>
          </cell>
          <cell r="F5014">
            <v>0</v>
          </cell>
          <cell r="G5014">
            <v>0</v>
          </cell>
        </row>
        <row r="5015">
          <cell r="A5015" t="str">
            <v/>
          </cell>
          <cell r="B5015" t="str">
            <v/>
          </cell>
          <cell r="C5015">
            <v>0</v>
          </cell>
          <cell r="D5015" t="str">
            <v>COSTO NETO</v>
          </cell>
          <cell r="E5015">
            <v>0</v>
          </cell>
          <cell r="F5015" t="str">
            <v>Total D=A+B+C</v>
          </cell>
          <cell r="G5015">
            <v>0</v>
          </cell>
        </row>
        <row r="5016">
          <cell r="A5016" t="str">
            <v/>
          </cell>
          <cell r="B5016" t="str">
            <v/>
          </cell>
          <cell r="C5016">
            <v>0</v>
          </cell>
          <cell r="D5016" t="str">
            <v/>
          </cell>
          <cell r="E5016">
            <v>0</v>
          </cell>
          <cell r="F5016">
            <v>0</v>
          </cell>
          <cell r="G5016">
            <v>0</v>
          </cell>
        </row>
        <row r="5017">
          <cell r="A5017" t="str">
            <v>ANALISIS DE PRECIOS</v>
          </cell>
          <cell r="B5017" t="str">
            <v/>
          </cell>
          <cell r="C5017">
            <v>0</v>
          </cell>
          <cell r="D5017" t="str">
            <v/>
          </cell>
          <cell r="E5017">
            <v>0</v>
          </cell>
          <cell r="F5017">
            <v>0</v>
          </cell>
          <cell r="G5017">
            <v>0</v>
          </cell>
        </row>
        <row r="5018">
          <cell r="A5018" t="str">
            <v>COMITENTE:</v>
          </cell>
          <cell r="B5018" t="str">
            <v>INSTITUTO PROVINCIAL DE LA VIVIENDA</v>
          </cell>
          <cell r="C5018">
            <v>0</v>
          </cell>
          <cell r="D5018" t="str">
            <v/>
          </cell>
          <cell r="E5018">
            <v>0</v>
          </cell>
          <cell r="F5018">
            <v>0</v>
          </cell>
          <cell r="G5018">
            <v>0</v>
          </cell>
        </row>
        <row r="5019">
          <cell r="A5019" t="str">
            <v>CONTRATISTA:</v>
          </cell>
          <cell r="B5019">
            <v>0</v>
          </cell>
          <cell r="C5019">
            <v>0</v>
          </cell>
          <cell r="D5019" t="str">
            <v/>
          </cell>
          <cell r="E5019">
            <v>0</v>
          </cell>
          <cell r="F5019">
            <v>0</v>
          </cell>
          <cell r="G5019">
            <v>0</v>
          </cell>
        </row>
        <row r="5020">
          <cell r="A5020" t="str">
            <v>OBRA:</v>
          </cell>
          <cell r="B5020">
            <v>0</v>
          </cell>
          <cell r="C5020">
            <v>0</v>
          </cell>
          <cell r="D5020" t="str">
            <v/>
          </cell>
          <cell r="E5020">
            <v>0</v>
          </cell>
          <cell r="F5020" t="str">
            <v>PRECIOS A:</v>
          </cell>
          <cell r="G5020">
            <v>0</v>
          </cell>
        </row>
        <row r="5021">
          <cell r="A5021" t="str">
            <v>UBICACIÓN:</v>
          </cell>
          <cell r="B5021">
            <v>0</v>
          </cell>
          <cell r="C5021">
            <v>0</v>
          </cell>
          <cell r="D5021" t="str">
            <v/>
          </cell>
          <cell r="E5021">
            <v>0</v>
          </cell>
          <cell r="F5021">
            <v>0</v>
          </cell>
          <cell r="G5021">
            <v>0</v>
          </cell>
        </row>
        <row r="5022">
          <cell r="A5022" t="str">
            <v>RUBRO:</v>
          </cell>
          <cell r="B5022" t="str">
            <v/>
          </cell>
          <cell r="C5022">
            <v>0</v>
          </cell>
          <cell r="D5022" t="str">
            <v/>
          </cell>
          <cell r="E5022">
            <v>0</v>
          </cell>
          <cell r="F5022">
            <v>0</v>
          </cell>
          <cell r="G5022">
            <v>0</v>
          </cell>
        </row>
        <row r="5023">
          <cell r="A5023" t="str">
            <v>ITEM:</v>
          </cell>
          <cell r="B5023" t="str">
            <v/>
          </cell>
          <cell r="C5023" t="str">
            <v/>
          </cell>
          <cell r="D5023" t="str">
            <v/>
          </cell>
          <cell r="E5023">
            <v>0</v>
          </cell>
          <cell r="F5023" t="str">
            <v>UNIDAD:</v>
          </cell>
          <cell r="G5023" t="str">
            <v/>
          </cell>
        </row>
        <row r="5024">
          <cell r="A5024" t="str">
            <v/>
          </cell>
          <cell r="B5024" t="str">
            <v/>
          </cell>
          <cell r="C5024">
            <v>0</v>
          </cell>
          <cell r="D5024" t="str">
            <v/>
          </cell>
          <cell r="E5024">
            <v>0</v>
          </cell>
          <cell r="F5024">
            <v>0</v>
          </cell>
          <cell r="G5024">
            <v>0</v>
          </cell>
        </row>
        <row r="5025">
          <cell r="A5025" t="str">
            <v>DATOS REDETERMINACION</v>
          </cell>
          <cell r="B5025" t="str">
            <v/>
          </cell>
          <cell r="C5025" t="str">
            <v>DESIGNACION</v>
          </cell>
          <cell r="D5025" t="str">
            <v>U</v>
          </cell>
          <cell r="E5025" t="str">
            <v>Cantidad</v>
          </cell>
          <cell r="F5025" t="str">
            <v>$ Unitarios</v>
          </cell>
          <cell r="G5025" t="str">
            <v>$ Parcial</v>
          </cell>
        </row>
        <row r="5026">
          <cell r="A5026" t="str">
            <v>CÓDIGO</v>
          </cell>
          <cell r="B5026" t="str">
            <v>DESCRIPCIÓN</v>
          </cell>
          <cell r="E5026">
            <v>0</v>
          </cell>
          <cell r="F5026" t="str">
            <v>Total A</v>
          </cell>
          <cell r="G5026">
            <v>0</v>
          </cell>
        </row>
        <row r="5027">
          <cell r="A5027" t="str">
            <v>A - MATERIALES</v>
          </cell>
          <cell r="C5027" t="str">
            <v>B - MANO DE OBRA</v>
          </cell>
          <cell r="E5027">
            <v>0</v>
          </cell>
          <cell r="G5027">
            <v>0</v>
          </cell>
        </row>
        <row r="5028">
          <cell r="A5028" t="str">
            <v/>
          </cell>
          <cell r="B5028" t="str">
            <v/>
          </cell>
          <cell r="C5028">
            <v>0</v>
          </cell>
          <cell r="D5028" t="str">
            <v/>
          </cell>
          <cell r="E5028">
            <v>0</v>
          </cell>
          <cell r="F5028">
            <v>0</v>
          </cell>
          <cell r="G5028">
            <v>0</v>
          </cell>
        </row>
        <row r="5029">
          <cell r="A5029" t="str">
            <v/>
          </cell>
          <cell r="B5029" t="str">
            <v/>
          </cell>
          <cell r="C5029">
            <v>0</v>
          </cell>
          <cell r="D5029" t="str">
            <v/>
          </cell>
          <cell r="E5029">
            <v>0</v>
          </cell>
          <cell r="F5029">
            <v>0</v>
          </cell>
          <cell r="G5029">
            <v>0</v>
          </cell>
        </row>
        <row r="5030">
          <cell r="A5030" t="str">
            <v/>
          </cell>
          <cell r="B5030" t="str">
            <v/>
          </cell>
          <cell r="C5030">
            <v>0</v>
          </cell>
          <cell r="D5030" t="str">
            <v/>
          </cell>
          <cell r="E5030">
            <v>0</v>
          </cell>
          <cell r="F5030">
            <v>0</v>
          </cell>
          <cell r="G5030">
            <v>0</v>
          </cell>
        </row>
        <row r="5031">
          <cell r="A5031" t="str">
            <v/>
          </cell>
          <cell r="B5031" t="str">
            <v/>
          </cell>
          <cell r="C5031">
            <v>0</v>
          </cell>
          <cell r="D5031" t="str">
            <v/>
          </cell>
          <cell r="E5031">
            <v>0</v>
          </cell>
          <cell r="F5031">
            <v>0</v>
          </cell>
          <cell r="G5031">
            <v>0</v>
          </cell>
        </row>
        <row r="5032">
          <cell r="A5032" t="str">
            <v/>
          </cell>
          <cell r="B5032" t="str">
            <v/>
          </cell>
          <cell r="C5032">
            <v>0</v>
          </cell>
          <cell r="D5032" t="str">
            <v/>
          </cell>
          <cell r="E5032">
            <v>0</v>
          </cell>
          <cell r="F5032">
            <v>0</v>
          </cell>
          <cell r="G5032">
            <v>0</v>
          </cell>
        </row>
        <row r="5033">
          <cell r="A5033" t="str">
            <v/>
          </cell>
          <cell r="B5033" t="str">
            <v/>
          </cell>
          <cell r="C5033">
            <v>0</v>
          </cell>
          <cell r="D5033" t="str">
            <v/>
          </cell>
          <cell r="E5033">
            <v>0</v>
          </cell>
          <cell r="F5033">
            <v>0</v>
          </cell>
          <cell r="G5033">
            <v>0</v>
          </cell>
        </row>
        <row r="5034">
          <cell r="A5034" t="str">
            <v/>
          </cell>
          <cell r="B5034" t="str">
            <v/>
          </cell>
          <cell r="C5034">
            <v>0</v>
          </cell>
          <cell r="D5034" t="str">
            <v/>
          </cell>
          <cell r="E5034">
            <v>0</v>
          </cell>
          <cell r="F5034">
            <v>0</v>
          </cell>
          <cell r="G5034">
            <v>0</v>
          </cell>
        </row>
        <row r="5035">
          <cell r="A5035" t="str">
            <v/>
          </cell>
          <cell r="B5035" t="str">
            <v/>
          </cell>
          <cell r="C5035">
            <v>0</v>
          </cell>
          <cell r="D5035" t="str">
            <v/>
          </cell>
          <cell r="E5035">
            <v>0</v>
          </cell>
          <cell r="F5035">
            <v>0</v>
          </cell>
          <cell r="G5035">
            <v>0</v>
          </cell>
        </row>
        <row r="5036">
          <cell r="A5036" t="str">
            <v/>
          </cell>
          <cell r="B5036" t="str">
            <v/>
          </cell>
          <cell r="D5036" t="str">
            <v/>
          </cell>
          <cell r="E5036">
            <v>0</v>
          </cell>
          <cell r="F5036">
            <v>0</v>
          </cell>
          <cell r="G5036">
            <v>0</v>
          </cell>
        </row>
        <row r="5037">
          <cell r="A5037" t="str">
            <v/>
          </cell>
          <cell r="B5037" t="str">
            <v/>
          </cell>
          <cell r="C5037" t="str">
            <v>C - EQUIPOS</v>
          </cell>
          <cell r="D5037" t="str">
            <v/>
          </cell>
          <cell r="E5037">
            <v>0</v>
          </cell>
          <cell r="F5037">
            <v>0</v>
          </cell>
          <cell r="G5037">
            <v>0</v>
          </cell>
        </row>
        <row r="5038">
          <cell r="A5038" t="str">
            <v/>
          </cell>
          <cell r="B5038" t="str">
            <v/>
          </cell>
          <cell r="C5038">
            <v>0</v>
          </cell>
          <cell r="D5038" t="str">
            <v/>
          </cell>
          <cell r="E5038">
            <v>0</v>
          </cell>
          <cell r="F5038">
            <v>0</v>
          </cell>
          <cell r="G5038">
            <v>0</v>
          </cell>
        </row>
        <row r="5039">
          <cell r="A5039" t="str">
            <v/>
          </cell>
          <cell r="B5039" t="str">
            <v/>
          </cell>
          <cell r="C5039">
            <v>0</v>
          </cell>
          <cell r="D5039" t="str">
            <v/>
          </cell>
          <cell r="E5039">
            <v>0</v>
          </cell>
          <cell r="F5039">
            <v>0</v>
          </cell>
          <cell r="G5039">
            <v>0</v>
          </cell>
        </row>
        <row r="5040">
          <cell r="A5040" t="str">
            <v/>
          </cell>
          <cell r="B5040" t="str">
            <v/>
          </cell>
          <cell r="C5040">
            <v>0</v>
          </cell>
          <cell r="D5040" t="str">
            <v/>
          </cell>
          <cell r="E5040">
            <v>0</v>
          </cell>
          <cell r="F5040">
            <v>0</v>
          </cell>
          <cell r="G5040">
            <v>0</v>
          </cell>
        </row>
        <row r="5041">
          <cell r="A5041" t="str">
            <v/>
          </cell>
          <cell r="B5041" t="str">
            <v/>
          </cell>
          <cell r="C5041">
            <v>0</v>
          </cell>
          <cell r="D5041" t="str">
            <v/>
          </cell>
          <cell r="E5041">
            <v>0</v>
          </cell>
          <cell r="F5041">
            <v>0</v>
          </cell>
          <cell r="G5041">
            <v>0</v>
          </cell>
        </row>
        <row r="5042">
          <cell r="A5042" t="str">
            <v/>
          </cell>
          <cell r="B5042" t="str">
            <v/>
          </cell>
          <cell r="C5042">
            <v>0</v>
          </cell>
          <cell r="D5042" t="str">
            <v/>
          </cell>
          <cell r="E5042">
            <v>0</v>
          </cell>
          <cell r="F5042">
            <v>0</v>
          </cell>
          <cell r="G5042">
            <v>0</v>
          </cell>
        </row>
        <row r="5043">
          <cell r="A5043" t="str">
            <v/>
          </cell>
          <cell r="B5043" t="str">
            <v/>
          </cell>
          <cell r="C5043">
            <v>0</v>
          </cell>
          <cell r="D5043" t="str">
            <v/>
          </cell>
          <cell r="E5043">
            <v>0</v>
          </cell>
          <cell r="F5043">
            <v>0</v>
          </cell>
          <cell r="G5043">
            <v>0</v>
          </cell>
        </row>
        <row r="5044">
          <cell r="A5044" t="str">
            <v/>
          </cell>
          <cell r="B5044" t="str">
            <v/>
          </cell>
          <cell r="C5044">
            <v>0</v>
          </cell>
          <cell r="D5044" t="str">
            <v/>
          </cell>
          <cell r="E5044">
            <v>0</v>
          </cell>
          <cell r="F5044">
            <v>0</v>
          </cell>
          <cell r="G5044">
            <v>0</v>
          </cell>
        </row>
        <row r="5045">
          <cell r="A5045" t="str">
            <v/>
          </cell>
          <cell r="B5045" t="str">
            <v/>
          </cell>
          <cell r="C5045">
            <v>0</v>
          </cell>
          <cell r="D5045" t="str">
            <v/>
          </cell>
          <cell r="E5045">
            <v>0</v>
          </cell>
          <cell r="F5045">
            <v>0</v>
          </cell>
          <cell r="G5045">
            <v>0</v>
          </cell>
        </row>
        <row r="5046">
          <cell r="A5046" t="str">
            <v/>
          </cell>
          <cell r="B5046" t="str">
            <v/>
          </cell>
          <cell r="C5046">
            <v>0</v>
          </cell>
          <cell r="D5046" t="str">
            <v/>
          </cell>
          <cell r="E5046">
            <v>0</v>
          </cell>
          <cell r="F5046">
            <v>0</v>
          </cell>
          <cell r="G5046">
            <v>0</v>
          </cell>
        </row>
        <row r="5047">
          <cell r="A5047" t="str">
            <v/>
          </cell>
          <cell r="B5047" t="str">
            <v/>
          </cell>
          <cell r="D5047" t="str">
            <v/>
          </cell>
          <cell r="E5047">
            <v>0</v>
          </cell>
          <cell r="F5047">
            <v>0</v>
          </cell>
          <cell r="G5047">
            <v>0</v>
          </cell>
        </row>
        <row r="5048">
          <cell r="A5048">
            <v>0</v>
          </cell>
          <cell r="E5048">
            <v>0</v>
          </cell>
          <cell r="F5048" t="str">
            <v>Total A</v>
          </cell>
          <cell r="G5048">
            <v>0</v>
          </cell>
        </row>
        <row r="5049">
          <cell r="A5049" t="str">
            <v>B - MANO DE OBRA</v>
          </cell>
          <cell r="B5049" t="str">
            <v>Tanques de Reserva</v>
          </cell>
          <cell r="C5049">
            <v>0</v>
          </cell>
          <cell r="D5049" t="str">
            <v>Costo  Neto</v>
          </cell>
          <cell r="E5049">
            <v>0</v>
          </cell>
          <cell r="F5049" t="str">
            <v>Total D=A+B+C</v>
          </cell>
          <cell r="G5049">
            <v>0</v>
          </cell>
        </row>
        <row r="5050">
          <cell r="A5050" t="str">
            <v/>
          </cell>
          <cell r="B5050" t="str">
            <v/>
          </cell>
          <cell r="D5050" t="str">
            <v/>
          </cell>
          <cell r="F5050">
            <v>0</v>
          </cell>
          <cell r="G5050">
            <v>0</v>
          </cell>
        </row>
        <row r="5051">
          <cell r="A5051" t="str">
            <v/>
          </cell>
          <cell r="B5051" t="str">
            <v/>
          </cell>
          <cell r="C5051">
            <v>0</v>
          </cell>
          <cell r="D5051" t="str">
            <v/>
          </cell>
          <cell r="E5051">
            <v>0</v>
          </cell>
          <cell r="F5051">
            <v>0</v>
          </cell>
          <cell r="G5051">
            <v>0</v>
          </cell>
        </row>
        <row r="5052">
          <cell r="A5052" t="str">
            <v/>
          </cell>
          <cell r="B5052" t="str">
            <v/>
          </cell>
          <cell r="C5052">
            <v>0</v>
          </cell>
          <cell r="D5052" t="str">
            <v/>
          </cell>
          <cell r="E5052">
            <v>0</v>
          </cell>
          <cell r="F5052">
            <v>0</v>
          </cell>
          <cell r="G5052">
            <v>0</v>
          </cell>
        </row>
        <row r="5053">
          <cell r="A5053" t="str">
            <v/>
          </cell>
          <cell r="B5053" t="str">
            <v/>
          </cell>
          <cell r="C5053">
            <v>0</v>
          </cell>
          <cell r="D5053" t="str">
            <v/>
          </cell>
          <cell r="E5053">
            <v>0</v>
          </cell>
          <cell r="F5053">
            <v>0</v>
          </cell>
          <cell r="G5053">
            <v>0</v>
          </cell>
        </row>
        <row r="5054">
          <cell r="A5054" t="str">
            <v/>
          </cell>
          <cell r="B5054" t="str">
            <v/>
          </cell>
          <cell r="C5054">
            <v>0</v>
          </cell>
          <cell r="D5054" t="str">
            <v/>
          </cell>
          <cell r="E5054">
            <v>0</v>
          </cell>
          <cell r="F5054">
            <v>0</v>
          </cell>
          <cell r="G5054">
            <v>0</v>
          </cell>
        </row>
        <row r="5055">
          <cell r="A5055" t="str">
            <v/>
          </cell>
          <cell r="B5055" t="str">
            <v/>
          </cell>
          <cell r="C5055">
            <v>0</v>
          </cell>
          <cell r="D5055" t="str">
            <v/>
          </cell>
          <cell r="E5055">
            <v>0</v>
          </cell>
          <cell r="F5055">
            <v>0</v>
          </cell>
          <cell r="G5055">
            <v>0</v>
          </cell>
        </row>
        <row r="5056">
          <cell r="A5056" t="str">
            <v/>
          </cell>
          <cell r="B5056" t="str">
            <v/>
          </cell>
          <cell r="C5056" t="str">
            <v>INSTALACIÓN SANITARIA</v>
          </cell>
          <cell r="D5056" t="str">
            <v/>
          </cell>
          <cell r="E5056">
            <v>0</v>
          </cell>
          <cell r="F5056">
            <v>0</v>
          </cell>
          <cell r="G5056">
            <v>0</v>
          </cell>
        </row>
        <row r="5057">
          <cell r="A5057" t="str">
            <v/>
          </cell>
          <cell r="B5057" t="str">
            <v/>
          </cell>
          <cell r="C5057" t="str">
            <v>Tanques de Bombeo</v>
          </cell>
          <cell r="D5057" t="str">
            <v/>
          </cell>
          <cell r="E5057">
            <v>0</v>
          </cell>
          <cell r="F5057">
            <v>0</v>
          </cell>
          <cell r="G5057">
            <v>0</v>
          </cell>
        </row>
        <row r="5058">
          <cell r="A5058">
            <v>0</v>
          </cell>
          <cell r="B5058">
            <v>0</v>
          </cell>
          <cell r="E5058">
            <v>0</v>
          </cell>
          <cell r="F5058" t="str">
            <v>Total B</v>
          </cell>
          <cell r="G5058">
            <v>0</v>
          </cell>
        </row>
        <row r="5059">
          <cell r="A5059" t="str">
            <v>C - EQUIPOS</v>
          </cell>
          <cell r="B5059">
            <v>0</v>
          </cell>
          <cell r="C5059" t="str">
            <v>DESIGNACION</v>
          </cell>
          <cell r="D5059" t="str">
            <v>U</v>
          </cell>
          <cell r="E5059" t="str">
            <v>Cantidad</v>
          </cell>
          <cell r="F5059" t="str">
            <v>$ Unitarios</v>
          </cell>
          <cell r="G5059" t="str">
            <v>$ Parcial</v>
          </cell>
        </row>
        <row r="5060">
          <cell r="A5060" t="str">
            <v/>
          </cell>
          <cell r="B5060" t="str">
            <v/>
          </cell>
          <cell r="C5060">
            <v>0</v>
          </cell>
          <cell r="D5060" t="str">
            <v/>
          </cell>
          <cell r="E5060">
            <v>0</v>
          </cell>
          <cell r="F5060">
            <v>0</v>
          </cell>
          <cell r="G5060">
            <v>0</v>
          </cell>
        </row>
        <row r="5061">
          <cell r="A5061" t="str">
            <v/>
          </cell>
          <cell r="B5061" t="str">
            <v/>
          </cell>
          <cell r="C5061" t="str">
            <v>A - MATERIALES</v>
          </cell>
          <cell r="D5061" t="str">
            <v/>
          </cell>
          <cell r="E5061">
            <v>0</v>
          </cell>
          <cell r="F5061">
            <v>0</v>
          </cell>
          <cell r="G5061">
            <v>0</v>
          </cell>
        </row>
        <row r="5062">
          <cell r="A5062" t="str">
            <v/>
          </cell>
          <cell r="B5062" t="str">
            <v/>
          </cell>
          <cell r="C5062">
            <v>0</v>
          </cell>
          <cell r="D5062" t="str">
            <v/>
          </cell>
          <cell r="E5062">
            <v>0</v>
          </cell>
          <cell r="F5062">
            <v>0</v>
          </cell>
          <cell r="G5062">
            <v>0</v>
          </cell>
        </row>
        <row r="5063">
          <cell r="A5063" t="str">
            <v/>
          </cell>
          <cell r="B5063" t="str">
            <v/>
          </cell>
          <cell r="C5063">
            <v>0</v>
          </cell>
          <cell r="D5063" t="str">
            <v/>
          </cell>
          <cell r="E5063">
            <v>0</v>
          </cell>
          <cell r="F5063">
            <v>0</v>
          </cell>
          <cell r="G5063">
            <v>0</v>
          </cell>
        </row>
        <row r="5064">
          <cell r="A5064" t="str">
            <v/>
          </cell>
          <cell r="B5064" t="str">
            <v/>
          </cell>
          <cell r="C5064">
            <v>0</v>
          </cell>
          <cell r="D5064" t="str">
            <v/>
          </cell>
          <cell r="E5064">
            <v>0</v>
          </cell>
          <cell r="F5064">
            <v>0</v>
          </cell>
          <cell r="G5064">
            <v>0</v>
          </cell>
        </row>
        <row r="5065">
          <cell r="A5065" t="str">
            <v/>
          </cell>
          <cell r="B5065" t="str">
            <v/>
          </cell>
          <cell r="C5065">
            <v>0</v>
          </cell>
          <cell r="D5065" t="str">
            <v/>
          </cell>
          <cell r="E5065">
            <v>0</v>
          </cell>
          <cell r="F5065">
            <v>0</v>
          </cell>
          <cell r="G5065">
            <v>0</v>
          </cell>
        </row>
        <row r="5066">
          <cell r="A5066" t="str">
            <v/>
          </cell>
          <cell r="B5066" t="str">
            <v/>
          </cell>
          <cell r="C5066">
            <v>0</v>
          </cell>
          <cell r="D5066" t="str">
            <v/>
          </cell>
          <cell r="E5066">
            <v>0</v>
          </cell>
          <cell r="F5066">
            <v>0</v>
          </cell>
          <cell r="G5066">
            <v>0</v>
          </cell>
        </row>
        <row r="5067">
          <cell r="A5067" t="str">
            <v/>
          </cell>
          <cell r="B5067" t="str">
            <v/>
          </cell>
          <cell r="C5067">
            <v>0</v>
          </cell>
          <cell r="D5067" t="str">
            <v/>
          </cell>
          <cell r="E5067">
            <v>0</v>
          </cell>
          <cell r="F5067">
            <v>0</v>
          </cell>
          <cell r="G5067">
            <v>0</v>
          </cell>
        </row>
        <row r="5068">
          <cell r="A5068" t="str">
            <v/>
          </cell>
          <cell r="B5068" t="str">
            <v/>
          </cell>
          <cell r="C5068">
            <v>0</v>
          </cell>
          <cell r="D5068" t="str">
            <v/>
          </cell>
          <cell r="E5068">
            <v>0</v>
          </cell>
          <cell r="F5068">
            <v>0</v>
          </cell>
          <cell r="G5068">
            <v>0</v>
          </cell>
        </row>
        <row r="5069">
          <cell r="A5069" t="str">
            <v/>
          </cell>
          <cell r="B5069" t="str">
            <v/>
          </cell>
          <cell r="C5069">
            <v>0</v>
          </cell>
          <cell r="D5069" t="str">
            <v/>
          </cell>
          <cell r="E5069">
            <v>0</v>
          </cell>
          <cell r="F5069">
            <v>0</v>
          </cell>
          <cell r="G5069">
            <v>0</v>
          </cell>
        </row>
        <row r="5070">
          <cell r="A5070" t="str">
            <v/>
          </cell>
          <cell r="B5070" t="str">
            <v/>
          </cell>
          <cell r="C5070">
            <v>0</v>
          </cell>
          <cell r="D5070" t="str">
            <v/>
          </cell>
          <cell r="E5070">
            <v>0</v>
          </cell>
          <cell r="F5070" t="str">
            <v>Total C</v>
          </cell>
          <cell r="G5070">
            <v>0</v>
          </cell>
        </row>
        <row r="5071">
          <cell r="A5071" t="str">
            <v/>
          </cell>
          <cell r="B5071" t="str">
            <v/>
          </cell>
          <cell r="C5071">
            <v>0</v>
          </cell>
          <cell r="D5071" t="str">
            <v/>
          </cell>
          <cell r="E5071">
            <v>0</v>
          </cell>
          <cell r="F5071">
            <v>0</v>
          </cell>
          <cell r="G5071">
            <v>0</v>
          </cell>
        </row>
        <row r="5072">
          <cell r="A5072" t="str">
            <v/>
          </cell>
          <cell r="B5072" t="str">
            <v/>
          </cell>
          <cell r="C5072">
            <v>0</v>
          </cell>
          <cell r="D5072" t="str">
            <v>COSTO NETO</v>
          </cell>
          <cell r="E5072">
            <v>0</v>
          </cell>
          <cell r="F5072" t="str">
            <v>Total D=A+B+C</v>
          </cell>
          <cell r="G5072">
            <v>0</v>
          </cell>
        </row>
        <row r="5073">
          <cell r="A5073" t="str">
            <v/>
          </cell>
          <cell r="B5073" t="str">
            <v/>
          </cell>
          <cell r="C5073">
            <v>0</v>
          </cell>
          <cell r="D5073" t="str">
            <v/>
          </cell>
          <cell r="E5073">
            <v>0</v>
          </cell>
          <cell r="F5073">
            <v>0</v>
          </cell>
          <cell r="G5073">
            <v>0</v>
          </cell>
        </row>
        <row r="5074">
          <cell r="A5074" t="str">
            <v>ANALISIS DE PRECIOS</v>
          </cell>
          <cell r="B5074" t="str">
            <v/>
          </cell>
          <cell r="C5074">
            <v>0</v>
          </cell>
          <cell r="D5074" t="str">
            <v/>
          </cell>
          <cell r="E5074">
            <v>0</v>
          </cell>
          <cell r="F5074">
            <v>0</v>
          </cell>
          <cell r="G5074">
            <v>0</v>
          </cell>
        </row>
        <row r="5075">
          <cell r="A5075" t="str">
            <v>COMITENTE:</v>
          </cell>
          <cell r="B5075" t="str">
            <v>INSTITUTO PROVINCIAL DE LA VIVIENDA</v>
          </cell>
          <cell r="C5075">
            <v>0</v>
          </cell>
          <cell r="D5075" t="str">
            <v/>
          </cell>
          <cell r="E5075">
            <v>0</v>
          </cell>
          <cell r="F5075">
            <v>0</v>
          </cell>
          <cell r="G5075">
            <v>0</v>
          </cell>
        </row>
        <row r="5076">
          <cell r="A5076" t="str">
            <v>CONTRATISTA:</v>
          </cell>
          <cell r="B5076">
            <v>0</v>
          </cell>
          <cell r="E5076">
            <v>0</v>
          </cell>
          <cell r="F5076" t="str">
            <v>Total A</v>
          </cell>
          <cell r="G5076">
            <v>0</v>
          </cell>
        </row>
        <row r="5077">
          <cell r="A5077" t="str">
            <v>OBRA:</v>
          </cell>
          <cell r="B5077">
            <v>0</v>
          </cell>
          <cell r="C5077" t="str">
            <v>B - MANO DE OBRA</v>
          </cell>
          <cell r="E5077">
            <v>0</v>
          </cell>
          <cell r="F5077" t="str">
            <v>PRECIOS A:</v>
          </cell>
          <cell r="G5077">
            <v>0</v>
          </cell>
        </row>
        <row r="5078">
          <cell r="A5078" t="str">
            <v>UBICACIÓN:</v>
          </cell>
          <cell r="B5078">
            <v>0</v>
          </cell>
          <cell r="C5078">
            <v>0</v>
          </cell>
          <cell r="D5078" t="str">
            <v/>
          </cell>
          <cell r="E5078">
            <v>0</v>
          </cell>
          <cell r="F5078">
            <v>0</v>
          </cell>
          <cell r="G5078">
            <v>0</v>
          </cell>
        </row>
        <row r="5079">
          <cell r="A5079" t="str">
            <v>RUBRO:</v>
          </cell>
          <cell r="B5079" t="str">
            <v/>
          </cell>
          <cell r="C5079">
            <v>0</v>
          </cell>
          <cell r="D5079" t="str">
            <v/>
          </cell>
          <cell r="E5079">
            <v>0</v>
          </cell>
          <cell r="F5079">
            <v>0</v>
          </cell>
          <cell r="G5079">
            <v>0</v>
          </cell>
        </row>
        <row r="5080">
          <cell r="A5080" t="str">
            <v>ITEM:</v>
          </cell>
          <cell r="B5080" t="str">
            <v/>
          </cell>
          <cell r="C5080" t="str">
            <v/>
          </cell>
          <cell r="D5080" t="str">
            <v/>
          </cell>
          <cell r="E5080">
            <v>0</v>
          </cell>
          <cell r="F5080" t="str">
            <v>UNIDAD:</v>
          </cell>
          <cell r="G5080" t="str">
            <v/>
          </cell>
        </row>
        <row r="5081">
          <cell r="A5081" t="str">
            <v/>
          </cell>
          <cell r="B5081" t="str">
            <v/>
          </cell>
          <cell r="C5081">
            <v>0</v>
          </cell>
          <cell r="D5081" t="str">
            <v/>
          </cell>
          <cell r="E5081">
            <v>0</v>
          </cell>
          <cell r="F5081">
            <v>0</v>
          </cell>
          <cell r="G5081">
            <v>0</v>
          </cell>
        </row>
        <row r="5082">
          <cell r="A5082" t="str">
            <v>DATOS REDETERMINACION</v>
          </cell>
          <cell r="B5082" t="str">
            <v/>
          </cell>
          <cell r="C5082" t="str">
            <v>DESIGNACION</v>
          </cell>
          <cell r="D5082" t="str">
            <v>U</v>
          </cell>
          <cell r="E5082" t="str">
            <v>Cantidad</v>
          </cell>
          <cell r="F5082" t="str">
            <v>$ Unitarios</v>
          </cell>
          <cell r="G5082" t="str">
            <v>$ Parcial</v>
          </cell>
        </row>
        <row r="5083">
          <cell r="A5083" t="str">
            <v>CÓDIGO</v>
          </cell>
          <cell r="B5083" t="str">
            <v>DESCRIPCIÓN</v>
          </cell>
          <cell r="C5083">
            <v>0</v>
          </cell>
          <cell r="D5083" t="str">
            <v/>
          </cell>
          <cell r="E5083">
            <v>0</v>
          </cell>
          <cell r="F5083">
            <v>0</v>
          </cell>
          <cell r="G5083">
            <v>0</v>
          </cell>
        </row>
        <row r="5084">
          <cell r="A5084" t="str">
            <v>A - MATERIALES</v>
          </cell>
          <cell r="B5084" t="str">
            <v/>
          </cell>
          <cell r="C5084">
            <v>0</v>
          </cell>
          <cell r="D5084" t="str">
            <v/>
          </cell>
          <cell r="E5084">
            <v>0</v>
          </cell>
          <cell r="F5084">
            <v>0</v>
          </cell>
          <cell r="G5084">
            <v>0</v>
          </cell>
        </row>
        <row r="5085">
          <cell r="A5085" t="str">
            <v/>
          </cell>
          <cell r="B5085" t="str">
            <v/>
          </cell>
          <cell r="C5085">
            <v>0</v>
          </cell>
          <cell r="D5085" t="str">
            <v/>
          </cell>
          <cell r="E5085">
            <v>0</v>
          </cell>
          <cell r="F5085">
            <v>0</v>
          </cell>
          <cell r="G5085">
            <v>0</v>
          </cell>
        </row>
        <row r="5086">
          <cell r="A5086" t="str">
            <v/>
          </cell>
          <cell r="B5086" t="str">
            <v/>
          </cell>
          <cell r="D5086" t="str">
            <v/>
          </cell>
          <cell r="E5086">
            <v>0</v>
          </cell>
          <cell r="F5086">
            <v>0</v>
          </cell>
          <cell r="G5086">
            <v>0</v>
          </cell>
        </row>
        <row r="5087">
          <cell r="A5087" t="str">
            <v/>
          </cell>
          <cell r="B5087" t="str">
            <v/>
          </cell>
          <cell r="C5087" t="str">
            <v>C - EQUIPOS</v>
          </cell>
          <cell r="D5087" t="str">
            <v/>
          </cell>
          <cell r="E5087">
            <v>0</v>
          </cell>
          <cell r="F5087">
            <v>0</v>
          </cell>
          <cell r="G5087">
            <v>0</v>
          </cell>
        </row>
        <row r="5088">
          <cell r="A5088" t="str">
            <v/>
          </cell>
          <cell r="B5088" t="str">
            <v/>
          </cell>
          <cell r="C5088">
            <v>0</v>
          </cell>
          <cell r="D5088" t="str">
            <v/>
          </cell>
          <cell r="E5088">
            <v>0</v>
          </cell>
          <cell r="F5088">
            <v>0</v>
          </cell>
          <cell r="G5088">
            <v>0</v>
          </cell>
        </row>
        <row r="5089">
          <cell r="A5089" t="str">
            <v/>
          </cell>
          <cell r="B5089" t="str">
            <v/>
          </cell>
          <cell r="C5089">
            <v>0</v>
          </cell>
          <cell r="D5089" t="str">
            <v/>
          </cell>
          <cell r="E5089">
            <v>0</v>
          </cell>
          <cell r="F5089">
            <v>0</v>
          </cell>
          <cell r="G5089">
            <v>0</v>
          </cell>
        </row>
        <row r="5090">
          <cell r="A5090" t="str">
            <v/>
          </cell>
          <cell r="B5090" t="str">
            <v/>
          </cell>
          <cell r="C5090">
            <v>0</v>
          </cell>
          <cell r="D5090" t="str">
            <v/>
          </cell>
          <cell r="E5090">
            <v>0</v>
          </cell>
          <cell r="F5090">
            <v>0</v>
          </cell>
          <cell r="G5090">
            <v>0</v>
          </cell>
        </row>
        <row r="5091">
          <cell r="A5091" t="str">
            <v/>
          </cell>
          <cell r="B5091" t="str">
            <v/>
          </cell>
          <cell r="C5091">
            <v>0</v>
          </cell>
          <cell r="D5091" t="str">
            <v/>
          </cell>
          <cell r="E5091">
            <v>0</v>
          </cell>
          <cell r="F5091">
            <v>0</v>
          </cell>
          <cell r="G5091">
            <v>0</v>
          </cell>
        </row>
        <row r="5092">
          <cell r="A5092" t="str">
            <v/>
          </cell>
          <cell r="B5092" t="str">
            <v/>
          </cell>
          <cell r="C5092">
            <v>0</v>
          </cell>
          <cell r="D5092" t="str">
            <v/>
          </cell>
          <cell r="E5092">
            <v>0</v>
          </cell>
          <cell r="F5092">
            <v>0</v>
          </cell>
          <cell r="G5092">
            <v>0</v>
          </cell>
        </row>
        <row r="5093">
          <cell r="A5093" t="str">
            <v/>
          </cell>
          <cell r="B5093" t="str">
            <v/>
          </cell>
          <cell r="C5093">
            <v>0</v>
          </cell>
          <cell r="D5093" t="str">
            <v/>
          </cell>
          <cell r="E5093">
            <v>0</v>
          </cell>
          <cell r="F5093">
            <v>0</v>
          </cell>
          <cell r="G5093">
            <v>0</v>
          </cell>
        </row>
        <row r="5094">
          <cell r="A5094" t="str">
            <v/>
          </cell>
          <cell r="B5094" t="str">
            <v/>
          </cell>
          <cell r="C5094">
            <v>0</v>
          </cell>
          <cell r="D5094" t="str">
            <v/>
          </cell>
          <cell r="E5094">
            <v>0</v>
          </cell>
          <cell r="F5094">
            <v>0</v>
          </cell>
          <cell r="G5094">
            <v>0</v>
          </cell>
        </row>
        <row r="5095">
          <cell r="A5095" t="str">
            <v/>
          </cell>
          <cell r="B5095" t="str">
            <v/>
          </cell>
          <cell r="C5095">
            <v>0</v>
          </cell>
          <cell r="D5095" t="str">
            <v/>
          </cell>
          <cell r="E5095">
            <v>0</v>
          </cell>
          <cell r="F5095">
            <v>0</v>
          </cell>
          <cell r="G5095">
            <v>0</v>
          </cell>
        </row>
        <row r="5096">
          <cell r="A5096" t="str">
            <v/>
          </cell>
          <cell r="B5096" t="str">
            <v/>
          </cell>
          <cell r="C5096">
            <v>0</v>
          </cell>
          <cell r="D5096" t="str">
            <v/>
          </cell>
          <cell r="E5096">
            <v>0</v>
          </cell>
          <cell r="F5096">
            <v>0</v>
          </cell>
          <cell r="G5096">
            <v>0</v>
          </cell>
        </row>
        <row r="5097">
          <cell r="A5097" t="str">
            <v/>
          </cell>
          <cell r="B5097" t="str">
            <v/>
          </cell>
          <cell r="D5097" t="str">
            <v/>
          </cell>
          <cell r="E5097">
            <v>0</v>
          </cell>
          <cell r="F5097">
            <v>0</v>
          </cell>
          <cell r="G5097">
            <v>0</v>
          </cell>
        </row>
        <row r="5098">
          <cell r="A5098" t="str">
            <v/>
          </cell>
          <cell r="B5098" t="str">
            <v/>
          </cell>
          <cell r="D5098" t="str">
            <v/>
          </cell>
          <cell r="E5098">
            <v>0</v>
          </cell>
          <cell r="F5098">
            <v>0</v>
          </cell>
          <cell r="G5098">
            <v>0</v>
          </cell>
        </row>
        <row r="5099">
          <cell r="A5099" t="str">
            <v/>
          </cell>
          <cell r="B5099" t="str">
            <v/>
          </cell>
          <cell r="C5099">
            <v>0</v>
          </cell>
          <cell r="D5099" t="str">
            <v/>
          </cell>
          <cell r="E5099">
            <v>0</v>
          </cell>
          <cell r="F5099">
            <v>0</v>
          </cell>
          <cell r="G5099">
            <v>0</v>
          </cell>
        </row>
        <row r="5100">
          <cell r="A5100" t="str">
            <v/>
          </cell>
          <cell r="B5100" t="str">
            <v/>
          </cell>
          <cell r="D5100" t="str">
            <v/>
          </cell>
          <cell r="F5100">
            <v>0</v>
          </cell>
          <cell r="G5100">
            <v>0</v>
          </cell>
        </row>
        <row r="5101">
          <cell r="A5101" t="str">
            <v/>
          </cell>
          <cell r="B5101" t="str">
            <v/>
          </cell>
          <cell r="C5101">
            <v>0</v>
          </cell>
          <cell r="D5101" t="str">
            <v/>
          </cell>
          <cell r="E5101">
            <v>0</v>
          </cell>
          <cell r="F5101">
            <v>0</v>
          </cell>
          <cell r="G5101">
            <v>0</v>
          </cell>
        </row>
        <row r="5102">
          <cell r="A5102" t="str">
            <v/>
          </cell>
          <cell r="B5102" t="str">
            <v/>
          </cell>
          <cell r="C5102">
            <v>0</v>
          </cell>
          <cell r="D5102" t="str">
            <v/>
          </cell>
          <cell r="E5102">
            <v>0</v>
          </cell>
          <cell r="F5102">
            <v>0</v>
          </cell>
          <cell r="G5102">
            <v>0</v>
          </cell>
        </row>
        <row r="5103">
          <cell r="A5103" t="str">
            <v/>
          </cell>
          <cell r="B5103" t="str">
            <v/>
          </cell>
          <cell r="C5103">
            <v>0</v>
          </cell>
          <cell r="D5103" t="str">
            <v/>
          </cell>
          <cell r="E5103">
            <v>0</v>
          </cell>
          <cell r="F5103">
            <v>0</v>
          </cell>
          <cell r="G5103">
            <v>0</v>
          </cell>
        </row>
        <row r="5104">
          <cell r="A5104" t="str">
            <v/>
          </cell>
          <cell r="B5104" t="str">
            <v/>
          </cell>
          <cell r="C5104">
            <v>0</v>
          </cell>
          <cell r="D5104" t="str">
            <v/>
          </cell>
          <cell r="E5104">
            <v>0</v>
          </cell>
          <cell r="F5104">
            <v>0</v>
          </cell>
          <cell r="G5104">
            <v>0</v>
          </cell>
        </row>
        <row r="5105">
          <cell r="A5105" t="str">
            <v>UBICACIÓN:</v>
          </cell>
          <cell r="B5105" t="str">
            <v>Departamento Capital - Provincia de SAN JUAN</v>
          </cell>
          <cell r="C5105">
            <v>0</v>
          </cell>
          <cell r="E5105">
            <v>0</v>
          </cell>
          <cell r="F5105" t="str">
            <v>Total A</v>
          </cell>
          <cell r="G5105">
            <v>0</v>
          </cell>
        </row>
        <row r="5106">
          <cell r="A5106" t="str">
            <v>B - MANO DE OBRA</v>
          </cell>
          <cell r="B5106">
            <v>14</v>
          </cell>
          <cell r="C5106" t="str">
            <v>INSTALACIÓN SANITARIA</v>
          </cell>
          <cell r="E5106">
            <v>0</v>
          </cell>
          <cell r="G5106">
            <v>0</v>
          </cell>
        </row>
        <row r="5107">
          <cell r="A5107" t="str">
            <v/>
          </cell>
          <cell r="B5107" t="str">
            <v/>
          </cell>
          <cell r="C5107" t="str">
            <v>Artefactos y Accesorios</v>
          </cell>
          <cell r="D5107" t="str">
            <v/>
          </cell>
          <cell r="E5107">
            <v>0</v>
          </cell>
          <cell r="F5107">
            <v>0</v>
          </cell>
          <cell r="G5107">
            <v>0</v>
          </cell>
        </row>
        <row r="5108">
          <cell r="A5108" t="str">
            <v/>
          </cell>
          <cell r="B5108" t="str">
            <v/>
          </cell>
          <cell r="D5108" t="str">
            <v/>
          </cell>
          <cell r="E5108">
            <v>0</v>
          </cell>
          <cell r="F5108">
            <v>0</v>
          </cell>
          <cell r="G5108">
            <v>0</v>
          </cell>
        </row>
        <row r="5109">
          <cell r="A5109" t="str">
            <v/>
          </cell>
          <cell r="B5109" t="str">
            <v/>
          </cell>
          <cell r="C5109" t="str">
            <v>DESIGNACION</v>
          </cell>
          <cell r="D5109" t="str">
            <v/>
          </cell>
          <cell r="E5109" t="str">
            <v>Cantidad</v>
          </cell>
          <cell r="F5109">
            <v>0</v>
          </cell>
          <cell r="G5109">
            <v>0</v>
          </cell>
        </row>
        <row r="5110">
          <cell r="A5110" t="str">
            <v/>
          </cell>
          <cell r="B5110" t="str">
            <v/>
          </cell>
          <cell r="C5110">
            <v>0</v>
          </cell>
          <cell r="D5110" t="str">
            <v/>
          </cell>
          <cell r="E5110">
            <v>0</v>
          </cell>
          <cell r="F5110">
            <v>0</v>
          </cell>
          <cell r="G5110">
            <v>0</v>
          </cell>
        </row>
        <row r="5111">
          <cell r="A5111" t="str">
            <v/>
          </cell>
          <cell r="B5111" t="str">
            <v/>
          </cell>
          <cell r="C5111" t="str">
            <v>A - MATERIALES</v>
          </cell>
          <cell r="D5111" t="str">
            <v/>
          </cell>
          <cell r="E5111">
            <v>0</v>
          </cell>
          <cell r="F5111">
            <v>0</v>
          </cell>
          <cell r="G5111">
            <v>0</v>
          </cell>
        </row>
        <row r="5112">
          <cell r="A5112" t="str">
            <v/>
          </cell>
          <cell r="B5112" t="str">
            <v/>
          </cell>
          <cell r="C5112">
            <v>0</v>
          </cell>
          <cell r="D5112" t="str">
            <v/>
          </cell>
          <cell r="E5112">
            <v>0</v>
          </cell>
          <cell r="F5112">
            <v>0</v>
          </cell>
          <cell r="G5112">
            <v>0</v>
          </cell>
        </row>
        <row r="5113">
          <cell r="A5113" t="str">
            <v/>
          </cell>
          <cell r="B5113" t="str">
            <v/>
          </cell>
          <cell r="C5113">
            <v>0</v>
          </cell>
          <cell r="D5113" t="str">
            <v/>
          </cell>
          <cell r="E5113">
            <v>0</v>
          </cell>
          <cell r="F5113">
            <v>0</v>
          </cell>
          <cell r="G5113">
            <v>0</v>
          </cell>
        </row>
        <row r="5114">
          <cell r="A5114" t="str">
            <v/>
          </cell>
          <cell r="B5114" t="str">
            <v/>
          </cell>
          <cell r="C5114">
            <v>0</v>
          </cell>
          <cell r="D5114" t="str">
            <v/>
          </cell>
          <cell r="E5114">
            <v>0</v>
          </cell>
          <cell r="F5114">
            <v>0</v>
          </cell>
          <cell r="G5114">
            <v>0</v>
          </cell>
        </row>
        <row r="5115">
          <cell r="A5115" t="str">
            <v/>
          </cell>
          <cell r="B5115" t="str">
            <v/>
          </cell>
          <cell r="C5115">
            <v>0</v>
          </cell>
          <cell r="D5115" t="str">
            <v/>
          </cell>
          <cell r="E5115">
            <v>0</v>
          </cell>
          <cell r="F5115" t="str">
            <v>Total B</v>
          </cell>
          <cell r="G5115">
            <v>0</v>
          </cell>
        </row>
        <row r="5116">
          <cell r="A5116" t="str">
            <v>C - EQUIPOS</v>
          </cell>
          <cell r="B5116" t="str">
            <v/>
          </cell>
          <cell r="C5116">
            <v>0</v>
          </cell>
          <cell r="D5116" t="str">
            <v/>
          </cell>
          <cell r="E5116">
            <v>0</v>
          </cell>
          <cell r="F5116">
            <v>0</v>
          </cell>
          <cell r="G5116">
            <v>0</v>
          </cell>
        </row>
        <row r="5117">
          <cell r="A5117" t="str">
            <v/>
          </cell>
          <cell r="B5117" t="str">
            <v/>
          </cell>
          <cell r="C5117">
            <v>0</v>
          </cell>
          <cell r="D5117" t="str">
            <v/>
          </cell>
          <cell r="E5117">
            <v>0</v>
          </cell>
          <cell r="F5117">
            <v>0</v>
          </cell>
          <cell r="G5117">
            <v>0</v>
          </cell>
        </row>
        <row r="5118">
          <cell r="A5118" t="str">
            <v/>
          </cell>
          <cell r="B5118" t="str">
            <v/>
          </cell>
          <cell r="C5118">
            <v>0</v>
          </cell>
          <cell r="D5118" t="str">
            <v/>
          </cell>
          <cell r="E5118">
            <v>0</v>
          </cell>
          <cell r="F5118">
            <v>0</v>
          </cell>
          <cell r="G5118">
            <v>0</v>
          </cell>
        </row>
        <row r="5119">
          <cell r="A5119" t="str">
            <v/>
          </cell>
          <cell r="B5119" t="str">
            <v/>
          </cell>
          <cell r="C5119">
            <v>0</v>
          </cell>
          <cell r="D5119" t="str">
            <v/>
          </cell>
          <cell r="E5119">
            <v>0</v>
          </cell>
          <cell r="F5119">
            <v>0</v>
          </cell>
          <cell r="G5119">
            <v>0</v>
          </cell>
        </row>
        <row r="5120">
          <cell r="A5120" t="str">
            <v/>
          </cell>
          <cell r="B5120" t="str">
            <v/>
          </cell>
          <cell r="C5120">
            <v>0</v>
          </cell>
          <cell r="D5120" t="str">
            <v/>
          </cell>
          <cell r="E5120">
            <v>0</v>
          </cell>
          <cell r="F5120">
            <v>0</v>
          </cell>
          <cell r="G5120">
            <v>0</v>
          </cell>
        </row>
        <row r="5121">
          <cell r="A5121" t="str">
            <v/>
          </cell>
          <cell r="B5121" t="str">
            <v/>
          </cell>
          <cell r="C5121">
            <v>0</v>
          </cell>
          <cell r="D5121" t="str">
            <v/>
          </cell>
          <cell r="E5121">
            <v>0</v>
          </cell>
          <cell r="F5121">
            <v>0</v>
          </cell>
          <cell r="G5121">
            <v>0</v>
          </cell>
        </row>
        <row r="5122">
          <cell r="A5122" t="str">
            <v/>
          </cell>
          <cell r="B5122" t="str">
            <v/>
          </cell>
          <cell r="C5122">
            <v>0</v>
          </cell>
          <cell r="D5122" t="str">
            <v/>
          </cell>
          <cell r="E5122">
            <v>0</v>
          </cell>
          <cell r="F5122">
            <v>0</v>
          </cell>
          <cell r="G5122">
            <v>0</v>
          </cell>
        </row>
        <row r="5123">
          <cell r="A5123" t="str">
            <v/>
          </cell>
          <cell r="B5123" t="str">
            <v/>
          </cell>
          <cell r="C5123">
            <v>0</v>
          </cell>
          <cell r="D5123" t="str">
            <v/>
          </cell>
          <cell r="E5123">
            <v>0</v>
          </cell>
          <cell r="F5123">
            <v>0</v>
          </cell>
          <cell r="G5123">
            <v>0</v>
          </cell>
        </row>
        <row r="5124">
          <cell r="A5124" t="str">
            <v/>
          </cell>
          <cell r="B5124" t="str">
            <v/>
          </cell>
          <cell r="C5124">
            <v>0</v>
          </cell>
          <cell r="D5124" t="str">
            <v/>
          </cell>
          <cell r="E5124">
            <v>0</v>
          </cell>
          <cell r="F5124">
            <v>0</v>
          </cell>
          <cell r="G5124">
            <v>0</v>
          </cell>
        </row>
        <row r="5125">
          <cell r="A5125" t="str">
            <v/>
          </cell>
          <cell r="B5125" t="str">
            <v/>
          </cell>
          <cell r="C5125">
            <v>0</v>
          </cell>
          <cell r="D5125" t="str">
            <v/>
          </cell>
          <cell r="E5125">
            <v>0</v>
          </cell>
          <cell r="F5125">
            <v>0</v>
          </cell>
          <cell r="G5125">
            <v>0</v>
          </cell>
        </row>
        <row r="5126">
          <cell r="A5126" t="str">
            <v/>
          </cell>
          <cell r="B5126" t="str">
            <v/>
          </cell>
          <cell r="D5126" t="str">
            <v/>
          </cell>
          <cell r="E5126">
            <v>0</v>
          </cell>
          <cell r="F5126">
            <v>0</v>
          </cell>
          <cell r="G5126">
            <v>0</v>
          </cell>
        </row>
        <row r="5127">
          <cell r="A5127">
            <v>0</v>
          </cell>
          <cell r="C5127" t="str">
            <v>B - MANO DE OBRA</v>
          </cell>
          <cell r="E5127">
            <v>0</v>
          </cell>
          <cell r="F5127" t="str">
            <v>Total C</v>
          </cell>
          <cell r="G5127">
            <v>0</v>
          </cell>
        </row>
        <row r="5128">
          <cell r="A5128" t="str">
            <v/>
          </cell>
          <cell r="B5128" t="str">
            <v/>
          </cell>
          <cell r="C5128">
            <v>0</v>
          </cell>
          <cell r="D5128" t="str">
            <v/>
          </cell>
          <cell r="E5128">
            <v>0</v>
          </cell>
          <cell r="F5128">
            <v>0</v>
          </cell>
          <cell r="G5128">
            <v>0</v>
          </cell>
        </row>
        <row r="5129">
          <cell r="A5129" t="str">
            <v/>
          </cell>
          <cell r="B5129" t="str">
            <v/>
          </cell>
          <cell r="C5129">
            <v>0</v>
          </cell>
          <cell r="D5129" t="str">
            <v>COSTO NETO</v>
          </cell>
          <cell r="E5129">
            <v>0</v>
          </cell>
          <cell r="F5129" t="str">
            <v>Total D=A+B+C</v>
          </cell>
          <cell r="G5129">
            <v>0</v>
          </cell>
        </row>
        <row r="5130">
          <cell r="A5130" t="str">
            <v/>
          </cell>
          <cell r="B5130" t="str">
            <v/>
          </cell>
          <cell r="C5130">
            <v>0</v>
          </cell>
          <cell r="D5130" t="str">
            <v/>
          </cell>
          <cell r="E5130">
            <v>0</v>
          </cell>
          <cell r="F5130">
            <v>0</v>
          </cell>
          <cell r="G5130">
            <v>0</v>
          </cell>
        </row>
        <row r="5131">
          <cell r="A5131" t="str">
            <v/>
          </cell>
          <cell r="B5131" t="str">
            <v/>
          </cell>
          <cell r="C5131">
            <v>0</v>
          </cell>
          <cell r="D5131" t="str">
            <v/>
          </cell>
          <cell r="E5131">
            <v>0</v>
          </cell>
          <cell r="F5131">
            <v>0</v>
          </cell>
          <cell r="G5131">
            <v>0</v>
          </cell>
        </row>
        <row r="5132">
          <cell r="A5132" t="str">
            <v/>
          </cell>
          <cell r="B5132" t="str">
            <v/>
          </cell>
          <cell r="C5132">
            <v>0</v>
          </cell>
          <cell r="D5132" t="str">
            <v/>
          </cell>
          <cell r="E5132">
            <v>0</v>
          </cell>
          <cell r="F5132">
            <v>0</v>
          </cell>
          <cell r="G5132">
            <v>0</v>
          </cell>
        </row>
        <row r="5133">
          <cell r="A5133" t="str">
            <v/>
          </cell>
          <cell r="B5133" t="str">
            <v/>
          </cell>
          <cell r="C5133">
            <v>0</v>
          </cell>
          <cell r="D5133" t="str">
            <v/>
          </cell>
          <cell r="E5133">
            <v>0</v>
          </cell>
          <cell r="F5133">
            <v>0</v>
          </cell>
          <cell r="G5133">
            <v>0</v>
          </cell>
        </row>
        <row r="5134">
          <cell r="A5134" t="str">
            <v/>
          </cell>
          <cell r="B5134" t="str">
            <v/>
          </cell>
          <cell r="C5134">
            <v>0</v>
          </cell>
          <cell r="D5134" t="str">
            <v/>
          </cell>
          <cell r="E5134">
            <v>0</v>
          </cell>
          <cell r="F5134">
            <v>0</v>
          </cell>
          <cell r="G5134">
            <v>0</v>
          </cell>
        </row>
        <row r="5135">
          <cell r="A5135" t="str">
            <v/>
          </cell>
          <cell r="B5135" t="str">
            <v/>
          </cell>
          <cell r="C5135">
            <v>0</v>
          </cell>
          <cell r="D5135" t="str">
            <v/>
          </cell>
          <cell r="E5135">
            <v>0</v>
          </cell>
          <cell r="F5135">
            <v>0</v>
          </cell>
          <cell r="G5135">
            <v>0</v>
          </cell>
        </row>
        <row r="5136">
          <cell r="A5136">
            <v>0</v>
          </cell>
          <cell r="E5136">
            <v>0</v>
          </cell>
          <cell r="F5136" t="str">
            <v>Total B</v>
          </cell>
          <cell r="G5136">
            <v>0</v>
          </cell>
        </row>
        <row r="5137">
          <cell r="A5137">
            <v>0</v>
          </cell>
          <cell r="C5137" t="str">
            <v>C - EQUIPOS</v>
          </cell>
          <cell r="E5137">
            <v>0</v>
          </cell>
          <cell r="G5137">
            <v>0</v>
          </cell>
        </row>
        <row r="5138">
          <cell r="A5138" t="str">
            <v/>
          </cell>
          <cell r="B5138" t="str">
            <v/>
          </cell>
          <cell r="C5138">
            <v>0</v>
          </cell>
          <cell r="D5138" t="str">
            <v/>
          </cell>
          <cell r="E5138">
            <v>0</v>
          </cell>
          <cell r="F5138">
            <v>0</v>
          </cell>
          <cell r="G5138">
            <v>0</v>
          </cell>
        </row>
        <row r="5139">
          <cell r="A5139" t="str">
            <v/>
          </cell>
          <cell r="B5139" t="str">
            <v/>
          </cell>
          <cell r="C5139">
            <v>0</v>
          </cell>
          <cell r="D5139" t="str">
            <v/>
          </cell>
          <cell r="E5139">
            <v>0</v>
          </cell>
          <cell r="F5139">
            <v>0</v>
          </cell>
          <cell r="G5139">
            <v>0</v>
          </cell>
        </row>
        <row r="5140">
          <cell r="A5140" t="str">
            <v/>
          </cell>
          <cell r="B5140" t="str">
            <v/>
          </cell>
          <cell r="C5140">
            <v>0</v>
          </cell>
          <cell r="D5140" t="str">
            <v/>
          </cell>
          <cell r="E5140">
            <v>0</v>
          </cell>
          <cell r="F5140">
            <v>0</v>
          </cell>
          <cell r="G5140">
            <v>0</v>
          </cell>
        </row>
        <row r="5141">
          <cell r="A5141" t="str">
            <v/>
          </cell>
          <cell r="B5141" t="str">
            <v/>
          </cell>
          <cell r="C5141">
            <v>0</v>
          </cell>
          <cell r="D5141" t="str">
            <v/>
          </cell>
          <cell r="E5141">
            <v>0</v>
          </cell>
          <cell r="F5141">
            <v>0</v>
          </cell>
          <cell r="G5141">
            <v>0</v>
          </cell>
        </row>
        <row r="5142">
          <cell r="A5142" t="str">
            <v/>
          </cell>
          <cell r="B5142" t="str">
            <v/>
          </cell>
          <cell r="C5142">
            <v>0</v>
          </cell>
          <cell r="D5142" t="str">
            <v/>
          </cell>
          <cell r="E5142">
            <v>0</v>
          </cell>
          <cell r="F5142">
            <v>0</v>
          </cell>
          <cell r="G5142">
            <v>0</v>
          </cell>
        </row>
        <row r="5143">
          <cell r="A5143" t="str">
            <v/>
          </cell>
          <cell r="B5143" t="str">
            <v/>
          </cell>
          <cell r="C5143">
            <v>0</v>
          </cell>
          <cell r="D5143" t="str">
            <v/>
          </cell>
          <cell r="E5143">
            <v>0</v>
          </cell>
          <cell r="F5143">
            <v>0</v>
          </cell>
          <cell r="G5143">
            <v>0</v>
          </cell>
        </row>
        <row r="5144">
          <cell r="A5144" t="str">
            <v/>
          </cell>
          <cell r="B5144" t="str">
            <v/>
          </cell>
          <cell r="C5144">
            <v>0</v>
          </cell>
          <cell r="D5144" t="str">
            <v/>
          </cell>
          <cell r="E5144">
            <v>0</v>
          </cell>
          <cell r="F5144">
            <v>0</v>
          </cell>
          <cell r="G5144">
            <v>0</v>
          </cell>
        </row>
        <row r="5145">
          <cell r="A5145" t="str">
            <v/>
          </cell>
          <cell r="B5145" t="str">
            <v/>
          </cell>
          <cell r="C5145">
            <v>0</v>
          </cell>
          <cell r="D5145" t="str">
            <v/>
          </cell>
          <cell r="E5145">
            <v>0</v>
          </cell>
          <cell r="F5145">
            <v>0</v>
          </cell>
          <cell r="G5145">
            <v>0</v>
          </cell>
        </row>
        <row r="5146">
          <cell r="A5146" t="str">
            <v/>
          </cell>
          <cell r="B5146" t="str">
            <v/>
          </cell>
          <cell r="C5146">
            <v>0</v>
          </cell>
          <cell r="D5146" t="str">
            <v/>
          </cell>
          <cell r="E5146">
            <v>0</v>
          </cell>
          <cell r="F5146">
            <v>0</v>
          </cell>
          <cell r="G5146">
            <v>0</v>
          </cell>
        </row>
        <row r="5147">
          <cell r="A5147">
            <v>0</v>
          </cell>
          <cell r="E5147">
            <v>0</v>
          </cell>
          <cell r="F5147" t="str">
            <v>Total C</v>
          </cell>
          <cell r="G5147">
            <v>0</v>
          </cell>
        </row>
        <row r="5148">
          <cell r="A5148">
            <v>0</v>
          </cell>
          <cell r="E5148">
            <v>0</v>
          </cell>
          <cell r="G5148">
            <v>0</v>
          </cell>
        </row>
        <row r="5149">
          <cell r="A5149" t="str">
            <v>14.7.1</v>
          </cell>
          <cell r="B5149" t="str">
            <v>Artefactos y Accesorios</v>
          </cell>
          <cell r="C5149">
            <v>0</v>
          </cell>
          <cell r="D5149" t="str">
            <v>Costo  Neto</v>
          </cell>
          <cell r="E5149">
            <v>0</v>
          </cell>
          <cell r="F5149" t="str">
            <v>Total D=A+B+C</v>
          </cell>
          <cell r="G5149">
            <v>0</v>
          </cell>
        </row>
        <row r="5151">
          <cell r="A5151" t="str">
            <v>ANALISIS DE PRECIOS</v>
          </cell>
          <cell r="B5151">
            <v>0</v>
          </cell>
          <cell r="C5151">
            <v>0</v>
          </cell>
          <cell r="D5151">
            <v>0</v>
          </cell>
          <cell r="E5151">
            <v>0</v>
          </cell>
          <cell r="F5151">
            <v>0</v>
          </cell>
          <cell r="G5151">
            <v>0</v>
          </cell>
        </row>
        <row r="5152">
          <cell r="A5152" t="str">
            <v>COMITENTE:</v>
          </cell>
          <cell r="B5152" t="str">
            <v>SUBSECRETARÍA DE OBRAS PÚBLICAS</v>
          </cell>
          <cell r="C5152">
            <v>0</v>
          </cell>
          <cell r="D5152">
            <v>0</v>
          </cell>
          <cell r="E5152">
            <v>0</v>
          </cell>
          <cell r="F5152">
            <v>0</v>
          </cell>
          <cell r="G5152">
            <v>0</v>
          </cell>
        </row>
        <row r="5153">
          <cell r="A5153" t="str">
            <v>CONTRATISTA:</v>
          </cell>
          <cell r="B5153">
            <v>0</v>
          </cell>
          <cell r="C5153">
            <v>0</v>
          </cell>
          <cell r="D5153">
            <v>0</v>
          </cell>
          <cell r="E5153">
            <v>0</v>
          </cell>
          <cell r="F5153">
            <v>0</v>
          </cell>
          <cell r="G5153">
            <v>0</v>
          </cell>
        </row>
        <row r="5154">
          <cell r="A5154" t="str">
            <v>OBRA:</v>
          </cell>
          <cell r="B5154" t="str">
            <v>CONSTRUCCIÓN CONSULTORIOS EXTERNOS - HOSPITAL DR. GUILLERMO RAWSON</v>
          </cell>
          <cell r="C5154">
            <v>0</v>
          </cell>
          <cell r="D5154">
            <v>0</v>
          </cell>
          <cell r="E5154">
            <v>0</v>
          </cell>
          <cell r="F5154" t="str">
            <v>PRECIOS A:</v>
          </cell>
          <cell r="G5154">
            <v>0</v>
          </cell>
        </row>
        <row r="5155">
          <cell r="A5155" t="str">
            <v>UBICACIÓN:</v>
          </cell>
          <cell r="B5155" t="str">
            <v>Departamento Capital - Provincia de SAN JUAN</v>
          </cell>
          <cell r="C5155">
            <v>0</v>
          </cell>
          <cell r="E5155">
            <v>0</v>
          </cell>
          <cell r="G5155">
            <v>0</v>
          </cell>
        </row>
        <row r="5156">
          <cell r="A5156" t="str">
            <v>RUBRO:</v>
          </cell>
          <cell r="B5156">
            <v>14</v>
          </cell>
          <cell r="C5156" t="str">
            <v>INSTALACIÓN SANITARIA</v>
          </cell>
          <cell r="E5156">
            <v>0</v>
          </cell>
          <cell r="G5156">
            <v>0</v>
          </cell>
        </row>
        <row r="5157">
          <cell r="A5157" t="str">
            <v>ITEM:</v>
          </cell>
          <cell r="B5157" t="str">
            <v>14.8.1</v>
          </cell>
          <cell r="C5157" t="str">
            <v>De P.V.C.</v>
          </cell>
          <cell r="E5157">
            <v>0</v>
          </cell>
          <cell r="F5157" t="str">
            <v>UNIDAD:</v>
          </cell>
          <cell r="G5157" t="str">
            <v>gl</v>
          </cell>
        </row>
        <row r="5158">
          <cell r="A5158">
            <v>0</v>
          </cell>
          <cell r="B5158">
            <v>0</v>
          </cell>
          <cell r="E5158">
            <v>0</v>
          </cell>
          <cell r="G5158">
            <v>0</v>
          </cell>
        </row>
        <row r="5159">
          <cell r="A5159" t="str">
            <v>DATOS REDETERMINACION</v>
          </cell>
          <cell r="B5159">
            <v>0</v>
          </cell>
          <cell r="C5159" t="str">
            <v>DESIGNACION</v>
          </cell>
          <cell r="D5159" t="str">
            <v>U</v>
          </cell>
          <cell r="E5159" t="str">
            <v>Cantidad</v>
          </cell>
          <cell r="F5159" t="str">
            <v>$ Unitarios</v>
          </cell>
          <cell r="G5159" t="str">
            <v>$ Parcial</v>
          </cell>
        </row>
        <row r="5160">
          <cell r="A5160" t="str">
            <v>CÓDIGO</v>
          </cell>
          <cell r="B5160" t="str">
            <v>DESCRIPCIÓN</v>
          </cell>
          <cell r="C5160">
            <v>0</v>
          </cell>
          <cell r="D5160">
            <v>0</v>
          </cell>
          <cell r="E5160">
            <v>0</v>
          </cell>
          <cell r="F5160">
            <v>0</v>
          </cell>
          <cell r="G5160">
            <v>0</v>
          </cell>
        </row>
        <row r="5161">
          <cell r="A5161">
            <v>0</v>
          </cell>
          <cell r="B5161">
            <v>0</v>
          </cell>
          <cell r="C5161" t="str">
            <v>A - MATERIALES</v>
          </cell>
          <cell r="D5161">
            <v>0</v>
          </cell>
          <cell r="E5161">
            <v>0</v>
          </cell>
          <cell r="F5161">
            <v>0</v>
          </cell>
          <cell r="G5161">
            <v>0</v>
          </cell>
        </row>
        <row r="5162">
          <cell r="A5162" t="str">
            <v/>
          </cell>
          <cell r="B5162" t="str">
            <v/>
          </cell>
          <cell r="C5162">
            <v>0</v>
          </cell>
          <cell r="D5162" t="str">
            <v/>
          </cell>
          <cell r="E5162">
            <v>0</v>
          </cell>
          <cell r="F5162">
            <v>0</v>
          </cell>
          <cell r="G5162">
            <v>0</v>
          </cell>
        </row>
        <row r="5163">
          <cell r="A5163" t="str">
            <v/>
          </cell>
          <cell r="B5163" t="str">
            <v/>
          </cell>
          <cell r="C5163">
            <v>0</v>
          </cell>
          <cell r="D5163" t="str">
            <v/>
          </cell>
          <cell r="E5163">
            <v>0</v>
          </cell>
          <cell r="F5163">
            <v>0</v>
          </cell>
          <cell r="G5163">
            <v>0</v>
          </cell>
        </row>
        <row r="5164">
          <cell r="A5164" t="str">
            <v/>
          </cell>
          <cell r="B5164" t="str">
            <v/>
          </cell>
          <cell r="C5164">
            <v>0</v>
          </cell>
          <cell r="D5164" t="str">
            <v/>
          </cell>
          <cell r="E5164">
            <v>0</v>
          </cell>
          <cell r="F5164">
            <v>0</v>
          </cell>
          <cell r="G5164">
            <v>0</v>
          </cell>
        </row>
        <row r="5165">
          <cell r="A5165" t="str">
            <v/>
          </cell>
          <cell r="B5165" t="str">
            <v/>
          </cell>
          <cell r="C5165">
            <v>0</v>
          </cell>
          <cell r="D5165" t="str">
            <v/>
          </cell>
          <cell r="E5165">
            <v>0</v>
          </cell>
          <cell r="F5165">
            <v>0</v>
          </cell>
          <cell r="G5165">
            <v>0</v>
          </cell>
        </row>
        <row r="5166">
          <cell r="A5166" t="str">
            <v/>
          </cell>
          <cell r="B5166" t="str">
            <v/>
          </cell>
          <cell r="C5166">
            <v>0</v>
          </cell>
          <cell r="D5166" t="str">
            <v/>
          </cell>
          <cell r="E5166">
            <v>0</v>
          </cell>
          <cell r="F5166">
            <v>0</v>
          </cell>
          <cell r="G5166">
            <v>0</v>
          </cell>
        </row>
        <row r="5167">
          <cell r="A5167" t="str">
            <v/>
          </cell>
          <cell r="B5167" t="str">
            <v/>
          </cell>
          <cell r="C5167">
            <v>0</v>
          </cell>
          <cell r="D5167" t="str">
            <v/>
          </cell>
          <cell r="E5167">
            <v>0</v>
          </cell>
          <cell r="F5167">
            <v>0</v>
          </cell>
          <cell r="G5167">
            <v>0</v>
          </cell>
        </row>
        <row r="5168">
          <cell r="A5168" t="str">
            <v/>
          </cell>
          <cell r="B5168" t="str">
            <v/>
          </cell>
          <cell r="C5168">
            <v>0</v>
          </cell>
          <cell r="D5168" t="str">
            <v/>
          </cell>
          <cell r="E5168">
            <v>0</v>
          </cell>
          <cell r="F5168">
            <v>0</v>
          </cell>
          <cell r="G5168">
            <v>0</v>
          </cell>
        </row>
        <row r="5169">
          <cell r="A5169" t="str">
            <v/>
          </cell>
          <cell r="B5169" t="str">
            <v/>
          </cell>
          <cell r="C5169">
            <v>0</v>
          </cell>
          <cell r="D5169" t="str">
            <v/>
          </cell>
          <cell r="E5169">
            <v>0</v>
          </cell>
          <cell r="F5169">
            <v>0</v>
          </cell>
          <cell r="G5169">
            <v>0</v>
          </cell>
        </row>
        <row r="5170">
          <cell r="A5170" t="str">
            <v/>
          </cell>
          <cell r="B5170" t="str">
            <v/>
          </cell>
          <cell r="C5170">
            <v>0</v>
          </cell>
          <cell r="D5170" t="str">
            <v/>
          </cell>
          <cell r="E5170">
            <v>0</v>
          </cell>
          <cell r="F5170">
            <v>0</v>
          </cell>
          <cell r="G5170">
            <v>0</v>
          </cell>
        </row>
        <row r="5171">
          <cell r="A5171" t="str">
            <v/>
          </cell>
          <cell r="B5171" t="str">
            <v/>
          </cell>
          <cell r="C5171">
            <v>0</v>
          </cell>
          <cell r="D5171" t="str">
            <v/>
          </cell>
          <cell r="E5171">
            <v>0</v>
          </cell>
          <cell r="F5171">
            <v>0</v>
          </cell>
          <cell r="G5171">
            <v>0</v>
          </cell>
        </row>
        <row r="5172">
          <cell r="A5172" t="str">
            <v/>
          </cell>
          <cell r="B5172" t="str">
            <v/>
          </cell>
          <cell r="C5172">
            <v>0</v>
          </cell>
          <cell r="D5172" t="str">
            <v/>
          </cell>
          <cell r="E5172">
            <v>0</v>
          </cell>
          <cell r="F5172">
            <v>0</v>
          </cell>
          <cell r="G5172">
            <v>0</v>
          </cell>
        </row>
        <row r="5173">
          <cell r="A5173" t="str">
            <v/>
          </cell>
          <cell r="B5173" t="str">
            <v/>
          </cell>
          <cell r="C5173">
            <v>0</v>
          </cell>
          <cell r="D5173" t="str">
            <v/>
          </cell>
          <cell r="E5173">
            <v>0</v>
          </cell>
          <cell r="F5173">
            <v>0</v>
          </cell>
          <cell r="G5173">
            <v>0</v>
          </cell>
        </row>
        <row r="5174">
          <cell r="A5174" t="str">
            <v/>
          </cell>
          <cell r="B5174" t="str">
            <v/>
          </cell>
          <cell r="C5174">
            <v>0</v>
          </cell>
          <cell r="D5174" t="str">
            <v/>
          </cell>
          <cell r="E5174">
            <v>0</v>
          </cell>
          <cell r="F5174">
            <v>0</v>
          </cell>
          <cell r="G5174">
            <v>0</v>
          </cell>
        </row>
        <row r="5175">
          <cell r="A5175" t="str">
            <v/>
          </cell>
          <cell r="B5175" t="str">
            <v/>
          </cell>
          <cell r="C5175">
            <v>0</v>
          </cell>
          <cell r="D5175" t="str">
            <v/>
          </cell>
          <cell r="E5175">
            <v>0</v>
          </cell>
          <cell r="F5175">
            <v>0</v>
          </cell>
          <cell r="G5175">
            <v>0</v>
          </cell>
        </row>
        <row r="5176">
          <cell r="A5176">
            <v>0</v>
          </cell>
          <cell r="E5176">
            <v>0</v>
          </cell>
          <cell r="F5176" t="str">
            <v>Total A</v>
          </cell>
          <cell r="G5176">
            <v>0</v>
          </cell>
        </row>
        <row r="5177">
          <cell r="A5177">
            <v>0</v>
          </cell>
          <cell r="C5177" t="str">
            <v>B - MANO DE OBRA</v>
          </cell>
          <cell r="E5177">
            <v>0</v>
          </cell>
          <cell r="G5177">
            <v>0</v>
          </cell>
        </row>
        <row r="5178">
          <cell r="A5178" t="str">
            <v/>
          </cell>
          <cell r="B5178" t="str">
            <v/>
          </cell>
          <cell r="C5178">
            <v>0</v>
          </cell>
          <cell r="D5178" t="str">
            <v/>
          </cell>
          <cell r="E5178">
            <v>0</v>
          </cell>
          <cell r="F5178">
            <v>0</v>
          </cell>
          <cell r="G5178">
            <v>0</v>
          </cell>
        </row>
        <row r="5179">
          <cell r="A5179" t="str">
            <v/>
          </cell>
          <cell r="B5179" t="str">
            <v/>
          </cell>
          <cell r="C5179">
            <v>0</v>
          </cell>
          <cell r="D5179" t="str">
            <v/>
          </cell>
          <cell r="E5179">
            <v>0</v>
          </cell>
          <cell r="F5179">
            <v>0</v>
          </cell>
          <cell r="G5179">
            <v>0</v>
          </cell>
        </row>
        <row r="5180">
          <cell r="A5180" t="str">
            <v/>
          </cell>
          <cell r="B5180" t="str">
            <v/>
          </cell>
          <cell r="C5180">
            <v>0</v>
          </cell>
          <cell r="D5180" t="str">
            <v/>
          </cell>
          <cell r="E5180">
            <v>0</v>
          </cell>
          <cell r="F5180">
            <v>0</v>
          </cell>
          <cell r="G5180">
            <v>0</v>
          </cell>
        </row>
        <row r="5181">
          <cell r="A5181" t="str">
            <v/>
          </cell>
          <cell r="B5181" t="str">
            <v/>
          </cell>
          <cell r="C5181">
            <v>0</v>
          </cell>
          <cell r="D5181" t="str">
            <v/>
          </cell>
          <cell r="E5181">
            <v>0</v>
          </cell>
          <cell r="F5181">
            <v>0</v>
          </cell>
          <cell r="G5181">
            <v>0</v>
          </cell>
        </row>
        <row r="5182">
          <cell r="A5182" t="str">
            <v/>
          </cell>
          <cell r="B5182" t="str">
            <v/>
          </cell>
          <cell r="C5182">
            <v>0</v>
          </cell>
          <cell r="D5182" t="str">
            <v/>
          </cell>
          <cell r="E5182">
            <v>0</v>
          </cell>
          <cell r="F5182">
            <v>0</v>
          </cell>
          <cell r="G5182">
            <v>0</v>
          </cell>
        </row>
        <row r="5183">
          <cell r="A5183" t="str">
            <v/>
          </cell>
          <cell r="B5183" t="str">
            <v/>
          </cell>
          <cell r="C5183">
            <v>0</v>
          </cell>
          <cell r="D5183" t="str">
            <v/>
          </cell>
          <cell r="E5183">
            <v>0</v>
          </cell>
          <cell r="F5183">
            <v>0</v>
          </cell>
          <cell r="G5183">
            <v>0</v>
          </cell>
        </row>
        <row r="5184">
          <cell r="A5184" t="str">
            <v/>
          </cell>
          <cell r="B5184" t="str">
            <v/>
          </cell>
          <cell r="C5184">
            <v>0</v>
          </cell>
          <cell r="D5184" t="str">
            <v/>
          </cell>
          <cell r="E5184">
            <v>0</v>
          </cell>
          <cell r="F5184">
            <v>0</v>
          </cell>
          <cell r="G5184">
            <v>0</v>
          </cell>
        </row>
        <row r="5185">
          <cell r="A5185" t="str">
            <v/>
          </cell>
          <cell r="B5185" t="str">
            <v/>
          </cell>
          <cell r="C5185">
            <v>0</v>
          </cell>
          <cell r="D5185" t="str">
            <v/>
          </cell>
          <cell r="E5185">
            <v>0</v>
          </cell>
          <cell r="F5185">
            <v>0</v>
          </cell>
          <cell r="G5185">
            <v>0</v>
          </cell>
        </row>
        <row r="5186">
          <cell r="A5186">
            <v>0</v>
          </cell>
          <cell r="E5186">
            <v>0</v>
          </cell>
          <cell r="F5186" t="str">
            <v>Total B</v>
          </cell>
          <cell r="G5186">
            <v>0</v>
          </cell>
        </row>
        <row r="5187">
          <cell r="A5187">
            <v>0</v>
          </cell>
          <cell r="C5187" t="str">
            <v>C - EQUIPOS</v>
          </cell>
          <cell r="E5187">
            <v>0</v>
          </cell>
          <cell r="G5187">
            <v>0</v>
          </cell>
        </row>
        <row r="5188">
          <cell r="A5188" t="str">
            <v/>
          </cell>
          <cell r="B5188" t="str">
            <v/>
          </cell>
          <cell r="C5188">
            <v>0</v>
          </cell>
          <cell r="D5188" t="str">
            <v/>
          </cell>
          <cell r="E5188">
            <v>0</v>
          </cell>
          <cell r="F5188">
            <v>0</v>
          </cell>
          <cell r="G5188">
            <v>0</v>
          </cell>
        </row>
        <row r="5189">
          <cell r="A5189" t="str">
            <v/>
          </cell>
          <cell r="B5189" t="str">
            <v/>
          </cell>
          <cell r="C5189">
            <v>0</v>
          </cell>
          <cell r="D5189" t="str">
            <v/>
          </cell>
          <cell r="E5189">
            <v>0</v>
          </cell>
          <cell r="F5189">
            <v>0</v>
          </cell>
          <cell r="G5189">
            <v>0</v>
          </cell>
        </row>
        <row r="5190">
          <cell r="A5190" t="str">
            <v/>
          </cell>
          <cell r="B5190" t="str">
            <v/>
          </cell>
          <cell r="C5190">
            <v>0</v>
          </cell>
          <cell r="D5190" t="str">
            <v/>
          </cell>
          <cell r="E5190">
            <v>0</v>
          </cell>
          <cell r="F5190">
            <v>0</v>
          </cell>
          <cell r="G5190">
            <v>0</v>
          </cell>
        </row>
        <row r="5191">
          <cell r="A5191" t="str">
            <v/>
          </cell>
          <cell r="B5191" t="str">
            <v/>
          </cell>
          <cell r="C5191">
            <v>0</v>
          </cell>
          <cell r="D5191" t="str">
            <v/>
          </cell>
          <cell r="E5191">
            <v>0</v>
          </cell>
          <cell r="F5191">
            <v>0</v>
          </cell>
          <cell r="G5191">
            <v>0</v>
          </cell>
        </row>
        <row r="5192">
          <cell r="A5192" t="str">
            <v/>
          </cell>
          <cell r="B5192" t="str">
            <v/>
          </cell>
          <cell r="C5192">
            <v>0</v>
          </cell>
          <cell r="D5192" t="str">
            <v/>
          </cell>
          <cell r="E5192">
            <v>0</v>
          </cell>
          <cell r="F5192">
            <v>0</v>
          </cell>
          <cell r="G5192">
            <v>0</v>
          </cell>
        </row>
        <row r="5193">
          <cell r="A5193" t="str">
            <v/>
          </cell>
          <cell r="B5193" t="str">
            <v/>
          </cell>
          <cell r="C5193">
            <v>0</v>
          </cell>
          <cell r="D5193" t="str">
            <v/>
          </cell>
          <cell r="E5193">
            <v>0</v>
          </cell>
          <cell r="F5193">
            <v>0</v>
          </cell>
          <cell r="G5193">
            <v>0</v>
          </cell>
        </row>
        <row r="5194">
          <cell r="A5194" t="str">
            <v/>
          </cell>
          <cell r="B5194" t="str">
            <v/>
          </cell>
          <cell r="C5194">
            <v>0</v>
          </cell>
          <cell r="D5194" t="str">
            <v/>
          </cell>
          <cell r="E5194">
            <v>0</v>
          </cell>
          <cell r="F5194">
            <v>0</v>
          </cell>
          <cell r="G5194">
            <v>0</v>
          </cell>
        </row>
        <row r="5195">
          <cell r="A5195" t="str">
            <v/>
          </cell>
          <cell r="B5195" t="str">
            <v/>
          </cell>
          <cell r="C5195">
            <v>0</v>
          </cell>
          <cell r="D5195" t="str">
            <v/>
          </cell>
          <cell r="E5195">
            <v>0</v>
          </cell>
          <cell r="F5195">
            <v>0</v>
          </cell>
          <cell r="G5195">
            <v>0</v>
          </cell>
        </row>
        <row r="5196">
          <cell r="A5196" t="str">
            <v/>
          </cell>
          <cell r="B5196" t="str">
            <v/>
          </cell>
          <cell r="C5196">
            <v>0</v>
          </cell>
          <cell r="D5196" t="str">
            <v/>
          </cell>
          <cell r="E5196">
            <v>0</v>
          </cell>
          <cell r="F5196">
            <v>0</v>
          </cell>
          <cell r="G5196">
            <v>0</v>
          </cell>
        </row>
        <row r="5197">
          <cell r="A5197">
            <v>0</v>
          </cell>
          <cell r="E5197">
            <v>0</v>
          </cell>
          <cell r="F5197" t="str">
            <v>Total C</v>
          </cell>
          <cell r="G5197">
            <v>0</v>
          </cell>
        </row>
        <row r="5198">
          <cell r="A5198">
            <v>0</v>
          </cell>
          <cell r="E5198">
            <v>0</v>
          </cell>
          <cell r="G5198">
            <v>0</v>
          </cell>
        </row>
        <row r="5199">
          <cell r="A5199" t="str">
            <v>14.8.1</v>
          </cell>
          <cell r="B5199" t="str">
            <v>De P.V.C.</v>
          </cell>
          <cell r="C5199">
            <v>0</v>
          </cell>
          <cell r="D5199" t="str">
            <v>Costo  Neto</v>
          </cell>
          <cell r="E5199">
            <v>0</v>
          </cell>
          <cell r="F5199" t="str">
            <v>Total D=A+B+C</v>
          </cell>
          <cell r="G5199">
            <v>0</v>
          </cell>
        </row>
        <row r="5201">
          <cell r="A5201" t="str">
            <v>ANALISIS DE PRECIOS</v>
          </cell>
          <cell r="B5201">
            <v>0</v>
          </cell>
          <cell r="C5201">
            <v>0</v>
          </cell>
          <cell r="D5201">
            <v>0</v>
          </cell>
          <cell r="E5201">
            <v>0</v>
          </cell>
          <cell r="F5201">
            <v>0</v>
          </cell>
          <cell r="G5201">
            <v>0</v>
          </cell>
        </row>
        <row r="5202">
          <cell r="A5202" t="str">
            <v>COMITENTE:</v>
          </cell>
          <cell r="B5202" t="str">
            <v>SUBSECRETARÍA DE OBRAS PÚBLICAS</v>
          </cell>
          <cell r="C5202">
            <v>0</v>
          </cell>
          <cell r="D5202">
            <v>0</v>
          </cell>
          <cell r="E5202">
            <v>0</v>
          </cell>
          <cell r="F5202">
            <v>0</v>
          </cell>
          <cell r="G5202">
            <v>0</v>
          </cell>
        </row>
        <row r="5203">
          <cell r="A5203" t="str">
            <v>CONTRATISTA:</v>
          </cell>
          <cell r="B5203">
            <v>0</v>
          </cell>
          <cell r="C5203">
            <v>0</v>
          </cell>
          <cell r="D5203">
            <v>0</v>
          </cell>
          <cell r="E5203">
            <v>0</v>
          </cell>
          <cell r="F5203">
            <v>0</v>
          </cell>
          <cell r="G5203">
            <v>0</v>
          </cell>
        </row>
        <row r="5204">
          <cell r="A5204" t="str">
            <v>OBRA:</v>
          </cell>
          <cell r="B5204" t="str">
            <v>CONSTRUCCIÓN CONSULTORIOS EXTERNOS - HOSPITAL DR. GUILLERMO RAWSON</v>
          </cell>
          <cell r="C5204">
            <v>0</v>
          </cell>
          <cell r="D5204">
            <v>0</v>
          </cell>
          <cell r="E5204">
            <v>0</v>
          </cell>
          <cell r="F5204" t="str">
            <v>PRECIOS A:</v>
          </cell>
          <cell r="G5204">
            <v>0</v>
          </cell>
        </row>
        <row r="5205">
          <cell r="A5205" t="str">
            <v>UBICACIÓN:</v>
          </cell>
          <cell r="B5205" t="str">
            <v>Departamento Capital - Provincia de SAN JUAN</v>
          </cell>
          <cell r="C5205">
            <v>0</v>
          </cell>
          <cell r="E5205">
            <v>0</v>
          </cell>
          <cell r="G5205">
            <v>0</v>
          </cell>
        </row>
        <row r="5206">
          <cell r="A5206" t="str">
            <v>RUBRO:</v>
          </cell>
          <cell r="B5206">
            <v>14</v>
          </cell>
          <cell r="C5206" t="str">
            <v>INSTALACIÓN SANITARIA</v>
          </cell>
          <cell r="E5206">
            <v>0</v>
          </cell>
          <cell r="G5206">
            <v>0</v>
          </cell>
        </row>
        <row r="5207">
          <cell r="A5207" t="str">
            <v>ITEM:</v>
          </cell>
          <cell r="B5207" t="str">
            <v>14.9.1</v>
          </cell>
          <cell r="C5207" t="str">
            <v>Conexión de agua</v>
          </cell>
          <cell r="E5207">
            <v>0</v>
          </cell>
          <cell r="F5207" t="str">
            <v>UNIDAD:</v>
          </cell>
          <cell r="G5207" t="str">
            <v>gl</v>
          </cell>
        </row>
        <row r="5208">
          <cell r="A5208">
            <v>0</v>
          </cell>
          <cell r="B5208">
            <v>0</v>
          </cell>
          <cell r="E5208">
            <v>0</v>
          </cell>
          <cell r="G5208">
            <v>0</v>
          </cell>
        </row>
        <row r="5209">
          <cell r="A5209" t="str">
            <v>DATOS REDETERMINACION</v>
          </cell>
          <cell r="B5209">
            <v>0</v>
          </cell>
          <cell r="C5209" t="str">
            <v>DESIGNACION</v>
          </cell>
          <cell r="D5209" t="str">
            <v>U</v>
          </cell>
          <cell r="E5209" t="str">
            <v>Cantidad</v>
          </cell>
          <cell r="F5209" t="str">
            <v>$ Unitarios</v>
          </cell>
          <cell r="G5209" t="str">
            <v>$ Parcial</v>
          </cell>
        </row>
        <row r="5210">
          <cell r="A5210" t="str">
            <v>CÓDIGO</v>
          </cell>
          <cell r="B5210" t="str">
            <v>DESCRIPCIÓN</v>
          </cell>
          <cell r="C5210">
            <v>0</v>
          </cell>
          <cell r="D5210">
            <v>0</v>
          </cell>
          <cell r="E5210">
            <v>0</v>
          </cell>
          <cell r="F5210">
            <v>0</v>
          </cell>
          <cell r="G5210">
            <v>0</v>
          </cell>
        </row>
        <row r="5211">
          <cell r="A5211">
            <v>0</v>
          </cell>
          <cell r="B5211">
            <v>0</v>
          </cell>
          <cell r="C5211" t="str">
            <v>A - MATERIALES</v>
          </cell>
          <cell r="D5211">
            <v>0</v>
          </cell>
          <cell r="E5211">
            <v>0</v>
          </cell>
          <cell r="F5211">
            <v>0</v>
          </cell>
          <cell r="G5211">
            <v>0</v>
          </cell>
        </row>
        <row r="5212">
          <cell r="A5212" t="str">
            <v/>
          </cell>
          <cell r="B5212" t="str">
            <v/>
          </cell>
          <cell r="C5212">
            <v>0</v>
          </cell>
          <cell r="D5212" t="str">
            <v/>
          </cell>
          <cell r="E5212">
            <v>0</v>
          </cell>
          <cell r="F5212">
            <v>0</v>
          </cell>
          <cell r="G5212">
            <v>0</v>
          </cell>
        </row>
        <row r="5213">
          <cell r="A5213" t="str">
            <v/>
          </cell>
          <cell r="B5213" t="str">
            <v/>
          </cell>
          <cell r="C5213">
            <v>0</v>
          </cell>
          <cell r="D5213" t="str">
            <v/>
          </cell>
          <cell r="E5213">
            <v>0</v>
          </cell>
          <cell r="F5213">
            <v>0</v>
          </cell>
          <cell r="G5213">
            <v>0</v>
          </cell>
        </row>
        <row r="5214">
          <cell r="A5214" t="str">
            <v/>
          </cell>
          <cell r="B5214" t="str">
            <v/>
          </cell>
          <cell r="C5214">
            <v>0</v>
          </cell>
          <cell r="D5214" t="str">
            <v/>
          </cell>
          <cell r="E5214">
            <v>0</v>
          </cell>
          <cell r="F5214">
            <v>0</v>
          </cell>
          <cell r="G5214">
            <v>0</v>
          </cell>
        </row>
        <row r="5215">
          <cell r="A5215" t="str">
            <v/>
          </cell>
          <cell r="B5215" t="str">
            <v/>
          </cell>
          <cell r="C5215">
            <v>0</v>
          </cell>
          <cell r="D5215" t="str">
            <v/>
          </cell>
          <cell r="E5215">
            <v>0</v>
          </cell>
          <cell r="F5215">
            <v>0</v>
          </cell>
          <cell r="G5215">
            <v>0</v>
          </cell>
        </row>
        <row r="5216">
          <cell r="A5216" t="str">
            <v/>
          </cell>
          <cell r="B5216" t="str">
            <v/>
          </cell>
          <cell r="C5216">
            <v>0</v>
          </cell>
          <cell r="D5216" t="str">
            <v/>
          </cell>
          <cell r="E5216">
            <v>0</v>
          </cell>
          <cell r="F5216">
            <v>0</v>
          </cell>
          <cell r="G5216">
            <v>0</v>
          </cell>
        </row>
        <row r="5217">
          <cell r="A5217" t="str">
            <v/>
          </cell>
          <cell r="B5217" t="str">
            <v/>
          </cell>
          <cell r="C5217">
            <v>0</v>
          </cell>
          <cell r="D5217" t="str">
            <v/>
          </cell>
          <cell r="E5217">
            <v>0</v>
          </cell>
          <cell r="F5217">
            <v>0</v>
          </cell>
          <cell r="G5217">
            <v>0</v>
          </cell>
        </row>
        <row r="5218">
          <cell r="A5218" t="str">
            <v/>
          </cell>
          <cell r="B5218" t="str">
            <v/>
          </cell>
          <cell r="C5218">
            <v>0</v>
          </cell>
          <cell r="D5218" t="str">
            <v/>
          </cell>
          <cell r="E5218">
            <v>0</v>
          </cell>
          <cell r="F5218">
            <v>0</v>
          </cell>
          <cell r="G5218">
            <v>0</v>
          </cell>
        </row>
        <row r="5219">
          <cell r="A5219" t="str">
            <v/>
          </cell>
          <cell r="B5219" t="str">
            <v/>
          </cell>
          <cell r="C5219">
            <v>0</v>
          </cell>
          <cell r="D5219" t="str">
            <v/>
          </cell>
          <cell r="E5219">
            <v>0</v>
          </cell>
          <cell r="F5219">
            <v>0</v>
          </cell>
          <cell r="G5219">
            <v>0</v>
          </cell>
        </row>
        <row r="5220">
          <cell r="A5220" t="str">
            <v/>
          </cell>
          <cell r="B5220" t="str">
            <v/>
          </cell>
          <cell r="C5220">
            <v>0</v>
          </cell>
          <cell r="D5220" t="str">
            <v/>
          </cell>
          <cell r="E5220">
            <v>0</v>
          </cell>
          <cell r="F5220">
            <v>0</v>
          </cell>
          <cell r="G5220">
            <v>0</v>
          </cell>
        </row>
        <row r="5221">
          <cell r="A5221" t="str">
            <v/>
          </cell>
          <cell r="B5221" t="str">
            <v/>
          </cell>
          <cell r="C5221">
            <v>0</v>
          </cell>
          <cell r="D5221" t="str">
            <v/>
          </cell>
          <cell r="E5221">
            <v>0</v>
          </cell>
          <cell r="F5221">
            <v>0</v>
          </cell>
          <cell r="G5221">
            <v>0</v>
          </cell>
        </row>
        <row r="5222">
          <cell r="A5222" t="str">
            <v/>
          </cell>
          <cell r="B5222" t="str">
            <v/>
          </cell>
          <cell r="C5222">
            <v>0</v>
          </cell>
          <cell r="D5222" t="str">
            <v/>
          </cell>
          <cell r="E5222">
            <v>0</v>
          </cell>
          <cell r="F5222">
            <v>0</v>
          </cell>
          <cell r="G5222">
            <v>0</v>
          </cell>
        </row>
        <row r="5223">
          <cell r="A5223" t="str">
            <v/>
          </cell>
          <cell r="B5223" t="str">
            <v/>
          </cell>
          <cell r="C5223">
            <v>0</v>
          </cell>
          <cell r="D5223" t="str">
            <v/>
          </cell>
          <cell r="E5223">
            <v>0</v>
          </cell>
          <cell r="F5223">
            <v>0</v>
          </cell>
          <cell r="G5223">
            <v>0</v>
          </cell>
        </row>
        <row r="5224">
          <cell r="A5224" t="str">
            <v/>
          </cell>
          <cell r="B5224" t="str">
            <v/>
          </cell>
          <cell r="C5224">
            <v>0</v>
          </cell>
          <cell r="D5224" t="str">
            <v/>
          </cell>
          <cell r="E5224">
            <v>0</v>
          </cell>
          <cell r="F5224">
            <v>0</v>
          </cell>
          <cell r="G5224">
            <v>0</v>
          </cell>
        </row>
        <row r="5225">
          <cell r="A5225" t="str">
            <v/>
          </cell>
          <cell r="B5225" t="str">
            <v/>
          </cell>
          <cell r="C5225">
            <v>0</v>
          </cell>
          <cell r="D5225" t="str">
            <v/>
          </cell>
          <cell r="E5225">
            <v>0</v>
          </cell>
          <cell r="F5225">
            <v>0</v>
          </cell>
          <cell r="G5225">
            <v>0</v>
          </cell>
        </row>
        <row r="5226">
          <cell r="A5226">
            <v>0</v>
          </cell>
          <cell r="E5226">
            <v>0</v>
          </cell>
          <cell r="F5226" t="str">
            <v>Total A</v>
          </cell>
          <cell r="G5226">
            <v>0</v>
          </cell>
        </row>
        <row r="5227">
          <cell r="A5227">
            <v>0</v>
          </cell>
          <cell r="C5227" t="str">
            <v>B - MANO DE OBRA</v>
          </cell>
          <cell r="E5227">
            <v>0</v>
          </cell>
          <cell r="G5227">
            <v>0</v>
          </cell>
        </row>
        <row r="5228">
          <cell r="A5228" t="str">
            <v/>
          </cell>
          <cell r="B5228" t="str">
            <v/>
          </cell>
          <cell r="C5228">
            <v>0</v>
          </cell>
          <cell r="D5228" t="str">
            <v/>
          </cell>
          <cell r="E5228">
            <v>0</v>
          </cell>
          <cell r="F5228">
            <v>0</v>
          </cell>
          <cell r="G5228">
            <v>0</v>
          </cell>
        </row>
        <row r="5229">
          <cell r="A5229" t="str">
            <v/>
          </cell>
          <cell r="B5229" t="str">
            <v/>
          </cell>
          <cell r="C5229">
            <v>0</v>
          </cell>
          <cell r="D5229" t="str">
            <v/>
          </cell>
          <cell r="E5229">
            <v>0</v>
          </cell>
          <cell r="F5229">
            <v>0</v>
          </cell>
          <cell r="G5229">
            <v>0</v>
          </cell>
        </row>
        <row r="5230">
          <cell r="A5230" t="str">
            <v/>
          </cell>
          <cell r="B5230" t="str">
            <v/>
          </cell>
          <cell r="C5230">
            <v>0</v>
          </cell>
          <cell r="D5230" t="str">
            <v/>
          </cell>
          <cell r="E5230">
            <v>0</v>
          </cell>
          <cell r="F5230">
            <v>0</v>
          </cell>
          <cell r="G5230">
            <v>0</v>
          </cell>
        </row>
        <row r="5231">
          <cell r="A5231" t="str">
            <v/>
          </cell>
          <cell r="B5231" t="str">
            <v/>
          </cell>
          <cell r="C5231">
            <v>0</v>
          </cell>
          <cell r="D5231" t="str">
            <v/>
          </cell>
          <cell r="E5231">
            <v>0</v>
          </cell>
          <cell r="F5231">
            <v>0</v>
          </cell>
          <cell r="G5231">
            <v>0</v>
          </cell>
        </row>
        <row r="5232">
          <cell r="A5232" t="str">
            <v/>
          </cell>
          <cell r="B5232" t="str">
            <v/>
          </cell>
          <cell r="C5232">
            <v>0</v>
          </cell>
          <cell r="D5232" t="str">
            <v/>
          </cell>
          <cell r="E5232">
            <v>0</v>
          </cell>
          <cell r="F5232">
            <v>0</v>
          </cell>
          <cell r="G5232">
            <v>0</v>
          </cell>
        </row>
        <row r="5233">
          <cell r="A5233" t="str">
            <v/>
          </cell>
          <cell r="B5233" t="str">
            <v/>
          </cell>
          <cell r="C5233">
            <v>0</v>
          </cell>
          <cell r="D5233" t="str">
            <v/>
          </cell>
          <cell r="E5233">
            <v>0</v>
          </cell>
          <cell r="F5233">
            <v>0</v>
          </cell>
          <cell r="G5233">
            <v>0</v>
          </cell>
        </row>
        <row r="5234">
          <cell r="A5234" t="str">
            <v/>
          </cell>
          <cell r="B5234" t="str">
            <v/>
          </cell>
          <cell r="C5234">
            <v>0</v>
          </cell>
          <cell r="D5234" t="str">
            <v/>
          </cell>
          <cell r="E5234">
            <v>0</v>
          </cell>
          <cell r="F5234">
            <v>0</v>
          </cell>
          <cell r="G5234">
            <v>0</v>
          </cell>
        </row>
        <row r="5235">
          <cell r="A5235" t="str">
            <v/>
          </cell>
          <cell r="B5235" t="str">
            <v/>
          </cell>
          <cell r="C5235">
            <v>0</v>
          </cell>
          <cell r="D5235" t="str">
            <v/>
          </cell>
          <cell r="E5235">
            <v>0</v>
          </cell>
          <cell r="F5235">
            <v>0</v>
          </cell>
          <cell r="G5235">
            <v>0</v>
          </cell>
        </row>
        <row r="5236">
          <cell r="A5236">
            <v>0</v>
          </cell>
          <cell r="E5236">
            <v>0</v>
          </cell>
          <cell r="F5236" t="str">
            <v>Total B</v>
          </cell>
          <cell r="G5236">
            <v>0</v>
          </cell>
        </row>
        <row r="5237">
          <cell r="A5237">
            <v>0</v>
          </cell>
          <cell r="C5237" t="str">
            <v>C - EQUIPOS</v>
          </cell>
          <cell r="E5237">
            <v>0</v>
          </cell>
          <cell r="G5237">
            <v>0</v>
          </cell>
        </row>
        <row r="5238">
          <cell r="A5238" t="str">
            <v/>
          </cell>
          <cell r="B5238" t="str">
            <v/>
          </cell>
          <cell r="C5238">
            <v>0</v>
          </cell>
          <cell r="D5238" t="str">
            <v/>
          </cell>
          <cell r="E5238">
            <v>0</v>
          </cell>
          <cell r="F5238">
            <v>0</v>
          </cell>
          <cell r="G5238">
            <v>0</v>
          </cell>
        </row>
        <row r="5239">
          <cell r="A5239" t="str">
            <v/>
          </cell>
          <cell r="B5239" t="str">
            <v/>
          </cell>
          <cell r="C5239">
            <v>0</v>
          </cell>
          <cell r="D5239" t="str">
            <v/>
          </cell>
          <cell r="E5239">
            <v>0</v>
          </cell>
          <cell r="F5239">
            <v>0</v>
          </cell>
          <cell r="G5239">
            <v>0</v>
          </cell>
        </row>
        <row r="5240">
          <cell r="A5240" t="str">
            <v/>
          </cell>
          <cell r="B5240" t="str">
            <v/>
          </cell>
          <cell r="C5240">
            <v>0</v>
          </cell>
          <cell r="D5240" t="str">
            <v/>
          </cell>
          <cell r="E5240">
            <v>0</v>
          </cell>
          <cell r="F5240">
            <v>0</v>
          </cell>
          <cell r="G5240">
            <v>0</v>
          </cell>
        </row>
        <row r="5241">
          <cell r="A5241" t="str">
            <v/>
          </cell>
          <cell r="B5241" t="str">
            <v/>
          </cell>
          <cell r="C5241">
            <v>0</v>
          </cell>
          <cell r="D5241" t="str">
            <v/>
          </cell>
          <cell r="E5241">
            <v>0</v>
          </cell>
          <cell r="F5241">
            <v>0</v>
          </cell>
          <cell r="G5241">
            <v>0</v>
          </cell>
        </row>
        <row r="5242">
          <cell r="A5242" t="str">
            <v/>
          </cell>
          <cell r="B5242" t="str">
            <v/>
          </cell>
          <cell r="C5242">
            <v>0</v>
          </cell>
          <cell r="D5242" t="str">
            <v/>
          </cell>
          <cell r="E5242">
            <v>0</v>
          </cell>
          <cell r="F5242">
            <v>0</v>
          </cell>
          <cell r="G5242">
            <v>0</v>
          </cell>
        </row>
        <row r="5243">
          <cell r="A5243" t="str">
            <v/>
          </cell>
          <cell r="B5243" t="str">
            <v/>
          </cell>
          <cell r="C5243">
            <v>0</v>
          </cell>
          <cell r="D5243" t="str">
            <v/>
          </cell>
          <cell r="E5243">
            <v>0</v>
          </cell>
          <cell r="F5243">
            <v>0</v>
          </cell>
          <cell r="G5243">
            <v>0</v>
          </cell>
        </row>
        <row r="5244">
          <cell r="A5244" t="str">
            <v/>
          </cell>
          <cell r="B5244" t="str">
            <v/>
          </cell>
          <cell r="C5244">
            <v>0</v>
          </cell>
          <cell r="D5244" t="str">
            <v/>
          </cell>
          <cell r="E5244">
            <v>0</v>
          </cell>
          <cell r="F5244">
            <v>0</v>
          </cell>
          <cell r="G5244">
            <v>0</v>
          </cell>
        </row>
        <row r="5245">
          <cell r="A5245" t="str">
            <v/>
          </cell>
          <cell r="B5245" t="str">
            <v/>
          </cell>
          <cell r="C5245">
            <v>0</v>
          </cell>
          <cell r="D5245" t="str">
            <v/>
          </cell>
          <cell r="E5245">
            <v>0</v>
          </cell>
          <cell r="F5245">
            <v>0</v>
          </cell>
          <cell r="G5245">
            <v>0</v>
          </cell>
        </row>
        <row r="5246">
          <cell r="A5246" t="str">
            <v/>
          </cell>
          <cell r="B5246" t="str">
            <v/>
          </cell>
          <cell r="C5246">
            <v>0</v>
          </cell>
          <cell r="D5246" t="str">
            <v/>
          </cell>
          <cell r="E5246">
            <v>0</v>
          </cell>
          <cell r="F5246">
            <v>0</v>
          </cell>
          <cell r="G5246">
            <v>0</v>
          </cell>
        </row>
        <row r="5247">
          <cell r="A5247">
            <v>0</v>
          </cell>
          <cell r="E5247">
            <v>0</v>
          </cell>
          <cell r="F5247" t="str">
            <v>Total C</v>
          </cell>
          <cell r="G5247">
            <v>0</v>
          </cell>
        </row>
        <row r="5248">
          <cell r="A5248">
            <v>0</v>
          </cell>
          <cell r="E5248">
            <v>0</v>
          </cell>
          <cell r="G5248">
            <v>0</v>
          </cell>
        </row>
        <row r="5249">
          <cell r="A5249" t="str">
            <v>14.9.1</v>
          </cell>
          <cell r="B5249" t="str">
            <v>Conexión de agua</v>
          </cell>
          <cell r="C5249">
            <v>0</v>
          </cell>
          <cell r="D5249" t="str">
            <v>Costo  Neto</v>
          </cell>
          <cell r="E5249">
            <v>0</v>
          </cell>
          <cell r="F5249" t="str">
            <v>Total D=A+B+C</v>
          </cell>
          <cell r="G5249">
            <v>0</v>
          </cell>
        </row>
        <row r="5251">
          <cell r="A5251" t="str">
            <v>ANALISIS DE PRECIOS</v>
          </cell>
          <cell r="B5251">
            <v>0</v>
          </cell>
          <cell r="C5251">
            <v>0</v>
          </cell>
          <cell r="D5251">
            <v>0</v>
          </cell>
          <cell r="E5251">
            <v>0</v>
          </cell>
          <cell r="F5251">
            <v>0</v>
          </cell>
          <cell r="G5251">
            <v>0</v>
          </cell>
        </row>
        <row r="5252">
          <cell r="A5252" t="str">
            <v>COMITENTE:</v>
          </cell>
          <cell r="B5252" t="str">
            <v>SUBSECRETARÍA DE OBRAS PÚBLICAS</v>
          </cell>
          <cell r="C5252">
            <v>0</v>
          </cell>
          <cell r="D5252">
            <v>0</v>
          </cell>
          <cell r="E5252">
            <v>0</v>
          </cell>
          <cell r="F5252">
            <v>0</v>
          </cell>
          <cell r="G5252">
            <v>0</v>
          </cell>
        </row>
        <row r="5253">
          <cell r="A5253" t="str">
            <v>CONTRATISTA:</v>
          </cell>
          <cell r="B5253">
            <v>0</v>
          </cell>
          <cell r="C5253">
            <v>0</v>
          </cell>
          <cell r="D5253">
            <v>0</v>
          </cell>
          <cell r="E5253">
            <v>0</v>
          </cell>
          <cell r="F5253">
            <v>0</v>
          </cell>
          <cell r="G5253">
            <v>0</v>
          </cell>
        </row>
        <row r="5254">
          <cell r="A5254" t="str">
            <v>OBRA:</v>
          </cell>
          <cell r="B5254" t="str">
            <v>CONSTRUCCIÓN CONSULTORIOS EXTERNOS - HOSPITAL DR. GUILLERMO RAWSON</v>
          </cell>
          <cell r="C5254">
            <v>0</v>
          </cell>
          <cell r="D5254">
            <v>0</v>
          </cell>
          <cell r="E5254">
            <v>0</v>
          </cell>
          <cell r="F5254" t="str">
            <v>PRECIOS A:</v>
          </cell>
          <cell r="G5254">
            <v>0</v>
          </cell>
        </row>
        <row r="5255">
          <cell r="A5255" t="str">
            <v>UBICACIÓN:</v>
          </cell>
          <cell r="B5255" t="str">
            <v>Departamento Capital - Provincia de SAN JUAN</v>
          </cell>
          <cell r="C5255">
            <v>0</v>
          </cell>
          <cell r="E5255">
            <v>0</v>
          </cell>
          <cell r="G5255">
            <v>0</v>
          </cell>
        </row>
        <row r="5256">
          <cell r="A5256" t="str">
            <v>RUBRO:</v>
          </cell>
          <cell r="B5256">
            <v>14</v>
          </cell>
          <cell r="C5256" t="str">
            <v>INSTALACIÓN SANITARIA</v>
          </cell>
          <cell r="E5256">
            <v>0</v>
          </cell>
          <cell r="G5256">
            <v>0</v>
          </cell>
        </row>
        <row r="5257">
          <cell r="A5257" t="str">
            <v>ITEM:</v>
          </cell>
          <cell r="B5257" t="str">
            <v>14.9.2</v>
          </cell>
          <cell r="C5257" t="str">
            <v>Conexión de cloaca</v>
          </cell>
          <cell r="E5257">
            <v>0</v>
          </cell>
          <cell r="F5257" t="str">
            <v>UNIDAD:</v>
          </cell>
          <cell r="G5257" t="str">
            <v>gl</v>
          </cell>
        </row>
        <row r="5258">
          <cell r="A5258">
            <v>0</v>
          </cell>
          <cell r="B5258">
            <v>0</v>
          </cell>
          <cell r="E5258">
            <v>0</v>
          </cell>
          <cell r="G5258">
            <v>0</v>
          </cell>
        </row>
        <row r="5259">
          <cell r="A5259" t="str">
            <v>DATOS REDETERMINACION</v>
          </cell>
          <cell r="B5259">
            <v>0</v>
          </cell>
          <cell r="C5259" t="str">
            <v>DESIGNACION</v>
          </cell>
          <cell r="D5259" t="str">
            <v>U</v>
          </cell>
          <cell r="E5259" t="str">
            <v>Cantidad</v>
          </cell>
          <cell r="F5259" t="str">
            <v>$ Unitarios</v>
          </cell>
          <cell r="G5259" t="str">
            <v>$ Parcial</v>
          </cell>
        </row>
        <row r="5260">
          <cell r="A5260" t="str">
            <v>CÓDIGO</v>
          </cell>
          <cell r="B5260" t="str">
            <v>DESCRIPCIÓN</v>
          </cell>
          <cell r="C5260">
            <v>0</v>
          </cell>
          <cell r="D5260">
            <v>0</v>
          </cell>
          <cell r="E5260">
            <v>0</v>
          </cell>
          <cell r="F5260">
            <v>0</v>
          </cell>
          <cell r="G5260">
            <v>0</v>
          </cell>
        </row>
        <row r="5261">
          <cell r="A5261">
            <v>0</v>
          </cell>
          <cell r="B5261">
            <v>0</v>
          </cell>
          <cell r="C5261" t="str">
            <v>A - MATERIALES</v>
          </cell>
          <cell r="D5261">
            <v>0</v>
          </cell>
          <cell r="E5261">
            <v>0</v>
          </cell>
          <cell r="F5261">
            <v>0</v>
          </cell>
          <cell r="G5261">
            <v>0</v>
          </cell>
        </row>
        <row r="5262">
          <cell r="A5262" t="str">
            <v/>
          </cell>
          <cell r="B5262" t="str">
            <v/>
          </cell>
          <cell r="C5262">
            <v>0</v>
          </cell>
          <cell r="D5262" t="str">
            <v/>
          </cell>
          <cell r="E5262">
            <v>0</v>
          </cell>
          <cell r="F5262">
            <v>0</v>
          </cell>
          <cell r="G5262">
            <v>0</v>
          </cell>
        </row>
        <row r="5263">
          <cell r="A5263" t="str">
            <v/>
          </cell>
          <cell r="B5263" t="str">
            <v/>
          </cell>
          <cell r="C5263">
            <v>0</v>
          </cell>
          <cell r="D5263" t="str">
            <v/>
          </cell>
          <cell r="E5263">
            <v>0</v>
          </cell>
          <cell r="F5263">
            <v>0</v>
          </cell>
          <cell r="G5263">
            <v>0</v>
          </cell>
        </row>
        <row r="5264">
          <cell r="A5264" t="str">
            <v/>
          </cell>
          <cell r="B5264" t="str">
            <v/>
          </cell>
          <cell r="C5264">
            <v>0</v>
          </cell>
          <cell r="D5264" t="str">
            <v/>
          </cell>
          <cell r="E5264">
            <v>0</v>
          </cell>
          <cell r="F5264">
            <v>0</v>
          </cell>
          <cell r="G5264">
            <v>0</v>
          </cell>
        </row>
        <row r="5265">
          <cell r="A5265" t="str">
            <v/>
          </cell>
          <cell r="B5265" t="str">
            <v/>
          </cell>
          <cell r="C5265">
            <v>0</v>
          </cell>
          <cell r="D5265" t="str">
            <v/>
          </cell>
          <cell r="E5265">
            <v>0</v>
          </cell>
          <cell r="F5265">
            <v>0</v>
          </cell>
          <cell r="G5265">
            <v>0</v>
          </cell>
        </row>
        <row r="5266">
          <cell r="A5266" t="str">
            <v/>
          </cell>
          <cell r="B5266" t="str">
            <v/>
          </cell>
          <cell r="C5266">
            <v>0</v>
          </cell>
          <cell r="D5266" t="str">
            <v/>
          </cell>
          <cell r="E5266">
            <v>0</v>
          </cell>
          <cell r="F5266">
            <v>0</v>
          </cell>
          <cell r="G5266">
            <v>0</v>
          </cell>
        </row>
        <row r="5267">
          <cell r="A5267" t="str">
            <v/>
          </cell>
          <cell r="B5267" t="str">
            <v/>
          </cell>
          <cell r="C5267">
            <v>0</v>
          </cell>
          <cell r="D5267" t="str">
            <v/>
          </cell>
          <cell r="E5267">
            <v>0</v>
          </cell>
          <cell r="F5267">
            <v>0</v>
          </cell>
          <cell r="G5267">
            <v>0</v>
          </cell>
        </row>
        <row r="5268">
          <cell r="A5268" t="str">
            <v/>
          </cell>
          <cell r="B5268" t="str">
            <v/>
          </cell>
          <cell r="C5268">
            <v>0</v>
          </cell>
          <cell r="D5268" t="str">
            <v/>
          </cell>
          <cell r="E5268">
            <v>0</v>
          </cell>
          <cell r="F5268">
            <v>0</v>
          </cell>
          <cell r="G5268">
            <v>0</v>
          </cell>
        </row>
        <row r="5269">
          <cell r="A5269" t="str">
            <v/>
          </cell>
          <cell r="B5269" t="str">
            <v/>
          </cell>
          <cell r="C5269">
            <v>0</v>
          </cell>
          <cell r="D5269" t="str">
            <v/>
          </cell>
          <cell r="E5269">
            <v>0</v>
          </cell>
          <cell r="F5269">
            <v>0</v>
          </cell>
          <cell r="G5269">
            <v>0</v>
          </cell>
        </row>
        <row r="5270">
          <cell r="A5270" t="str">
            <v/>
          </cell>
          <cell r="B5270" t="str">
            <v/>
          </cell>
          <cell r="C5270">
            <v>0</v>
          </cell>
          <cell r="D5270" t="str">
            <v/>
          </cell>
          <cell r="E5270">
            <v>0</v>
          </cell>
          <cell r="F5270">
            <v>0</v>
          </cell>
          <cell r="G5270">
            <v>0</v>
          </cell>
        </row>
        <row r="5271">
          <cell r="A5271" t="str">
            <v/>
          </cell>
          <cell r="B5271" t="str">
            <v/>
          </cell>
          <cell r="C5271">
            <v>0</v>
          </cell>
          <cell r="D5271" t="str">
            <v/>
          </cell>
          <cell r="E5271">
            <v>0</v>
          </cell>
          <cell r="F5271">
            <v>0</v>
          </cell>
          <cell r="G5271">
            <v>0</v>
          </cell>
        </row>
        <row r="5272">
          <cell r="A5272" t="str">
            <v/>
          </cell>
          <cell r="B5272" t="str">
            <v/>
          </cell>
          <cell r="C5272">
            <v>0</v>
          </cell>
          <cell r="D5272" t="str">
            <v/>
          </cell>
          <cell r="E5272">
            <v>0</v>
          </cell>
          <cell r="F5272">
            <v>0</v>
          </cell>
          <cell r="G5272">
            <v>0</v>
          </cell>
        </row>
        <row r="5273">
          <cell r="A5273" t="str">
            <v/>
          </cell>
          <cell r="B5273" t="str">
            <v/>
          </cell>
          <cell r="C5273">
            <v>0</v>
          </cell>
          <cell r="D5273" t="str">
            <v/>
          </cell>
          <cell r="E5273">
            <v>0</v>
          </cell>
          <cell r="F5273">
            <v>0</v>
          </cell>
          <cell r="G5273">
            <v>0</v>
          </cell>
        </row>
        <row r="5274">
          <cell r="A5274" t="str">
            <v/>
          </cell>
          <cell r="B5274" t="str">
            <v/>
          </cell>
          <cell r="C5274">
            <v>0</v>
          </cell>
          <cell r="D5274" t="str">
            <v/>
          </cell>
          <cell r="E5274">
            <v>0</v>
          </cell>
          <cell r="F5274">
            <v>0</v>
          </cell>
          <cell r="G5274">
            <v>0</v>
          </cell>
        </row>
        <row r="5275">
          <cell r="A5275" t="str">
            <v/>
          </cell>
          <cell r="B5275" t="str">
            <v/>
          </cell>
          <cell r="C5275">
            <v>0</v>
          </cell>
          <cell r="D5275" t="str">
            <v/>
          </cell>
          <cell r="E5275">
            <v>0</v>
          </cell>
          <cell r="F5275">
            <v>0</v>
          </cell>
          <cell r="G5275">
            <v>0</v>
          </cell>
        </row>
        <row r="5276">
          <cell r="A5276">
            <v>0</v>
          </cell>
          <cell r="E5276">
            <v>0</v>
          </cell>
          <cell r="F5276" t="str">
            <v>Total A</v>
          </cell>
          <cell r="G5276">
            <v>0</v>
          </cell>
        </row>
        <row r="5277">
          <cell r="A5277">
            <v>0</v>
          </cell>
          <cell r="C5277" t="str">
            <v>B - MANO DE OBRA</v>
          </cell>
          <cell r="E5277">
            <v>0</v>
          </cell>
          <cell r="G5277">
            <v>0</v>
          </cell>
        </row>
        <row r="5278">
          <cell r="A5278" t="str">
            <v/>
          </cell>
          <cell r="B5278" t="str">
            <v/>
          </cell>
          <cell r="C5278">
            <v>0</v>
          </cell>
          <cell r="D5278" t="str">
            <v/>
          </cell>
          <cell r="E5278">
            <v>0</v>
          </cell>
          <cell r="F5278">
            <v>0</v>
          </cell>
          <cell r="G5278">
            <v>0</v>
          </cell>
        </row>
        <row r="5279">
          <cell r="A5279" t="str">
            <v/>
          </cell>
          <cell r="B5279" t="str">
            <v/>
          </cell>
          <cell r="C5279">
            <v>0</v>
          </cell>
          <cell r="D5279" t="str">
            <v/>
          </cell>
          <cell r="E5279">
            <v>0</v>
          </cell>
          <cell r="F5279">
            <v>0</v>
          </cell>
          <cell r="G5279">
            <v>0</v>
          </cell>
        </row>
        <row r="5280">
          <cell r="A5280" t="str">
            <v/>
          </cell>
          <cell r="B5280" t="str">
            <v/>
          </cell>
          <cell r="C5280">
            <v>0</v>
          </cell>
          <cell r="D5280" t="str">
            <v/>
          </cell>
          <cell r="E5280">
            <v>0</v>
          </cell>
          <cell r="F5280">
            <v>0</v>
          </cell>
          <cell r="G5280">
            <v>0</v>
          </cell>
        </row>
        <row r="5281">
          <cell r="A5281" t="str">
            <v/>
          </cell>
          <cell r="B5281" t="str">
            <v/>
          </cell>
          <cell r="C5281">
            <v>0</v>
          </cell>
          <cell r="D5281" t="str">
            <v/>
          </cell>
          <cell r="E5281">
            <v>0</v>
          </cell>
          <cell r="F5281">
            <v>0</v>
          </cell>
          <cell r="G5281">
            <v>0</v>
          </cell>
        </row>
        <row r="5282">
          <cell r="A5282" t="str">
            <v/>
          </cell>
          <cell r="B5282" t="str">
            <v/>
          </cell>
          <cell r="C5282">
            <v>0</v>
          </cell>
          <cell r="D5282" t="str">
            <v/>
          </cell>
          <cell r="E5282">
            <v>0</v>
          </cell>
          <cell r="F5282">
            <v>0</v>
          </cell>
          <cell r="G5282">
            <v>0</v>
          </cell>
        </row>
        <row r="5283">
          <cell r="A5283" t="str">
            <v/>
          </cell>
          <cell r="B5283" t="str">
            <v/>
          </cell>
          <cell r="C5283">
            <v>0</v>
          </cell>
          <cell r="D5283" t="str">
            <v/>
          </cell>
          <cell r="E5283">
            <v>0</v>
          </cell>
          <cell r="F5283">
            <v>0</v>
          </cell>
          <cell r="G5283">
            <v>0</v>
          </cell>
        </row>
        <row r="5284">
          <cell r="A5284" t="str">
            <v/>
          </cell>
          <cell r="B5284" t="str">
            <v/>
          </cell>
          <cell r="C5284">
            <v>0</v>
          </cell>
          <cell r="D5284" t="str">
            <v/>
          </cell>
          <cell r="E5284">
            <v>0</v>
          </cell>
          <cell r="F5284">
            <v>0</v>
          </cell>
          <cell r="G5284">
            <v>0</v>
          </cell>
        </row>
        <row r="5285">
          <cell r="A5285" t="str">
            <v/>
          </cell>
          <cell r="B5285" t="str">
            <v/>
          </cell>
          <cell r="C5285">
            <v>0</v>
          </cell>
          <cell r="D5285" t="str">
            <v/>
          </cell>
          <cell r="E5285">
            <v>0</v>
          </cell>
          <cell r="F5285">
            <v>0</v>
          </cell>
          <cell r="G5285">
            <v>0</v>
          </cell>
        </row>
        <row r="5286">
          <cell r="A5286">
            <v>0</v>
          </cell>
          <cell r="E5286">
            <v>0</v>
          </cell>
          <cell r="F5286" t="str">
            <v>Total B</v>
          </cell>
          <cell r="G5286">
            <v>0</v>
          </cell>
        </row>
        <row r="5287">
          <cell r="A5287">
            <v>0</v>
          </cell>
          <cell r="C5287" t="str">
            <v>C - EQUIPOS</v>
          </cell>
          <cell r="E5287">
            <v>0</v>
          </cell>
          <cell r="G5287">
            <v>0</v>
          </cell>
        </row>
        <row r="5288">
          <cell r="A5288" t="str">
            <v/>
          </cell>
          <cell r="B5288" t="str">
            <v/>
          </cell>
          <cell r="C5288">
            <v>0</v>
          </cell>
          <cell r="D5288" t="str">
            <v/>
          </cell>
          <cell r="E5288">
            <v>0</v>
          </cell>
          <cell r="F5288">
            <v>0</v>
          </cell>
          <cell r="G5288">
            <v>0</v>
          </cell>
        </row>
        <row r="5289">
          <cell r="A5289" t="str">
            <v/>
          </cell>
          <cell r="B5289" t="str">
            <v/>
          </cell>
          <cell r="C5289">
            <v>0</v>
          </cell>
          <cell r="D5289" t="str">
            <v/>
          </cell>
          <cell r="E5289">
            <v>0</v>
          </cell>
          <cell r="F5289">
            <v>0</v>
          </cell>
          <cell r="G5289">
            <v>0</v>
          </cell>
        </row>
        <row r="5290">
          <cell r="A5290" t="str">
            <v/>
          </cell>
          <cell r="B5290" t="str">
            <v/>
          </cell>
          <cell r="C5290">
            <v>0</v>
          </cell>
          <cell r="D5290" t="str">
            <v/>
          </cell>
          <cell r="E5290">
            <v>0</v>
          </cell>
          <cell r="F5290">
            <v>0</v>
          </cell>
          <cell r="G5290">
            <v>0</v>
          </cell>
        </row>
        <row r="5291">
          <cell r="A5291" t="str">
            <v/>
          </cell>
          <cell r="B5291" t="str">
            <v/>
          </cell>
          <cell r="C5291">
            <v>0</v>
          </cell>
          <cell r="D5291" t="str">
            <v/>
          </cell>
          <cell r="E5291">
            <v>0</v>
          </cell>
          <cell r="F5291">
            <v>0</v>
          </cell>
          <cell r="G5291">
            <v>0</v>
          </cell>
        </row>
        <row r="5292">
          <cell r="A5292" t="str">
            <v/>
          </cell>
          <cell r="B5292" t="str">
            <v/>
          </cell>
          <cell r="C5292">
            <v>0</v>
          </cell>
          <cell r="D5292" t="str">
            <v/>
          </cell>
          <cell r="E5292">
            <v>0</v>
          </cell>
          <cell r="F5292">
            <v>0</v>
          </cell>
          <cell r="G5292">
            <v>0</v>
          </cell>
        </row>
        <row r="5293">
          <cell r="A5293" t="str">
            <v/>
          </cell>
          <cell r="B5293" t="str">
            <v/>
          </cell>
          <cell r="C5293">
            <v>0</v>
          </cell>
          <cell r="D5293" t="str">
            <v/>
          </cell>
          <cell r="E5293">
            <v>0</v>
          </cell>
          <cell r="F5293">
            <v>0</v>
          </cell>
          <cell r="G5293">
            <v>0</v>
          </cell>
        </row>
        <row r="5294">
          <cell r="A5294" t="str">
            <v/>
          </cell>
          <cell r="B5294" t="str">
            <v/>
          </cell>
          <cell r="C5294">
            <v>0</v>
          </cell>
          <cell r="D5294" t="str">
            <v/>
          </cell>
          <cell r="E5294">
            <v>0</v>
          </cell>
          <cell r="F5294">
            <v>0</v>
          </cell>
          <cell r="G5294">
            <v>0</v>
          </cell>
        </row>
        <row r="5295">
          <cell r="A5295" t="str">
            <v/>
          </cell>
          <cell r="B5295" t="str">
            <v/>
          </cell>
          <cell r="C5295">
            <v>0</v>
          </cell>
          <cell r="D5295" t="str">
            <v/>
          </cell>
          <cell r="E5295">
            <v>0</v>
          </cell>
          <cell r="F5295">
            <v>0</v>
          </cell>
          <cell r="G5295">
            <v>0</v>
          </cell>
        </row>
        <row r="5296">
          <cell r="A5296" t="str">
            <v/>
          </cell>
          <cell r="B5296" t="str">
            <v/>
          </cell>
          <cell r="C5296">
            <v>0</v>
          </cell>
          <cell r="D5296" t="str">
            <v/>
          </cell>
          <cell r="E5296">
            <v>0</v>
          </cell>
          <cell r="F5296">
            <v>0</v>
          </cell>
          <cell r="G5296">
            <v>0</v>
          </cell>
        </row>
        <row r="5297">
          <cell r="A5297">
            <v>0</v>
          </cell>
          <cell r="E5297">
            <v>0</v>
          </cell>
          <cell r="F5297" t="str">
            <v>Total C</v>
          </cell>
          <cell r="G5297">
            <v>0</v>
          </cell>
        </row>
        <row r="5298">
          <cell r="A5298">
            <v>0</v>
          </cell>
          <cell r="E5298">
            <v>0</v>
          </cell>
          <cell r="G5298">
            <v>0</v>
          </cell>
        </row>
        <row r="5299">
          <cell r="A5299" t="str">
            <v>14.9.2</v>
          </cell>
          <cell r="B5299" t="str">
            <v>Conexión de cloaca</v>
          </cell>
          <cell r="C5299">
            <v>0</v>
          </cell>
          <cell r="D5299" t="str">
            <v>Costo  Neto</v>
          </cell>
          <cell r="E5299">
            <v>0</v>
          </cell>
          <cell r="F5299" t="str">
            <v>Total D=A+B+C</v>
          </cell>
          <cell r="G5299">
            <v>0</v>
          </cell>
        </row>
        <row r="5301">
          <cell r="A5301" t="str">
            <v>ANALISIS DE PRECIOS</v>
          </cell>
          <cell r="B5301">
            <v>0</v>
          </cell>
          <cell r="C5301">
            <v>0</v>
          </cell>
          <cell r="D5301">
            <v>0</v>
          </cell>
          <cell r="E5301">
            <v>0</v>
          </cell>
          <cell r="F5301">
            <v>0</v>
          </cell>
          <cell r="G5301">
            <v>0</v>
          </cell>
        </row>
        <row r="5302">
          <cell r="A5302" t="str">
            <v>COMITENTE:</v>
          </cell>
          <cell r="B5302" t="str">
            <v>SUBSECRETARÍA DE OBRAS PÚBLICAS</v>
          </cell>
          <cell r="C5302">
            <v>0</v>
          </cell>
          <cell r="D5302">
            <v>0</v>
          </cell>
          <cell r="E5302">
            <v>0</v>
          </cell>
          <cell r="F5302">
            <v>0</v>
          </cell>
          <cell r="G5302">
            <v>0</v>
          </cell>
        </row>
        <row r="5303">
          <cell r="A5303" t="str">
            <v>CONTRATISTA:</v>
          </cell>
          <cell r="B5303">
            <v>0</v>
          </cell>
          <cell r="C5303">
            <v>0</v>
          </cell>
          <cell r="D5303">
            <v>0</v>
          </cell>
          <cell r="E5303">
            <v>0</v>
          </cell>
          <cell r="F5303">
            <v>0</v>
          </cell>
          <cell r="G5303">
            <v>0</v>
          </cell>
        </row>
        <row r="5304">
          <cell r="A5304" t="str">
            <v>OBRA:</v>
          </cell>
          <cell r="B5304" t="str">
            <v>CONSTRUCCIÓN CONSULTORIOS EXTERNOS - HOSPITAL DR. GUILLERMO RAWSON</v>
          </cell>
          <cell r="C5304">
            <v>0</v>
          </cell>
          <cell r="D5304">
            <v>0</v>
          </cell>
          <cell r="E5304">
            <v>0</v>
          </cell>
          <cell r="F5304" t="str">
            <v>PRECIOS A:</v>
          </cell>
          <cell r="G5304">
            <v>0</v>
          </cell>
        </row>
        <row r="5305">
          <cell r="A5305" t="str">
            <v>UBICACIÓN:</v>
          </cell>
          <cell r="B5305" t="str">
            <v>Departamento Capital - Provincia de SAN JUAN</v>
          </cell>
          <cell r="C5305">
            <v>0</v>
          </cell>
          <cell r="E5305">
            <v>0</v>
          </cell>
          <cell r="G5305">
            <v>0</v>
          </cell>
        </row>
        <row r="5306">
          <cell r="A5306" t="str">
            <v>RUBRO:</v>
          </cell>
          <cell r="B5306">
            <v>14</v>
          </cell>
          <cell r="C5306" t="str">
            <v>INSTALACIÓN SANITARIA</v>
          </cell>
          <cell r="E5306">
            <v>0</v>
          </cell>
          <cell r="G5306">
            <v>0</v>
          </cell>
        </row>
        <row r="5307">
          <cell r="A5307" t="str">
            <v>ITEM:</v>
          </cell>
          <cell r="B5307" t="str">
            <v>14.10</v>
          </cell>
          <cell r="C5307" t="str">
            <v>CAÑERIAS PASANTES EN JUNTAS SÍSMICAS</v>
          </cell>
          <cell r="E5307">
            <v>0</v>
          </cell>
          <cell r="F5307" t="str">
            <v>UNIDAD:</v>
          </cell>
          <cell r="G5307" t="str">
            <v>gl</v>
          </cell>
        </row>
        <row r="5308">
          <cell r="A5308">
            <v>0</v>
          </cell>
          <cell r="B5308">
            <v>0</v>
          </cell>
          <cell r="E5308">
            <v>0</v>
          </cell>
          <cell r="G5308">
            <v>0</v>
          </cell>
        </row>
        <row r="5309">
          <cell r="A5309" t="str">
            <v>DATOS REDETERMINACION</v>
          </cell>
          <cell r="B5309">
            <v>0</v>
          </cell>
          <cell r="C5309" t="str">
            <v>DESIGNACION</v>
          </cell>
          <cell r="D5309" t="str">
            <v>U</v>
          </cell>
          <cell r="E5309" t="str">
            <v>Cantidad</v>
          </cell>
          <cell r="F5309" t="str">
            <v>$ Unitarios</v>
          </cell>
          <cell r="G5309" t="str">
            <v>$ Parcial</v>
          </cell>
        </row>
        <row r="5310">
          <cell r="A5310" t="str">
            <v>CÓDIGO</v>
          </cell>
          <cell r="B5310" t="str">
            <v>DESCRIPCIÓN</v>
          </cell>
          <cell r="C5310">
            <v>0</v>
          </cell>
          <cell r="D5310">
            <v>0</v>
          </cell>
          <cell r="E5310">
            <v>0</v>
          </cell>
          <cell r="F5310">
            <v>0</v>
          </cell>
          <cell r="G5310">
            <v>0</v>
          </cell>
        </row>
        <row r="5311">
          <cell r="A5311">
            <v>0</v>
          </cell>
          <cell r="B5311">
            <v>0</v>
          </cell>
          <cell r="C5311" t="str">
            <v>A - MATERIALES</v>
          </cell>
          <cell r="D5311">
            <v>0</v>
          </cell>
          <cell r="E5311">
            <v>0</v>
          </cell>
          <cell r="F5311">
            <v>0</v>
          </cell>
          <cell r="G5311">
            <v>0</v>
          </cell>
        </row>
        <row r="5312">
          <cell r="A5312" t="str">
            <v/>
          </cell>
          <cell r="B5312" t="str">
            <v/>
          </cell>
          <cell r="C5312">
            <v>0</v>
          </cell>
          <cell r="D5312" t="str">
            <v/>
          </cell>
          <cell r="E5312">
            <v>0</v>
          </cell>
          <cell r="F5312">
            <v>0</v>
          </cell>
          <cell r="G5312">
            <v>0</v>
          </cell>
        </row>
        <row r="5313">
          <cell r="A5313" t="str">
            <v/>
          </cell>
          <cell r="B5313" t="str">
            <v/>
          </cell>
          <cell r="C5313">
            <v>0</v>
          </cell>
          <cell r="D5313" t="str">
            <v/>
          </cell>
          <cell r="E5313">
            <v>0</v>
          </cell>
          <cell r="F5313">
            <v>0</v>
          </cell>
          <cell r="G5313">
            <v>0</v>
          </cell>
        </row>
        <row r="5314">
          <cell r="A5314" t="str">
            <v/>
          </cell>
          <cell r="B5314" t="str">
            <v/>
          </cell>
          <cell r="C5314">
            <v>0</v>
          </cell>
          <cell r="D5314" t="str">
            <v/>
          </cell>
          <cell r="E5314">
            <v>0</v>
          </cell>
          <cell r="F5314">
            <v>0</v>
          </cell>
          <cell r="G5314">
            <v>0</v>
          </cell>
        </row>
        <row r="5315">
          <cell r="A5315" t="str">
            <v/>
          </cell>
          <cell r="B5315" t="str">
            <v/>
          </cell>
          <cell r="C5315">
            <v>0</v>
          </cell>
          <cell r="D5315" t="str">
            <v/>
          </cell>
          <cell r="E5315">
            <v>0</v>
          </cell>
          <cell r="F5315">
            <v>0</v>
          </cell>
          <cell r="G5315">
            <v>0</v>
          </cell>
        </row>
        <row r="5316">
          <cell r="A5316" t="str">
            <v/>
          </cell>
          <cell r="B5316" t="str">
            <v/>
          </cell>
          <cell r="C5316">
            <v>0</v>
          </cell>
          <cell r="D5316" t="str">
            <v/>
          </cell>
          <cell r="E5316">
            <v>0</v>
          </cell>
          <cell r="F5316">
            <v>0</v>
          </cell>
          <cell r="G5316">
            <v>0</v>
          </cell>
        </row>
        <row r="5317">
          <cell r="A5317" t="str">
            <v/>
          </cell>
          <cell r="B5317" t="str">
            <v/>
          </cell>
          <cell r="C5317">
            <v>0</v>
          </cell>
          <cell r="D5317" t="str">
            <v/>
          </cell>
          <cell r="E5317">
            <v>0</v>
          </cell>
          <cell r="F5317">
            <v>0</v>
          </cell>
          <cell r="G5317">
            <v>0</v>
          </cell>
        </row>
        <row r="5318">
          <cell r="A5318" t="str">
            <v/>
          </cell>
          <cell r="B5318" t="str">
            <v/>
          </cell>
          <cell r="C5318">
            <v>0</v>
          </cell>
          <cell r="D5318" t="str">
            <v/>
          </cell>
          <cell r="E5318">
            <v>0</v>
          </cell>
          <cell r="F5318">
            <v>0</v>
          </cell>
          <cell r="G5318">
            <v>0</v>
          </cell>
        </row>
        <row r="5319">
          <cell r="A5319" t="str">
            <v/>
          </cell>
          <cell r="B5319" t="str">
            <v/>
          </cell>
          <cell r="C5319">
            <v>0</v>
          </cell>
          <cell r="D5319" t="str">
            <v/>
          </cell>
          <cell r="E5319">
            <v>0</v>
          </cell>
          <cell r="F5319">
            <v>0</v>
          </cell>
          <cell r="G5319">
            <v>0</v>
          </cell>
        </row>
        <row r="5320">
          <cell r="A5320" t="str">
            <v/>
          </cell>
          <cell r="B5320" t="str">
            <v/>
          </cell>
          <cell r="C5320">
            <v>0</v>
          </cell>
          <cell r="D5320" t="str">
            <v/>
          </cell>
          <cell r="E5320">
            <v>0</v>
          </cell>
          <cell r="F5320">
            <v>0</v>
          </cell>
          <cell r="G5320">
            <v>0</v>
          </cell>
        </row>
        <row r="5321">
          <cell r="A5321" t="str">
            <v/>
          </cell>
          <cell r="B5321" t="str">
            <v/>
          </cell>
          <cell r="C5321">
            <v>0</v>
          </cell>
          <cell r="D5321" t="str">
            <v/>
          </cell>
          <cell r="E5321">
            <v>0</v>
          </cell>
          <cell r="F5321">
            <v>0</v>
          </cell>
          <cell r="G5321">
            <v>0</v>
          </cell>
        </row>
        <row r="5322">
          <cell r="A5322" t="str">
            <v/>
          </cell>
          <cell r="B5322" t="str">
            <v/>
          </cell>
          <cell r="C5322">
            <v>0</v>
          </cell>
          <cell r="D5322" t="str">
            <v/>
          </cell>
          <cell r="E5322">
            <v>0</v>
          </cell>
          <cell r="F5322">
            <v>0</v>
          </cell>
          <cell r="G5322">
            <v>0</v>
          </cell>
        </row>
        <row r="5323">
          <cell r="A5323" t="str">
            <v/>
          </cell>
          <cell r="B5323" t="str">
            <v/>
          </cell>
          <cell r="C5323">
            <v>0</v>
          </cell>
          <cell r="D5323" t="str">
            <v/>
          </cell>
          <cell r="E5323">
            <v>0</v>
          </cell>
          <cell r="F5323">
            <v>0</v>
          </cell>
          <cell r="G5323">
            <v>0</v>
          </cell>
        </row>
        <row r="5324">
          <cell r="A5324" t="str">
            <v/>
          </cell>
          <cell r="B5324" t="str">
            <v/>
          </cell>
          <cell r="C5324">
            <v>0</v>
          </cell>
          <cell r="D5324" t="str">
            <v/>
          </cell>
          <cell r="E5324">
            <v>0</v>
          </cell>
          <cell r="F5324">
            <v>0</v>
          </cell>
          <cell r="G5324">
            <v>0</v>
          </cell>
        </row>
        <row r="5325">
          <cell r="A5325" t="str">
            <v/>
          </cell>
          <cell r="B5325" t="str">
            <v/>
          </cell>
          <cell r="C5325">
            <v>0</v>
          </cell>
          <cell r="D5325" t="str">
            <v/>
          </cell>
          <cell r="E5325">
            <v>0</v>
          </cell>
          <cell r="F5325">
            <v>0</v>
          </cell>
          <cell r="G5325">
            <v>0</v>
          </cell>
        </row>
        <row r="5326">
          <cell r="A5326">
            <v>0</v>
          </cell>
          <cell r="E5326">
            <v>0</v>
          </cell>
          <cell r="F5326" t="str">
            <v>Total A</v>
          </cell>
          <cell r="G5326">
            <v>0</v>
          </cell>
        </row>
        <row r="5327">
          <cell r="A5327">
            <v>0</v>
          </cell>
          <cell r="C5327" t="str">
            <v>B - MANO DE OBRA</v>
          </cell>
          <cell r="E5327">
            <v>0</v>
          </cell>
          <cell r="G5327">
            <v>0</v>
          </cell>
        </row>
        <row r="5328">
          <cell r="A5328" t="str">
            <v/>
          </cell>
          <cell r="B5328" t="str">
            <v/>
          </cell>
          <cell r="C5328">
            <v>0</v>
          </cell>
          <cell r="D5328" t="str">
            <v/>
          </cell>
          <cell r="E5328">
            <v>0</v>
          </cell>
          <cell r="F5328">
            <v>0</v>
          </cell>
          <cell r="G5328">
            <v>0</v>
          </cell>
        </row>
        <row r="5329">
          <cell r="A5329" t="str">
            <v/>
          </cell>
          <cell r="B5329" t="str">
            <v/>
          </cell>
          <cell r="C5329">
            <v>0</v>
          </cell>
          <cell r="D5329" t="str">
            <v/>
          </cell>
          <cell r="E5329">
            <v>0</v>
          </cell>
          <cell r="F5329">
            <v>0</v>
          </cell>
          <cell r="G5329">
            <v>0</v>
          </cell>
        </row>
        <row r="5330">
          <cell r="A5330" t="str">
            <v/>
          </cell>
          <cell r="B5330" t="str">
            <v/>
          </cell>
          <cell r="C5330">
            <v>0</v>
          </cell>
          <cell r="D5330" t="str">
            <v/>
          </cell>
          <cell r="E5330">
            <v>0</v>
          </cell>
          <cell r="F5330">
            <v>0</v>
          </cell>
          <cell r="G5330">
            <v>0</v>
          </cell>
        </row>
        <row r="5331">
          <cell r="A5331" t="str">
            <v/>
          </cell>
          <cell r="B5331" t="str">
            <v/>
          </cell>
          <cell r="C5331">
            <v>0</v>
          </cell>
          <cell r="D5331" t="str">
            <v/>
          </cell>
          <cell r="E5331">
            <v>0</v>
          </cell>
          <cell r="F5331">
            <v>0</v>
          </cell>
          <cell r="G5331">
            <v>0</v>
          </cell>
        </row>
        <row r="5332">
          <cell r="A5332" t="str">
            <v/>
          </cell>
          <cell r="B5332" t="str">
            <v/>
          </cell>
          <cell r="C5332">
            <v>0</v>
          </cell>
          <cell r="D5332" t="str">
            <v/>
          </cell>
          <cell r="E5332">
            <v>0</v>
          </cell>
          <cell r="F5332">
            <v>0</v>
          </cell>
          <cell r="G5332">
            <v>0</v>
          </cell>
        </row>
        <row r="5333">
          <cell r="A5333" t="str">
            <v/>
          </cell>
          <cell r="B5333" t="str">
            <v/>
          </cell>
          <cell r="C5333">
            <v>0</v>
          </cell>
          <cell r="D5333" t="str">
            <v/>
          </cell>
          <cell r="E5333">
            <v>0</v>
          </cell>
          <cell r="F5333">
            <v>0</v>
          </cell>
          <cell r="G5333">
            <v>0</v>
          </cell>
        </row>
        <row r="5334">
          <cell r="A5334" t="str">
            <v/>
          </cell>
          <cell r="B5334" t="str">
            <v/>
          </cell>
          <cell r="C5334">
            <v>0</v>
          </cell>
          <cell r="D5334" t="str">
            <v/>
          </cell>
          <cell r="E5334">
            <v>0</v>
          </cell>
          <cell r="F5334">
            <v>0</v>
          </cell>
          <cell r="G5334">
            <v>0</v>
          </cell>
        </row>
        <row r="5335">
          <cell r="A5335" t="str">
            <v/>
          </cell>
          <cell r="B5335" t="str">
            <v/>
          </cell>
          <cell r="C5335">
            <v>0</v>
          </cell>
          <cell r="D5335" t="str">
            <v/>
          </cell>
          <cell r="E5335">
            <v>0</v>
          </cell>
          <cell r="F5335">
            <v>0</v>
          </cell>
          <cell r="G5335">
            <v>0</v>
          </cell>
        </row>
        <row r="5336">
          <cell r="A5336">
            <v>0</v>
          </cell>
          <cell r="E5336">
            <v>0</v>
          </cell>
          <cell r="F5336" t="str">
            <v>Total B</v>
          </cell>
          <cell r="G5336">
            <v>0</v>
          </cell>
        </row>
        <row r="5337">
          <cell r="A5337">
            <v>0</v>
          </cell>
          <cell r="C5337" t="str">
            <v>C - EQUIPOS</v>
          </cell>
          <cell r="E5337">
            <v>0</v>
          </cell>
          <cell r="G5337">
            <v>0</v>
          </cell>
        </row>
        <row r="5338">
          <cell r="A5338" t="str">
            <v/>
          </cell>
          <cell r="B5338" t="str">
            <v/>
          </cell>
          <cell r="C5338">
            <v>0</v>
          </cell>
          <cell r="D5338" t="str">
            <v/>
          </cell>
          <cell r="E5338">
            <v>0</v>
          </cell>
          <cell r="F5338">
            <v>0</v>
          </cell>
          <cell r="G5338">
            <v>0</v>
          </cell>
        </row>
        <row r="5339">
          <cell r="A5339" t="str">
            <v/>
          </cell>
          <cell r="B5339" t="str">
            <v/>
          </cell>
          <cell r="C5339">
            <v>0</v>
          </cell>
          <cell r="D5339" t="str">
            <v/>
          </cell>
          <cell r="E5339">
            <v>0</v>
          </cell>
          <cell r="F5339">
            <v>0</v>
          </cell>
          <cell r="G5339">
            <v>0</v>
          </cell>
        </row>
        <row r="5340">
          <cell r="A5340" t="str">
            <v/>
          </cell>
          <cell r="B5340" t="str">
            <v/>
          </cell>
          <cell r="C5340">
            <v>0</v>
          </cell>
          <cell r="D5340" t="str">
            <v/>
          </cell>
          <cell r="E5340">
            <v>0</v>
          </cell>
          <cell r="F5340">
            <v>0</v>
          </cell>
          <cell r="G5340">
            <v>0</v>
          </cell>
        </row>
        <row r="5341">
          <cell r="A5341" t="str">
            <v/>
          </cell>
          <cell r="B5341" t="str">
            <v/>
          </cell>
          <cell r="C5341">
            <v>0</v>
          </cell>
          <cell r="D5341" t="str">
            <v/>
          </cell>
          <cell r="E5341">
            <v>0</v>
          </cell>
          <cell r="F5341">
            <v>0</v>
          </cell>
          <cell r="G5341">
            <v>0</v>
          </cell>
        </row>
        <row r="5342">
          <cell r="A5342" t="str">
            <v/>
          </cell>
          <cell r="B5342" t="str">
            <v/>
          </cell>
          <cell r="C5342">
            <v>0</v>
          </cell>
          <cell r="D5342" t="str">
            <v/>
          </cell>
          <cell r="E5342">
            <v>0</v>
          </cell>
          <cell r="F5342">
            <v>0</v>
          </cell>
          <cell r="G5342">
            <v>0</v>
          </cell>
        </row>
        <row r="5343">
          <cell r="A5343" t="str">
            <v/>
          </cell>
          <cell r="B5343" t="str">
            <v/>
          </cell>
          <cell r="C5343">
            <v>0</v>
          </cell>
          <cell r="D5343" t="str">
            <v/>
          </cell>
          <cell r="E5343">
            <v>0</v>
          </cell>
          <cell r="F5343">
            <v>0</v>
          </cell>
          <cell r="G5343">
            <v>0</v>
          </cell>
        </row>
        <row r="5344">
          <cell r="A5344" t="str">
            <v/>
          </cell>
          <cell r="B5344" t="str">
            <v/>
          </cell>
          <cell r="C5344">
            <v>0</v>
          </cell>
          <cell r="D5344" t="str">
            <v/>
          </cell>
          <cell r="E5344">
            <v>0</v>
          </cell>
          <cell r="F5344">
            <v>0</v>
          </cell>
          <cell r="G5344">
            <v>0</v>
          </cell>
        </row>
        <row r="5345">
          <cell r="A5345" t="str">
            <v/>
          </cell>
          <cell r="B5345" t="str">
            <v/>
          </cell>
          <cell r="C5345">
            <v>0</v>
          </cell>
          <cell r="D5345" t="str">
            <v/>
          </cell>
          <cell r="E5345">
            <v>0</v>
          </cell>
          <cell r="F5345">
            <v>0</v>
          </cell>
          <cell r="G5345">
            <v>0</v>
          </cell>
        </row>
        <row r="5346">
          <cell r="A5346" t="str">
            <v/>
          </cell>
          <cell r="B5346" t="str">
            <v/>
          </cell>
          <cell r="C5346">
            <v>0</v>
          </cell>
          <cell r="D5346" t="str">
            <v/>
          </cell>
          <cell r="E5346">
            <v>0</v>
          </cell>
          <cell r="F5346">
            <v>0</v>
          </cell>
          <cell r="G5346">
            <v>0</v>
          </cell>
        </row>
        <row r="5347">
          <cell r="A5347">
            <v>0</v>
          </cell>
          <cell r="E5347">
            <v>0</v>
          </cell>
          <cell r="F5347" t="str">
            <v>Total C</v>
          </cell>
          <cell r="G5347">
            <v>0</v>
          </cell>
        </row>
        <row r="5348">
          <cell r="A5348">
            <v>0</v>
          </cell>
          <cell r="E5348">
            <v>0</v>
          </cell>
          <cell r="G5348">
            <v>0</v>
          </cell>
        </row>
        <row r="5349">
          <cell r="A5349" t="str">
            <v>14.10</v>
          </cell>
          <cell r="B5349" t="str">
            <v>CAÑERIAS PASANTES EN JUNTAS SÍSMICAS</v>
          </cell>
          <cell r="C5349">
            <v>0</v>
          </cell>
          <cell r="D5349" t="str">
            <v>Costo  Neto</v>
          </cell>
          <cell r="E5349">
            <v>0</v>
          </cell>
          <cell r="F5349" t="str">
            <v>Total D=A+B+C</v>
          </cell>
          <cell r="G5349">
            <v>0</v>
          </cell>
        </row>
        <row r="5351">
          <cell r="A5351" t="str">
            <v>ANALISIS DE PRECIOS</v>
          </cell>
          <cell r="B5351">
            <v>0</v>
          </cell>
          <cell r="C5351">
            <v>0</v>
          </cell>
          <cell r="D5351">
            <v>0</v>
          </cell>
          <cell r="E5351">
            <v>0</v>
          </cell>
          <cell r="F5351">
            <v>0</v>
          </cell>
          <cell r="G5351">
            <v>0</v>
          </cell>
        </row>
        <row r="5352">
          <cell r="A5352" t="str">
            <v>COMITENTE:</v>
          </cell>
          <cell r="B5352" t="str">
            <v>SUBSECRETARÍA DE OBRAS PÚBLICAS</v>
          </cell>
          <cell r="C5352">
            <v>0</v>
          </cell>
          <cell r="D5352">
            <v>0</v>
          </cell>
          <cell r="E5352">
            <v>0</v>
          </cell>
          <cell r="F5352">
            <v>0</v>
          </cell>
          <cell r="G5352">
            <v>0</v>
          </cell>
        </row>
        <row r="5353">
          <cell r="A5353" t="str">
            <v>CONTRATISTA:</v>
          </cell>
          <cell r="B5353">
            <v>0</v>
          </cell>
          <cell r="C5353">
            <v>0</v>
          </cell>
          <cell r="D5353">
            <v>0</v>
          </cell>
          <cell r="E5353">
            <v>0</v>
          </cell>
          <cell r="F5353">
            <v>0</v>
          </cell>
          <cell r="G5353">
            <v>0</v>
          </cell>
        </row>
        <row r="5354">
          <cell r="A5354" t="str">
            <v>OBRA:</v>
          </cell>
          <cell r="B5354" t="str">
            <v>CONSTRUCCIÓN CONSULTORIOS EXTERNOS - HOSPITAL DR. GUILLERMO RAWSON</v>
          </cell>
          <cell r="C5354">
            <v>0</v>
          </cell>
          <cell r="D5354">
            <v>0</v>
          </cell>
          <cell r="E5354">
            <v>0</v>
          </cell>
          <cell r="F5354" t="str">
            <v>PRECIOS A:</v>
          </cell>
          <cell r="G5354">
            <v>0</v>
          </cell>
        </row>
        <row r="5355">
          <cell r="A5355" t="str">
            <v>UBICACIÓN:</v>
          </cell>
          <cell r="B5355" t="str">
            <v>Departamento Capital - Provincia de SAN JUAN</v>
          </cell>
          <cell r="C5355">
            <v>0</v>
          </cell>
          <cell r="E5355">
            <v>0</v>
          </cell>
          <cell r="G5355">
            <v>0</v>
          </cell>
        </row>
        <row r="5356">
          <cell r="A5356" t="str">
            <v>RUBRO:</v>
          </cell>
          <cell r="B5356">
            <v>15</v>
          </cell>
          <cell r="C5356" t="str">
            <v>INSTALACION ELÉCTRICA</v>
          </cell>
          <cell r="E5356">
            <v>0</v>
          </cell>
          <cell r="G5356">
            <v>0</v>
          </cell>
        </row>
        <row r="5357">
          <cell r="A5357" t="str">
            <v>ITEM:</v>
          </cell>
          <cell r="B5357" t="str">
            <v>15.1.1</v>
          </cell>
          <cell r="C5357" t="str">
            <v>Instalación eléctrica para fuerza motriz</v>
          </cell>
          <cell r="E5357">
            <v>0</v>
          </cell>
          <cell r="F5357" t="str">
            <v>UNIDAD:</v>
          </cell>
          <cell r="G5357" t="str">
            <v>gl</v>
          </cell>
        </row>
        <row r="5358">
          <cell r="A5358">
            <v>0</v>
          </cell>
          <cell r="B5358">
            <v>0</v>
          </cell>
          <cell r="E5358">
            <v>0</v>
          </cell>
          <cell r="G5358">
            <v>0</v>
          </cell>
        </row>
        <row r="5359">
          <cell r="A5359" t="str">
            <v>DATOS REDETERMINACION</v>
          </cell>
          <cell r="B5359">
            <v>0</v>
          </cell>
          <cell r="C5359" t="str">
            <v>DESIGNACION</v>
          </cell>
          <cell r="D5359" t="str">
            <v>U</v>
          </cell>
          <cell r="E5359" t="str">
            <v>Cantidad</v>
          </cell>
          <cell r="F5359" t="str">
            <v>$ Unitarios</v>
          </cell>
          <cell r="G5359" t="str">
            <v>$ Parcial</v>
          </cell>
        </row>
        <row r="5360">
          <cell r="A5360" t="str">
            <v>CÓDIGO</v>
          </cell>
          <cell r="B5360" t="str">
            <v>DESCRIPCIÓN</v>
          </cell>
          <cell r="C5360">
            <v>0</v>
          </cell>
          <cell r="D5360">
            <v>0</v>
          </cell>
          <cell r="E5360">
            <v>0</v>
          </cell>
          <cell r="F5360">
            <v>0</v>
          </cell>
          <cell r="G5360">
            <v>0</v>
          </cell>
        </row>
        <row r="5361">
          <cell r="A5361">
            <v>0</v>
          </cell>
          <cell r="B5361">
            <v>0</v>
          </cell>
          <cell r="C5361" t="str">
            <v>A - MATERIALES</v>
          </cell>
          <cell r="D5361">
            <v>0</v>
          </cell>
          <cell r="E5361">
            <v>0</v>
          </cell>
          <cell r="F5361">
            <v>0</v>
          </cell>
          <cell r="G5361">
            <v>0</v>
          </cell>
        </row>
        <row r="5362">
          <cell r="A5362" t="str">
            <v/>
          </cell>
          <cell r="B5362" t="str">
            <v/>
          </cell>
          <cell r="C5362">
            <v>0</v>
          </cell>
          <cell r="D5362" t="str">
            <v/>
          </cell>
          <cell r="E5362">
            <v>0</v>
          </cell>
          <cell r="F5362">
            <v>0</v>
          </cell>
          <cell r="G5362">
            <v>0</v>
          </cell>
        </row>
        <row r="5363">
          <cell r="A5363" t="str">
            <v/>
          </cell>
          <cell r="B5363" t="str">
            <v/>
          </cell>
          <cell r="C5363">
            <v>0</v>
          </cell>
          <cell r="D5363" t="str">
            <v/>
          </cell>
          <cell r="E5363">
            <v>0</v>
          </cell>
          <cell r="F5363">
            <v>0</v>
          </cell>
          <cell r="G5363">
            <v>0</v>
          </cell>
        </row>
        <row r="5364">
          <cell r="A5364" t="str">
            <v/>
          </cell>
          <cell r="B5364" t="str">
            <v/>
          </cell>
          <cell r="C5364">
            <v>0</v>
          </cell>
          <cell r="D5364" t="str">
            <v/>
          </cell>
          <cell r="E5364">
            <v>0</v>
          </cell>
          <cell r="F5364">
            <v>0</v>
          </cell>
          <cell r="G5364">
            <v>0</v>
          </cell>
        </row>
        <row r="5365">
          <cell r="A5365" t="str">
            <v/>
          </cell>
          <cell r="B5365" t="str">
            <v/>
          </cell>
          <cell r="C5365">
            <v>0</v>
          </cell>
          <cell r="D5365" t="str">
            <v/>
          </cell>
          <cell r="E5365">
            <v>0</v>
          </cell>
          <cell r="F5365">
            <v>0</v>
          </cell>
          <cell r="G5365">
            <v>0</v>
          </cell>
        </row>
        <row r="5366">
          <cell r="A5366" t="str">
            <v/>
          </cell>
          <cell r="B5366" t="str">
            <v/>
          </cell>
          <cell r="C5366">
            <v>0</v>
          </cell>
          <cell r="D5366" t="str">
            <v/>
          </cell>
          <cell r="E5366">
            <v>0</v>
          </cell>
          <cell r="F5366">
            <v>0</v>
          </cell>
          <cell r="G5366">
            <v>0</v>
          </cell>
        </row>
        <row r="5367">
          <cell r="A5367" t="str">
            <v/>
          </cell>
          <cell r="B5367" t="str">
            <v/>
          </cell>
          <cell r="C5367">
            <v>0</v>
          </cell>
          <cell r="D5367" t="str">
            <v/>
          </cell>
          <cell r="E5367">
            <v>0</v>
          </cell>
          <cell r="F5367">
            <v>0</v>
          </cell>
          <cell r="G5367">
            <v>0</v>
          </cell>
        </row>
        <row r="5368">
          <cell r="A5368" t="str">
            <v/>
          </cell>
          <cell r="B5368" t="str">
            <v/>
          </cell>
          <cell r="C5368">
            <v>0</v>
          </cell>
          <cell r="D5368" t="str">
            <v/>
          </cell>
          <cell r="E5368">
            <v>0</v>
          </cell>
          <cell r="F5368">
            <v>0</v>
          </cell>
          <cell r="G5368">
            <v>0</v>
          </cell>
        </row>
        <row r="5369">
          <cell r="A5369" t="str">
            <v/>
          </cell>
          <cell r="B5369" t="str">
            <v/>
          </cell>
          <cell r="C5369">
            <v>0</v>
          </cell>
          <cell r="D5369" t="str">
            <v/>
          </cell>
          <cell r="E5369">
            <v>0</v>
          </cell>
          <cell r="F5369">
            <v>0</v>
          </cell>
          <cell r="G5369">
            <v>0</v>
          </cell>
        </row>
        <row r="5370">
          <cell r="A5370" t="str">
            <v/>
          </cell>
          <cell r="B5370" t="str">
            <v/>
          </cell>
          <cell r="C5370">
            <v>0</v>
          </cell>
          <cell r="D5370" t="str">
            <v/>
          </cell>
          <cell r="E5370">
            <v>0</v>
          </cell>
          <cell r="F5370">
            <v>0</v>
          </cell>
          <cell r="G5370">
            <v>0</v>
          </cell>
        </row>
        <row r="5371">
          <cell r="A5371" t="str">
            <v/>
          </cell>
          <cell r="B5371" t="str">
            <v/>
          </cell>
          <cell r="C5371">
            <v>0</v>
          </cell>
          <cell r="D5371" t="str">
            <v/>
          </cell>
          <cell r="E5371">
            <v>0</v>
          </cell>
          <cell r="F5371">
            <v>0</v>
          </cell>
          <cell r="G5371">
            <v>0</v>
          </cell>
        </row>
        <row r="5372">
          <cell r="A5372" t="str">
            <v/>
          </cell>
          <cell r="B5372" t="str">
            <v/>
          </cell>
          <cell r="C5372">
            <v>0</v>
          </cell>
          <cell r="D5372" t="str">
            <v/>
          </cell>
          <cell r="E5372">
            <v>0</v>
          </cell>
          <cell r="F5372">
            <v>0</v>
          </cell>
          <cell r="G5372">
            <v>0</v>
          </cell>
        </row>
        <row r="5373">
          <cell r="A5373" t="str">
            <v/>
          </cell>
          <cell r="B5373" t="str">
            <v/>
          </cell>
          <cell r="C5373">
            <v>0</v>
          </cell>
          <cell r="D5373" t="str">
            <v/>
          </cell>
          <cell r="E5373">
            <v>0</v>
          </cell>
          <cell r="F5373">
            <v>0</v>
          </cell>
          <cell r="G5373">
            <v>0</v>
          </cell>
        </row>
        <row r="5374">
          <cell r="A5374" t="str">
            <v/>
          </cell>
          <cell r="B5374" t="str">
            <v/>
          </cell>
          <cell r="C5374">
            <v>0</v>
          </cell>
          <cell r="D5374" t="str">
            <v/>
          </cell>
          <cell r="E5374">
            <v>0</v>
          </cell>
          <cell r="F5374">
            <v>0</v>
          </cell>
          <cell r="G5374">
            <v>0</v>
          </cell>
        </row>
        <row r="5375">
          <cell r="A5375" t="str">
            <v/>
          </cell>
          <cell r="B5375" t="str">
            <v/>
          </cell>
          <cell r="C5375">
            <v>0</v>
          </cell>
          <cell r="D5375" t="str">
            <v/>
          </cell>
          <cell r="E5375">
            <v>0</v>
          </cell>
          <cell r="F5375">
            <v>0</v>
          </cell>
          <cell r="G5375">
            <v>0</v>
          </cell>
        </row>
        <row r="5376">
          <cell r="A5376">
            <v>0</v>
          </cell>
          <cell r="E5376">
            <v>0</v>
          </cell>
          <cell r="F5376" t="str">
            <v>Total A</v>
          </cell>
          <cell r="G5376">
            <v>0</v>
          </cell>
        </row>
        <row r="5377">
          <cell r="A5377">
            <v>0</v>
          </cell>
          <cell r="C5377" t="str">
            <v>B - MANO DE OBRA</v>
          </cell>
          <cell r="E5377">
            <v>0</v>
          </cell>
          <cell r="G5377">
            <v>0</v>
          </cell>
        </row>
        <row r="5378">
          <cell r="A5378" t="str">
            <v/>
          </cell>
          <cell r="B5378" t="str">
            <v/>
          </cell>
          <cell r="C5378">
            <v>0</v>
          </cell>
          <cell r="D5378" t="str">
            <v/>
          </cell>
          <cell r="E5378">
            <v>0</v>
          </cell>
          <cell r="F5378">
            <v>0</v>
          </cell>
          <cell r="G5378">
            <v>0</v>
          </cell>
        </row>
        <row r="5379">
          <cell r="A5379" t="str">
            <v/>
          </cell>
          <cell r="B5379" t="str">
            <v/>
          </cell>
          <cell r="C5379">
            <v>0</v>
          </cell>
          <cell r="D5379" t="str">
            <v/>
          </cell>
          <cell r="E5379">
            <v>0</v>
          </cell>
          <cell r="F5379">
            <v>0</v>
          </cell>
          <cell r="G5379">
            <v>0</v>
          </cell>
        </row>
        <row r="5380">
          <cell r="A5380" t="str">
            <v/>
          </cell>
          <cell r="B5380" t="str">
            <v/>
          </cell>
          <cell r="C5380">
            <v>0</v>
          </cell>
          <cell r="D5380" t="str">
            <v/>
          </cell>
          <cell r="E5380">
            <v>0</v>
          </cell>
          <cell r="F5380">
            <v>0</v>
          </cell>
          <cell r="G5380">
            <v>0</v>
          </cell>
        </row>
        <row r="5381">
          <cell r="A5381" t="str">
            <v/>
          </cell>
          <cell r="B5381" t="str">
            <v/>
          </cell>
          <cell r="C5381">
            <v>0</v>
          </cell>
          <cell r="D5381" t="str">
            <v/>
          </cell>
          <cell r="E5381">
            <v>0</v>
          </cell>
          <cell r="F5381">
            <v>0</v>
          </cell>
          <cell r="G5381">
            <v>0</v>
          </cell>
        </row>
        <row r="5382">
          <cell r="A5382" t="str">
            <v/>
          </cell>
          <cell r="B5382" t="str">
            <v/>
          </cell>
          <cell r="C5382">
            <v>0</v>
          </cell>
          <cell r="D5382" t="str">
            <v/>
          </cell>
          <cell r="E5382">
            <v>0</v>
          </cell>
          <cell r="F5382">
            <v>0</v>
          </cell>
          <cell r="G5382">
            <v>0</v>
          </cell>
        </row>
        <row r="5383">
          <cell r="A5383" t="str">
            <v/>
          </cell>
          <cell r="B5383" t="str">
            <v/>
          </cell>
          <cell r="C5383">
            <v>0</v>
          </cell>
          <cell r="D5383" t="str">
            <v/>
          </cell>
          <cell r="E5383">
            <v>0</v>
          </cell>
          <cell r="F5383">
            <v>0</v>
          </cell>
          <cell r="G5383">
            <v>0</v>
          </cell>
        </row>
        <row r="5384">
          <cell r="A5384" t="str">
            <v/>
          </cell>
          <cell r="B5384" t="str">
            <v/>
          </cell>
          <cell r="C5384">
            <v>0</v>
          </cell>
          <cell r="D5384" t="str">
            <v/>
          </cell>
          <cell r="E5384">
            <v>0</v>
          </cell>
          <cell r="F5384">
            <v>0</v>
          </cell>
          <cell r="G5384">
            <v>0</v>
          </cell>
        </row>
        <row r="5385">
          <cell r="A5385" t="str">
            <v/>
          </cell>
          <cell r="B5385" t="str">
            <v/>
          </cell>
          <cell r="C5385">
            <v>0</v>
          </cell>
          <cell r="D5385" t="str">
            <v/>
          </cell>
          <cell r="E5385">
            <v>0</v>
          </cell>
          <cell r="F5385">
            <v>0</v>
          </cell>
          <cell r="G5385">
            <v>0</v>
          </cell>
        </row>
        <row r="5386">
          <cell r="A5386">
            <v>0</v>
          </cell>
          <cell r="E5386">
            <v>0</v>
          </cell>
          <cell r="F5386" t="str">
            <v>Total B</v>
          </cell>
          <cell r="G5386">
            <v>0</v>
          </cell>
        </row>
        <row r="5387">
          <cell r="A5387">
            <v>0</v>
          </cell>
          <cell r="C5387" t="str">
            <v>C - EQUIPOS</v>
          </cell>
          <cell r="E5387">
            <v>0</v>
          </cell>
          <cell r="G5387">
            <v>0</v>
          </cell>
        </row>
        <row r="5388">
          <cell r="A5388" t="str">
            <v/>
          </cell>
          <cell r="B5388" t="str">
            <v/>
          </cell>
          <cell r="C5388">
            <v>0</v>
          </cell>
          <cell r="D5388" t="str">
            <v/>
          </cell>
          <cell r="E5388">
            <v>0</v>
          </cell>
          <cell r="F5388">
            <v>0</v>
          </cell>
          <cell r="G5388">
            <v>0</v>
          </cell>
        </row>
        <row r="5389">
          <cell r="A5389" t="str">
            <v/>
          </cell>
          <cell r="B5389" t="str">
            <v/>
          </cell>
          <cell r="C5389">
            <v>0</v>
          </cell>
          <cell r="D5389" t="str">
            <v/>
          </cell>
          <cell r="E5389">
            <v>0</v>
          </cell>
          <cell r="F5389">
            <v>0</v>
          </cell>
          <cell r="G5389">
            <v>0</v>
          </cell>
        </row>
        <row r="5390">
          <cell r="A5390" t="str">
            <v/>
          </cell>
          <cell r="B5390" t="str">
            <v/>
          </cell>
          <cell r="C5390">
            <v>0</v>
          </cell>
          <cell r="D5390" t="str">
            <v/>
          </cell>
          <cell r="E5390">
            <v>0</v>
          </cell>
          <cell r="F5390">
            <v>0</v>
          </cell>
          <cell r="G5390">
            <v>0</v>
          </cell>
        </row>
        <row r="5391">
          <cell r="A5391" t="str">
            <v/>
          </cell>
          <cell r="B5391" t="str">
            <v/>
          </cell>
          <cell r="C5391">
            <v>0</v>
          </cell>
          <cell r="D5391" t="str">
            <v/>
          </cell>
          <cell r="E5391">
            <v>0</v>
          </cell>
          <cell r="F5391">
            <v>0</v>
          </cell>
          <cell r="G5391">
            <v>0</v>
          </cell>
        </row>
        <row r="5392">
          <cell r="A5392" t="str">
            <v/>
          </cell>
          <cell r="B5392" t="str">
            <v/>
          </cell>
          <cell r="C5392">
            <v>0</v>
          </cell>
          <cell r="D5392" t="str">
            <v/>
          </cell>
          <cell r="E5392">
            <v>0</v>
          </cell>
          <cell r="F5392">
            <v>0</v>
          </cell>
          <cell r="G5392">
            <v>0</v>
          </cell>
        </row>
        <row r="5393">
          <cell r="A5393" t="str">
            <v/>
          </cell>
          <cell r="B5393" t="str">
            <v/>
          </cell>
          <cell r="C5393">
            <v>0</v>
          </cell>
          <cell r="D5393" t="str">
            <v/>
          </cell>
          <cell r="E5393">
            <v>0</v>
          </cell>
          <cell r="F5393">
            <v>0</v>
          </cell>
          <cell r="G5393">
            <v>0</v>
          </cell>
        </row>
        <row r="5394">
          <cell r="A5394" t="str">
            <v/>
          </cell>
          <cell r="B5394" t="str">
            <v/>
          </cell>
          <cell r="C5394">
            <v>0</v>
          </cell>
          <cell r="D5394" t="str">
            <v/>
          </cell>
          <cell r="E5394">
            <v>0</v>
          </cell>
          <cell r="F5394">
            <v>0</v>
          </cell>
          <cell r="G5394">
            <v>0</v>
          </cell>
        </row>
        <row r="5395">
          <cell r="A5395" t="str">
            <v/>
          </cell>
          <cell r="B5395" t="str">
            <v/>
          </cell>
          <cell r="C5395">
            <v>0</v>
          </cell>
          <cell r="D5395" t="str">
            <v/>
          </cell>
          <cell r="E5395">
            <v>0</v>
          </cell>
          <cell r="F5395">
            <v>0</v>
          </cell>
          <cell r="G5395">
            <v>0</v>
          </cell>
        </row>
        <row r="5396">
          <cell r="A5396" t="str">
            <v/>
          </cell>
          <cell r="B5396" t="str">
            <v/>
          </cell>
          <cell r="C5396">
            <v>0</v>
          </cell>
          <cell r="D5396" t="str">
            <v/>
          </cell>
          <cell r="E5396">
            <v>0</v>
          </cell>
          <cell r="F5396">
            <v>0</v>
          </cell>
          <cell r="G5396">
            <v>0</v>
          </cell>
        </row>
        <row r="5397">
          <cell r="A5397">
            <v>0</v>
          </cell>
          <cell r="E5397">
            <v>0</v>
          </cell>
          <cell r="F5397" t="str">
            <v>Total C</v>
          </cell>
          <cell r="G5397">
            <v>0</v>
          </cell>
        </row>
        <row r="5398">
          <cell r="A5398">
            <v>0</v>
          </cell>
          <cell r="E5398">
            <v>0</v>
          </cell>
          <cell r="G5398">
            <v>0</v>
          </cell>
        </row>
        <row r="5399">
          <cell r="A5399" t="str">
            <v>15.1.1</v>
          </cell>
          <cell r="B5399" t="str">
            <v>Instalación eléctrica para fuerza motriz</v>
          </cell>
          <cell r="C5399">
            <v>0</v>
          </cell>
          <cell r="D5399" t="str">
            <v>Costo  Neto</v>
          </cell>
          <cell r="E5399">
            <v>0</v>
          </cell>
          <cell r="F5399" t="str">
            <v>Total D=A+B+C</v>
          </cell>
          <cell r="G5399">
            <v>0</v>
          </cell>
        </row>
        <row r="5401">
          <cell r="A5401" t="str">
            <v>ANALISIS DE PRECIOS</v>
          </cell>
          <cell r="B5401">
            <v>0</v>
          </cell>
          <cell r="C5401">
            <v>0</v>
          </cell>
          <cell r="D5401">
            <v>0</v>
          </cell>
          <cell r="E5401">
            <v>0</v>
          </cell>
          <cell r="F5401">
            <v>0</v>
          </cell>
          <cell r="G5401">
            <v>0</v>
          </cell>
        </row>
        <row r="5402">
          <cell r="A5402" t="str">
            <v>COMITENTE:</v>
          </cell>
          <cell r="B5402" t="str">
            <v>SUBSECRETARÍA DE OBRAS PÚBLICAS</v>
          </cell>
          <cell r="C5402">
            <v>0</v>
          </cell>
          <cell r="D5402">
            <v>0</v>
          </cell>
          <cell r="E5402">
            <v>0</v>
          </cell>
          <cell r="F5402">
            <v>0</v>
          </cell>
          <cell r="G5402">
            <v>0</v>
          </cell>
        </row>
        <row r="5403">
          <cell r="A5403" t="str">
            <v>CONTRATISTA:</v>
          </cell>
          <cell r="B5403">
            <v>0</v>
          </cell>
          <cell r="C5403">
            <v>0</v>
          </cell>
          <cell r="D5403">
            <v>0</v>
          </cell>
          <cell r="E5403">
            <v>0</v>
          </cell>
          <cell r="F5403">
            <v>0</v>
          </cell>
          <cell r="G5403">
            <v>0</v>
          </cell>
        </row>
        <row r="5404">
          <cell r="A5404" t="str">
            <v>OBRA:</v>
          </cell>
          <cell r="B5404" t="str">
            <v>CONSTRUCCIÓN CONSULTORIOS EXTERNOS - HOSPITAL DR. GUILLERMO RAWSON</v>
          </cell>
          <cell r="C5404">
            <v>0</v>
          </cell>
          <cell r="D5404">
            <v>0</v>
          </cell>
          <cell r="E5404">
            <v>0</v>
          </cell>
          <cell r="F5404" t="str">
            <v>PRECIOS A:</v>
          </cell>
          <cell r="G5404">
            <v>0</v>
          </cell>
        </row>
        <row r="5405">
          <cell r="A5405" t="str">
            <v>UBICACIÓN:</v>
          </cell>
          <cell r="B5405" t="str">
            <v>Departamento Capital - Provincia de SAN JUAN</v>
          </cell>
          <cell r="C5405">
            <v>0</v>
          </cell>
          <cell r="E5405">
            <v>0</v>
          </cell>
          <cell r="G5405">
            <v>0</v>
          </cell>
        </row>
        <row r="5406">
          <cell r="A5406" t="str">
            <v>RUBRO:</v>
          </cell>
          <cell r="B5406">
            <v>15</v>
          </cell>
          <cell r="C5406" t="str">
            <v>INSTALACION ELÉCTRICA</v>
          </cell>
          <cell r="E5406">
            <v>0</v>
          </cell>
          <cell r="G5406">
            <v>0</v>
          </cell>
        </row>
        <row r="5407">
          <cell r="A5407" t="str">
            <v>ITEM:</v>
          </cell>
          <cell r="B5407" t="str">
            <v>15.1.2</v>
          </cell>
          <cell r="C5407" t="str">
            <v>Transformadores de potencia</v>
          </cell>
          <cell r="E5407">
            <v>0</v>
          </cell>
          <cell r="F5407" t="str">
            <v>UNIDAD:</v>
          </cell>
          <cell r="G5407" t="str">
            <v>gl</v>
          </cell>
        </row>
        <row r="5408">
          <cell r="A5408">
            <v>0</v>
          </cell>
          <cell r="B5408">
            <v>0</v>
          </cell>
          <cell r="E5408">
            <v>0</v>
          </cell>
          <cell r="G5408">
            <v>0</v>
          </cell>
        </row>
        <row r="5409">
          <cell r="A5409" t="str">
            <v>DATOS REDETERMINACION</v>
          </cell>
          <cell r="B5409">
            <v>0</v>
          </cell>
          <cell r="C5409" t="str">
            <v>DESIGNACION</v>
          </cell>
          <cell r="D5409" t="str">
            <v>U</v>
          </cell>
          <cell r="E5409" t="str">
            <v>Cantidad</v>
          </cell>
          <cell r="F5409" t="str">
            <v>$ Unitarios</v>
          </cell>
          <cell r="G5409" t="str">
            <v>$ Parcial</v>
          </cell>
        </row>
        <row r="5410">
          <cell r="A5410" t="str">
            <v>CÓDIGO</v>
          </cell>
          <cell r="B5410" t="str">
            <v>DESCRIPCIÓN</v>
          </cell>
          <cell r="C5410">
            <v>0</v>
          </cell>
          <cell r="D5410">
            <v>0</v>
          </cell>
          <cell r="E5410">
            <v>0</v>
          </cell>
          <cell r="F5410">
            <v>0</v>
          </cell>
          <cell r="G5410">
            <v>0</v>
          </cell>
        </row>
        <row r="5411">
          <cell r="A5411">
            <v>0</v>
          </cell>
          <cell r="B5411">
            <v>0</v>
          </cell>
          <cell r="C5411" t="str">
            <v>A - MATERIALES</v>
          </cell>
          <cell r="D5411">
            <v>0</v>
          </cell>
          <cell r="E5411">
            <v>0</v>
          </cell>
          <cell r="F5411">
            <v>0</v>
          </cell>
          <cell r="G5411">
            <v>0</v>
          </cell>
        </row>
        <row r="5412">
          <cell r="A5412" t="str">
            <v/>
          </cell>
          <cell r="B5412" t="str">
            <v/>
          </cell>
          <cell r="C5412">
            <v>0</v>
          </cell>
          <cell r="D5412" t="str">
            <v/>
          </cell>
          <cell r="E5412">
            <v>0</v>
          </cell>
          <cell r="F5412">
            <v>0</v>
          </cell>
          <cell r="G5412">
            <v>0</v>
          </cell>
        </row>
        <row r="5413">
          <cell r="A5413" t="str">
            <v/>
          </cell>
          <cell r="B5413" t="str">
            <v/>
          </cell>
          <cell r="C5413">
            <v>0</v>
          </cell>
          <cell r="D5413" t="str">
            <v/>
          </cell>
          <cell r="E5413">
            <v>0</v>
          </cell>
          <cell r="F5413">
            <v>0</v>
          </cell>
          <cell r="G5413">
            <v>0</v>
          </cell>
        </row>
        <row r="5414">
          <cell r="A5414" t="str">
            <v/>
          </cell>
          <cell r="B5414" t="str">
            <v/>
          </cell>
          <cell r="C5414">
            <v>0</v>
          </cell>
          <cell r="D5414" t="str">
            <v/>
          </cell>
          <cell r="E5414">
            <v>0</v>
          </cell>
          <cell r="F5414">
            <v>0</v>
          </cell>
          <cell r="G5414">
            <v>0</v>
          </cell>
        </row>
        <row r="5415">
          <cell r="A5415" t="str">
            <v/>
          </cell>
          <cell r="B5415" t="str">
            <v/>
          </cell>
          <cell r="C5415">
            <v>0</v>
          </cell>
          <cell r="D5415" t="str">
            <v/>
          </cell>
          <cell r="E5415">
            <v>0</v>
          </cell>
          <cell r="F5415">
            <v>0</v>
          </cell>
          <cell r="G5415">
            <v>0</v>
          </cell>
        </row>
        <row r="5416">
          <cell r="A5416" t="str">
            <v/>
          </cell>
          <cell r="B5416" t="str">
            <v/>
          </cell>
          <cell r="C5416">
            <v>0</v>
          </cell>
          <cell r="D5416" t="str">
            <v/>
          </cell>
          <cell r="E5416">
            <v>0</v>
          </cell>
          <cell r="F5416">
            <v>0</v>
          </cell>
          <cell r="G5416">
            <v>0</v>
          </cell>
        </row>
        <row r="5417">
          <cell r="A5417" t="str">
            <v/>
          </cell>
          <cell r="B5417" t="str">
            <v/>
          </cell>
          <cell r="C5417">
            <v>0</v>
          </cell>
          <cell r="D5417" t="str">
            <v/>
          </cell>
          <cell r="E5417">
            <v>0</v>
          </cell>
          <cell r="F5417">
            <v>0</v>
          </cell>
          <cell r="G5417">
            <v>0</v>
          </cell>
        </row>
        <row r="5418">
          <cell r="A5418" t="str">
            <v/>
          </cell>
          <cell r="B5418" t="str">
            <v/>
          </cell>
          <cell r="C5418">
            <v>0</v>
          </cell>
          <cell r="D5418" t="str">
            <v/>
          </cell>
          <cell r="E5418">
            <v>0</v>
          </cell>
          <cell r="F5418">
            <v>0</v>
          </cell>
          <cell r="G5418">
            <v>0</v>
          </cell>
        </row>
        <row r="5419">
          <cell r="A5419" t="str">
            <v/>
          </cell>
          <cell r="B5419" t="str">
            <v/>
          </cell>
          <cell r="C5419">
            <v>0</v>
          </cell>
          <cell r="D5419" t="str">
            <v/>
          </cell>
          <cell r="E5419">
            <v>0</v>
          </cell>
          <cell r="F5419">
            <v>0</v>
          </cell>
          <cell r="G5419">
            <v>0</v>
          </cell>
        </row>
        <row r="5420">
          <cell r="A5420" t="str">
            <v/>
          </cell>
          <cell r="B5420" t="str">
            <v/>
          </cell>
          <cell r="C5420">
            <v>0</v>
          </cell>
          <cell r="D5420" t="str">
            <v/>
          </cell>
          <cell r="E5420">
            <v>0</v>
          </cell>
          <cell r="F5420">
            <v>0</v>
          </cell>
          <cell r="G5420">
            <v>0</v>
          </cell>
        </row>
        <row r="5421">
          <cell r="A5421" t="str">
            <v/>
          </cell>
          <cell r="B5421" t="str">
            <v/>
          </cell>
          <cell r="C5421">
            <v>0</v>
          </cell>
          <cell r="D5421" t="str">
            <v/>
          </cell>
          <cell r="E5421">
            <v>0</v>
          </cell>
          <cell r="F5421">
            <v>0</v>
          </cell>
          <cell r="G5421">
            <v>0</v>
          </cell>
        </row>
        <row r="5422">
          <cell r="A5422" t="str">
            <v/>
          </cell>
          <cell r="B5422" t="str">
            <v/>
          </cell>
          <cell r="C5422">
            <v>0</v>
          </cell>
          <cell r="D5422" t="str">
            <v/>
          </cell>
          <cell r="E5422">
            <v>0</v>
          </cell>
          <cell r="F5422">
            <v>0</v>
          </cell>
          <cell r="G5422">
            <v>0</v>
          </cell>
        </row>
        <row r="5423">
          <cell r="A5423" t="str">
            <v/>
          </cell>
          <cell r="B5423" t="str">
            <v/>
          </cell>
          <cell r="C5423">
            <v>0</v>
          </cell>
          <cell r="D5423" t="str">
            <v/>
          </cell>
          <cell r="E5423">
            <v>0</v>
          </cell>
          <cell r="F5423">
            <v>0</v>
          </cell>
          <cell r="G5423">
            <v>0</v>
          </cell>
        </row>
        <row r="5424">
          <cell r="A5424" t="str">
            <v/>
          </cell>
          <cell r="B5424" t="str">
            <v/>
          </cell>
          <cell r="C5424">
            <v>0</v>
          </cell>
          <cell r="D5424" t="str">
            <v/>
          </cell>
          <cell r="E5424">
            <v>0</v>
          </cell>
          <cell r="F5424">
            <v>0</v>
          </cell>
          <cell r="G5424">
            <v>0</v>
          </cell>
        </row>
        <row r="5425">
          <cell r="A5425" t="str">
            <v/>
          </cell>
          <cell r="B5425" t="str">
            <v/>
          </cell>
          <cell r="C5425">
            <v>0</v>
          </cell>
          <cell r="D5425" t="str">
            <v/>
          </cell>
          <cell r="E5425">
            <v>0</v>
          </cell>
          <cell r="F5425">
            <v>0</v>
          </cell>
          <cell r="G5425">
            <v>0</v>
          </cell>
        </row>
        <row r="5426">
          <cell r="A5426">
            <v>0</v>
          </cell>
          <cell r="E5426">
            <v>0</v>
          </cell>
          <cell r="F5426" t="str">
            <v>Total A</v>
          </cell>
          <cell r="G5426">
            <v>0</v>
          </cell>
        </row>
        <row r="5427">
          <cell r="A5427">
            <v>0</v>
          </cell>
          <cell r="C5427" t="str">
            <v>B - MANO DE OBRA</v>
          </cell>
          <cell r="E5427">
            <v>0</v>
          </cell>
          <cell r="G5427">
            <v>0</v>
          </cell>
        </row>
        <row r="5428">
          <cell r="A5428" t="str">
            <v/>
          </cell>
          <cell r="B5428" t="str">
            <v/>
          </cell>
          <cell r="C5428">
            <v>0</v>
          </cell>
          <cell r="D5428" t="str">
            <v/>
          </cell>
          <cell r="E5428">
            <v>0</v>
          </cell>
          <cell r="F5428">
            <v>0</v>
          </cell>
          <cell r="G5428">
            <v>0</v>
          </cell>
        </row>
        <row r="5429">
          <cell r="A5429" t="str">
            <v/>
          </cell>
          <cell r="B5429" t="str">
            <v/>
          </cell>
          <cell r="C5429">
            <v>0</v>
          </cell>
          <cell r="D5429" t="str">
            <v/>
          </cell>
          <cell r="E5429">
            <v>0</v>
          </cell>
          <cell r="F5429">
            <v>0</v>
          </cell>
          <cell r="G5429">
            <v>0</v>
          </cell>
        </row>
        <row r="5430">
          <cell r="A5430" t="str">
            <v/>
          </cell>
          <cell r="B5430" t="str">
            <v/>
          </cell>
          <cell r="C5430">
            <v>0</v>
          </cell>
          <cell r="D5430" t="str">
            <v/>
          </cell>
          <cell r="E5430">
            <v>0</v>
          </cell>
          <cell r="F5430">
            <v>0</v>
          </cell>
          <cell r="G5430">
            <v>0</v>
          </cell>
        </row>
        <row r="5431">
          <cell r="A5431" t="str">
            <v/>
          </cell>
          <cell r="B5431" t="str">
            <v/>
          </cell>
          <cell r="C5431">
            <v>0</v>
          </cell>
          <cell r="D5431" t="str">
            <v/>
          </cell>
          <cell r="E5431">
            <v>0</v>
          </cell>
          <cell r="F5431">
            <v>0</v>
          </cell>
          <cell r="G5431">
            <v>0</v>
          </cell>
        </row>
        <row r="5432">
          <cell r="A5432" t="str">
            <v/>
          </cell>
          <cell r="B5432" t="str">
            <v/>
          </cell>
          <cell r="C5432">
            <v>0</v>
          </cell>
          <cell r="D5432" t="str">
            <v/>
          </cell>
          <cell r="E5432">
            <v>0</v>
          </cell>
          <cell r="F5432">
            <v>0</v>
          </cell>
          <cell r="G5432">
            <v>0</v>
          </cell>
        </row>
        <row r="5433">
          <cell r="A5433" t="str">
            <v/>
          </cell>
          <cell r="B5433" t="str">
            <v/>
          </cell>
          <cell r="C5433">
            <v>0</v>
          </cell>
          <cell r="D5433" t="str">
            <v/>
          </cell>
          <cell r="E5433">
            <v>0</v>
          </cell>
          <cell r="F5433">
            <v>0</v>
          </cell>
          <cell r="G5433">
            <v>0</v>
          </cell>
        </row>
        <row r="5434">
          <cell r="A5434" t="str">
            <v/>
          </cell>
          <cell r="B5434" t="str">
            <v/>
          </cell>
          <cell r="C5434">
            <v>0</v>
          </cell>
          <cell r="D5434" t="str">
            <v/>
          </cell>
          <cell r="E5434">
            <v>0</v>
          </cell>
          <cell r="F5434">
            <v>0</v>
          </cell>
          <cell r="G5434">
            <v>0</v>
          </cell>
        </row>
        <row r="5435">
          <cell r="A5435" t="str">
            <v/>
          </cell>
          <cell r="B5435" t="str">
            <v/>
          </cell>
          <cell r="C5435">
            <v>0</v>
          </cell>
          <cell r="D5435" t="str">
            <v/>
          </cell>
          <cell r="E5435">
            <v>0</v>
          </cell>
          <cell r="F5435">
            <v>0</v>
          </cell>
          <cell r="G5435">
            <v>0</v>
          </cell>
        </row>
        <row r="5436">
          <cell r="A5436">
            <v>0</v>
          </cell>
          <cell r="E5436">
            <v>0</v>
          </cell>
          <cell r="F5436" t="str">
            <v>Total B</v>
          </cell>
          <cell r="G5436">
            <v>0</v>
          </cell>
        </row>
        <row r="5437">
          <cell r="A5437">
            <v>0</v>
          </cell>
          <cell r="C5437" t="str">
            <v>C - EQUIPOS</v>
          </cell>
          <cell r="E5437">
            <v>0</v>
          </cell>
          <cell r="G5437">
            <v>0</v>
          </cell>
        </row>
        <row r="5438">
          <cell r="A5438" t="str">
            <v/>
          </cell>
          <cell r="B5438" t="str">
            <v/>
          </cell>
          <cell r="C5438">
            <v>0</v>
          </cell>
          <cell r="D5438" t="str">
            <v/>
          </cell>
          <cell r="E5438">
            <v>0</v>
          </cell>
          <cell r="F5438">
            <v>0</v>
          </cell>
          <cell r="G5438">
            <v>0</v>
          </cell>
        </row>
        <row r="5439">
          <cell r="A5439" t="str">
            <v/>
          </cell>
          <cell r="B5439" t="str">
            <v/>
          </cell>
          <cell r="C5439">
            <v>0</v>
          </cell>
          <cell r="D5439" t="str">
            <v/>
          </cell>
          <cell r="E5439">
            <v>0</v>
          </cell>
          <cell r="F5439">
            <v>0</v>
          </cell>
          <cell r="G5439">
            <v>0</v>
          </cell>
        </row>
        <row r="5440">
          <cell r="A5440" t="str">
            <v/>
          </cell>
          <cell r="B5440" t="str">
            <v/>
          </cell>
          <cell r="C5440">
            <v>0</v>
          </cell>
          <cell r="D5440" t="str">
            <v/>
          </cell>
          <cell r="E5440">
            <v>0</v>
          </cell>
          <cell r="F5440">
            <v>0</v>
          </cell>
          <cell r="G5440">
            <v>0</v>
          </cell>
        </row>
        <row r="5441">
          <cell r="A5441" t="str">
            <v/>
          </cell>
          <cell r="B5441" t="str">
            <v/>
          </cell>
          <cell r="C5441">
            <v>0</v>
          </cell>
          <cell r="D5441" t="str">
            <v/>
          </cell>
          <cell r="E5441">
            <v>0</v>
          </cell>
          <cell r="F5441">
            <v>0</v>
          </cell>
          <cell r="G5441">
            <v>0</v>
          </cell>
        </row>
        <row r="5442">
          <cell r="A5442" t="str">
            <v/>
          </cell>
          <cell r="B5442" t="str">
            <v/>
          </cell>
          <cell r="C5442">
            <v>0</v>
          </cell>
          <cell r="D5442" t="str">
            <v/>
          </cell>
          <cell r="E5442">
            <v>0</v>
          </cell>
          <cell r="F5442">
            <v>0</v>
          </cell>
          <cell r="G5442">
            <v>0</v>
          </cell>
        </row>
        <row r="5443">
          <cell r="A5443" t="str">
            <v/>
          </cell>
          <cell r="B5443" t="str">
            <v/>
          </cell>
          <cell r="C5443">
            <v>0</v>
          </cell>
          <cell r="D5443" t="str">
            <v/>
          </cell>
          <cell r="E5443">
            <v>0</v>
          </cell>
          <cell r="F5443">
            <v>0</v>
          </cell>
          <cell r="G5443">
            <v>0</v>
          </cell>
        </row>
        <row r="5444">
          <cell r="A5444" t="str">
            <v/>
          </cell>
          <cell r="B5444" t="str">
            <v/>
          </cell>
          <cell r="C5444">
            <v>0</v>
          </cell>
          <cell r="D5444" t="str">
            <v/>
          </cell>
          <cell r="E5444">
            <v>0</v>
          </cell>
          <cell r="F5444">
            <v>0</v>
          </cell>
          <cell r="G5444">
            <v>0</v>
          </cell>
        </row>
        <row r="5445">
          <cell r="A5445" t="str">
            <v/>
          </cell>
          <cell r="B5445" t="str">
            <v/>
          </cell>
          <cell r="C5445">
            <v>0</v>
          </cell>
          <cell r="D5445" t="str">
            <v/>
          </cell>
          <cell r="E5445">
            <v>0</v>
          </cell>
          <cell r="F5445">
            <v>0</v>
          </cell>
          <cell r="G5445">
            <v>0</v>
          </cell>
        </row>
        <row r="5446">
          <cell r="A5446" t="str">
            <v/>
          </cell>
          <cell r="B5446" t="str">
            <v/>
          </cell>
          <cell r="C5446">
            <v>0</v>
          </cell>
          <cell r="D5446" t="str">
            <v/>
          </cell>
          <cell r="E5446">
            <v>0</v>
          </cell>
          <cell r="F5446">
            <v>0</v>
          </cell>
          <cell r="G5446">
            <v>0</v>
          </cell>
        </row>
        <row r="5447">
          <cell r="A5447">
            <v>0</v>
          </cell>
          <cell r="E5447">
            <v>0</v>
          </cell>
          <cell r="F5447" t="str">
            <v>Total C</v>
          </cell>
          <cell r="G5447">
            <v>0</v>
          </cell>
        </row>
        <row r="5448">
          <cell r="A5448">
            <v>0</v>
          </cell>
          <cell r="E5448">
            <v>0</v>
          </cell>
          <cell r="G5448">
            <v>0</v>
          </cell>
        </row>
        <row r="5449">
          <cell r="A5449" t="str">
            <v>15.1.2</v>
          </cell>
          <cell r="B5449" t="str">
            <v>Transformadores de potencia</v>
          </cell>
          <cell r="C5449">
            <v>0</v>
          </cell>
          <cell r="D5449" t="str">
            <v>Costo  Neto</v>
          </cell>
          <cell r="E5449">
            <v>0</v>
          </cell>
          <cell r="F5449" t="str">
            <v>Total D=A+B+C</v>
          </cell>
          <cell r="G5449">
            <v>0</v>
          </cell>
        </row>
        <row r="5451">
          <cell r="A5451" t="str">
            <v>ANALISIS DE PRECIOS</v>
          </cell>
          <cell r="B5451">
            <v>0</v>
          </cell>
          <cell r="C5451">
            <v>0</v>
          </cell>
          <cell r="D5451">
            <v>0</v>
          </cell>
          <cell r="E5451">
            <v>0</v>
          </cell>
          <cell r="F5451">
            <v>0</v>
          </cell>
          <cell r="G5451">
            <v>0</v>
          </cell>
        </row>
        <row r="5452">
          <cell r="A5452" t="str">
            <v>COMITENTE:</v>
          </cell>
          <cell r="B5452" t="str">
            <v>SUBSECRETARÍA DE OBRAS PÚBLICAS</v>
          </cell>
          <cell r="C5452">
            <v>0</v>
          </cell>
          <cell r="D5452">
            <v>0</v>
          </cell>
          <cell r="E5452">
            <v>0</v>
          </cell>
          <cell r="F5452">
            <v>0</v>
          </cell>
          <cell r="G5452">
            <v>0</v>
          </cell>
        </row>
        <row r="5453">
          <cell r="A5453" t="str">
            <v>CONTRATISTA:</v>
          </cell>
          <cell r="B5453">
            <v>0</v>
          </cell>
          <cell r="C5453">
            <v>0</v>
          </cell>
          <cell r="D5453">
            <v>0</v>
          </cell>
          <cell r="E5453">
            <v>0</v>
          </cell>
          <cell r="F5453">
            <v>0</v>
          </cell>
          <cell r="G5453">
            <v>0</v>
          </cell>
        </row>
        <row r="5454">
          <cell r="A5454" t="str">
            <v>OBRA:</v>
          </cell>
          <cell r="B5454" t="str">
            <v>CONSTRUCCIÓN CONSULTORIOS EXTERNOS - HOSPITAL DR. GUILLERMO RAWSON</v>
          </cell>
          <cell r="C5454">
            <v>0</v>
          </cell>
          <cell r="D5454">
            <v>0</v>
          </cell>
          <cell r="E5454">
            <v>0</v>
          </cell>
          <cell r="F5454" t="str">
            <v>PRECIOS A:</v>
          </cell>
          <cell r="G5454">
            <v>0</v>
          </cell>
        </row>
        <row r="5455">
          <cell r="A5455" t="str">
            <v>UBICACIÓN:</v>
          </cell>
          <cell r="B5455" t="str">
            <v>Departamento Capital - Provincia de SAN JUAN</v>
          </cell>
          <cell r="C5455">
            <v>0</v>
          </cell>
          <cell r="E5455">
            <v>0</v>
          </cell>
          <cell r="G5455">
            <v>0</v>
          </cell>
        </row>
        <row r="5456">
          <cell r="A5456" t="str">
            <v>RUBRO:</v>
          </cell>
          <cell r="B5456">
            <v>15</v>
          </cell>
          <cell r="C5456" t="str">
            <v>INSTALACION ELÉCTRICA</v>
          </cell>
          <cell r="E5456">
            <v>0</v>
          </cell>
          <cell r="G5456">
            <v>0</v>
          </cell>
        </row>
        <row r="5457">
          <cell r="A5457" t="str">
            <v>ITEM:</v>
          </cell>
          <cell r="B5457" t="str">
            <v>15.1.3</v>
          </cell>
          <cell r="C5457" t="str">
            <v>Tablero General de Baja Tensión (TGBT) y Tablero de Transferencia Automática (TTA)</v>
          </cell>
          <cell r="E5457">
            <v>0</v>
          </cell>
          <cell r="F5457" t="str">
            <v>UNIDAD:</v>
          </cell>
          <cell r="G5457" t="str">
            <v>gl</v>
          </cell>
        </row>
        <row r="5458">
          <cell r="A5458">
            <v>0</v>
          </cell>
          <cell r="B5458">
            <v>0</v>
          </cell>
          <cell r="E5458">
            <v>0</v>
          </cell>
          <cell r="G5458">
            <v>0</v>
          </cell>
        </row>
        <row r="5459">
          <cell r="A5459" t="str">
            <v>DATOS REDETERMINACION</v>
          </cell>
          <cell r="B5459">
            <v>0</v>
          </cell>
          <cell r="C5459" t="str">
            <v>DESIGNACION</v>
          </cell>
          <cell r="D5459" t="str">
            <v>U</v>
          </cell>
          <cell r="E5459" t="str">
            <v>Cantidad</v>
          </cell>
          <cell r="F5459" t="str">
            <v>$ Unitarios</v>
          </cell>
          <cell r="G5459" t="str">
            <v>$ Parcial</v>
          </cell>
        </row>
        <row r="5460">
          <cell r="A5460" t="str">
            <v>CÓDIGO</v>
          </cell>
          <cell r="B5460" t="str">
            <v>DESCRIPCIÓN</v>
          </cell>
          <cell r="C5460">
            <v>0</v>
          </cell>
          <cell r="D5460">
            <v>0</v>
          </cell>
          <cell r="E5460">
            <v>0</v>
          </cell>
          <cell r="F5460">
            <v>0</v>
          </cell>
          <cell r="G5460">
            <v>0</v>
          </cell>
        </row>
        <row r="5461">
          <cell r="A5461">
            <v>0</v>
          </cell>
          <cell r="B5461">
            <v>0</v>
          </cell>
          <cell r="C5461" t="str">
            <v>A - MATERIALES</v>
          </cell>
          <cell r="D5461">
            <v>0</v>
          </cell>
          <cell r="E5461">
            <v>0</v>
          </cell>
          <cell r="F5461">
            <v>0</v>
          </cell>
          <cell r="G5461">
            <v>0</v>
          </cell>
        </row>
        <row r="5462">
          <cell r="A5462" t="str">
            <v/>
          </cell>
          <cell r="B5462" t="str">
            <v/>
          </cell>
          <cell r="C5462">
            <v>0</v>
          </cell>
          <cell r="D5462" t="str">
            <v/>
          </cell>
          <cell r="E5462">
            <v>0</v>
          </cell>
          <cell r="F5462">
            <v>0</v>
          </cell>
          <cell r="G5462">
            <v>0</v>
          </cell>
        </row>
        <row r="5463">
          <cell r="A5463" t="str">
            <v/>
          </cell>
          <cell r="B5463" t="str">
            <v/>
          </cell>
          <cell r="C5463">
            <v>0</v>
          </cell>
          <cell r="D5463" t="str">
            <v/>
          </cell>
          <cell r="E5463">
            <v>0</v>
          </cell>
          <cell r="F5463">
            <v>0</v>
          </cell>
          <cell r="G5463">
            <v>0</v>
          </cell>
        </row>
        <row r="5464">
          <cell r="A5464" t="str">
            <v/>
          </cell>
          <cell r="B5464" t="str">
            <v/>
          </cell>
          <cell r="C5464">
            <v>0</v>
          </cell>
          <cell r="D5464" t="str">
            <v/>
          </cell>
          <cell r="E5464">
            <v>0</v>
          </cell>
          <cell r="F5464">
            <v>0</v>
          </cell>
          <cell r="G5464">
            <v>0</v>
          </cell>
        </row>
        <row r="5465">
          <cell r="A5465" t="str">
            <v/>
          </cell>
          <cell r="B5465" t="str">
            <v/>
          </cell>
          <cell r="C5465">
            <v>0</v>
          </cell>
          <cell r="D5465" t="str">
            <v/>
          </cell>
          <cell r="E5465">
            <v>0</v>
          </cell>
          <cell r="F5465">
            <v>0</v>
          </cell>
          <cell r="G5465">
            <v>0</v>
          </cell>
        </row>
        <row r="5466">
          <cell r="A5466" t="str">
            <v/>
          </cell>
          <cell r="B5466" t="str">
            <v/>
          </cell>
          <cell r="C5466">
            <v>0</v>
          </cell>
          <cell r="D5466" t="str">
            <v/>
          </cell>
          <cell r="E5466">
            <v>0</v>
          </cell>
          <cell r="F5466">
            <v>0</v>
          </cell>
          <cell r="G5466">
            <v>0</v>
          </cell>
        </row>
        <row r="5467">
          <cell r="A5467" t="str">
            <v/>
          </cell>
          <cell r="B5467" t="str">
            <v/>
          </cell>
          <cell r="C5467">
            <v>0</v>
          </cell>
          <cell r="D5467" t="str">
            <v/>
          </cell>
          <cell r="E5467">
            <v>0</v>
          </cell>
          <cell r="F5467">
            <v>0</v>
          </cell>
          <cell r="G5467">
            <v>0</v>
          </cell>
        </row>
        <row r="5468">
          <cell r="A5468" t="str">
            <v/>
          </cell>
          <cell r="B5468" t="str">
            <v/>
          </cell>
          <cell r="C5468">
            <v>0</v>
          </cell>
          <cell r="D5468" t="str">
            <v/>
          </cell>
          <cell r="E5468">
            <v>0</v>
          </cell>
          <cell r="F5468">
            <v>0</v>
          </cell>
          <cell r="G5468">
            <v>0</v>
          </cell>
        </row>
        <row r="5469">
          <cell r="A5469" t="str">
            <v/>
          </cell>
          <cell r="B5469" t="str">
            <v/>
          </cell>
          <cell r="C5469">
            <v>0</v>
          </cell>
          <cell r="D5469" t="str">
            <v/>
          </cell>
          <cell r="E5469">
            <v>0</v>
          </cell>
          <cell r="F5469">
            <v>0</v>
          </cell>
          <cell r="G5469">
            <v>0</v>
          </cell>
        </row>
        <row r="5470">
          <cell r="A5470" t="str">
            <v/>
          </cell>
          <cell r="B5470" t="str">
            <v/>
          </cell>
          <cell r="C5470">
            <v>0</v>
          </cell>
          <cell r="D5470" t="str">
            <v/>
          </cell>
          <cell r="E5470">
            <v>0</v>
          </cell>
          <cell r="F5470">
            <v>0</v>
          </cell>
          <cell r="G5470">
            <v>0</v>
          </cell>
        </row>
        <row r="5471">
          <cell r="A5471" t="str">
            <v/>
          </cell>
          <cell r="B5471" t="str">
            <v/>
          </cell>
          <cell r="C5471">
            <v>0</v>
          </cell>
          <cell r="D5471" t="str">
            <v/>
          </cell>
          <cell r="E5471">
            <v>0</v>
          </cell>
          <cell r="F5471">
            <v>0</v>
          </cell>
          <cell r="G5471">
            <v>0</v>
          </cell>
        </row>
        <row r="5472">
          <cell r="A5472" t="str">
            <v/>
          </cell>
          <cell r="B5472" t="str">
            <v/>
          </cell>
          <cell r="C5472">
            <v>0</v>
          </cell>
          <cell r="D5472" t="str">
            <v/>
          </cell>
          <cell r="E5472">
            <v>0</v>
          </cell>
          <cell r="F5472">
            <v>0</v>
          </cell>
          <cell r="G5472">
            <v>0</v>
          </cell>
        </row>
        <row r="5473">
          <cell r="A5473" t="str">
            <v/>
          </cell>
          <cell r="B5473" t="str">
            <v/>
          </cell>
          <cell r="C5473">
            <v>0</v>
          </cell>
          <cell r="D5473" t="str">
            <v/>
          </cell>
          <cell r="E5473">
            <v>0</v>
          </cell>
          <cell r="F5473">
            <v>0</v>
          </cell>
          <cell r="G5473">
            <v>0</v>
          </cell>
        </row>
        <row r="5474">
          <cell r="A5474" t="str">
            <v/>
          </cell>
          <cell r="B5474" t="str">
            <v/>
          </cell>
          <cell r="C5474">
            <v>0</v>
          </cell>
          <cell r="D5474" t="str">
            <v/>
          </cell>
          <cell r="E5474">
            <v>0</v>
          </cell>
          <cell r="F5474">
            <v>0</v>
          </cell>
          <cell r="G5474">
            <v>0</v>
          </cell>
        </row>
        <row r="5475">
          <cell r="A5475" t="str">
            <v/>
          </cell>
          <cell r="B5475" t="str">
            <v/>
          </cell>
          <cell r="C5475">
            <v>0</v>
          </cell>
          <cell r="D5475" t="str">
            <v/>
          </cell>
          <cell r="E5475">
            <v>0</v>
          </cell>
          <cell r="F5475">
            <v>0</v>
          </cell>
          <cell r="G5475">
            <v>0</v>
          </cell>
        </row>
        <row r="5476">
          <cell r="A5476">
            <v>0</v>
          </cell>
          <cell r="E5476">
            <v>0</v>
          </cell>
          <cell r="F5476" t="str">
            <v>Total A</v>
          </cell>
          <cell r="G5476">
            <v>0</v>
          </cell>
        </row>
        <row r="5477">
          <cell r="A5477">
            <v>0</v>
          </cell>
          <cell r="C5477" t="str">
            <v>B - MANO DE OBRA</v>
          </cell>
          <cell r="E5477">
            <v>0</v>
          </cell>
          <cell r="G5477">
            <v>0</v>
          </cell>
        </row>
        <row r="5478">
          <cell r="A5478" t="str">
            <v/>
          </cell>
          <cell r="B5478" t="str">
            <v/>
          </cell>
          <cell r="C5478">
            <v>0</v>
          </cell>
          <cell r="D5478" t="str">
            <v/>
          </cell>
          <cell r="E5478">
            <v>0</v>
          </cell>
          <cell r="F5478">
            <v>0</v>
          </cell>
          <cell r="G5478">
            <v>0</v>
          </cell>
        </row>
        <row r="5479">
          <cell r="A5479" t="str">
            <v/>
          </cell>
          <cell r="B5479" t="str">
            <v/>
          </cell>
          <cell r="C5479">
            <v>0</v>
          </cell>
          <cell r="D5479" t="str">
            <v/>
          </cell>
          <cell r="E5479">
            <v>0</v>
          </cell>
          <cell r="F5479">
            <v>0</v>
          </cell>
          <cell r="G5479">
            <v>0</v>
          </cell>
        </row>
        <row r="5480">
          <cell r="A5480" t="str">
            <v/>
          </cell>
          <cell r="B5480" t="str">
            <v/>
          </cell>
          <cell r="C5480">
            <v>0</v>
          </cell>
          <cell r="D5480" t="str">
            <v/>
          </cell>
          <cell r="E5480">
            <v>0</v>
          </cell>
          <cell r="F5480">
            <v>0</v>
          </cell>
          <cell r="G5480">
            <v>0</v>
          </cell>
        </row>
        <row r="5481">
          <cell r="A5481" t="str">
            <v/>
          </cell>
          <cell r="B5481" t="str">
            <v/>
          </cell>
          <cell r="C5481">
            <v>0</v>
          </cell>
          <cell r="D5481" t="str">
            <v/>
          </cell>
          <cell r="E5481">
            <v>0</v>
          </cell>
          <cell r="F5481">
            <v>0</v>
          </cell>
          <cell r="G5481">
            <v>0</v>
          </cell>
        </row>
        <row r="5482">
          <cell r="A5482" t="str">
            <v/>
          </cell>
          <cell r="B5482" t="str">
            <v/>
          </cell>
          <cell r="C5482">
            <v>0</v>
          </cell>
          <cell r="D5482" t="str">
            <v/>
          </cell>
          <cell r="E5482">
            <v>0</v>
          </cell>
          <cell r="F5482">
            <v>0</v>
          </cell>
          <cell r="G5482">
            <v>0</v>
          </cell>
        </row>
        <row r="5483">
          <cell r="A5483" t="str">
            <v/>
          </cell>
          <cell r="B5483" t="str">
            <v/>
          </cell>
          <cell r="C5483">
            <v>0</v>
          </cell>
          <cell r="D5483" t="str">
            <v/>
          </cell>
          <cell r="E5483">
            <v>0</v>
          </cell>
          <cell r="F5483">
            <v>0</v>
          </cell>
          <cell r="G5483">
            <v>0</v>
          </cell>
        </row>
        <row r="5484">
          <cell r="A5484" t="str">
            <v/>
          </cell>
          <cell r="B5484" t="str">
            <v/>
          </cell>
          <cell r="C5484">
            <v>0</v>
          </cell>
          <cell r="D5484" t="str">
            <v/>
          </cell>
          <cell r="E5484">
            <v>0</v>
          </cell>
          <cell r="F5484">
            <v>0</v>
          </cell>
          <cell r="G5484">
            <v>0</v>
          </cell>
        </row>
        <row r="5485">
          <cell r="A5485" t="str">
            <v/>
          </cell>
          <cell r="B5485" t="str">
            <v/>
          </cell>
          <cell r="C5485">
            <v>0</v>
          </cell>
          <cell r="D5485" t="str">
            <v/>
          </cell>
          <cell r="E5485">
            <v>0</v>
          </cell>
          <cell r="F5485">
            <v>0</v>
          </cell>
          <cell r="G5485">
            <v>0</v>
          </cell>
        </row>
        <row r="5486">
          <cell r="A5486">
            <v>0</v>
          </cell>
          <cell r="E5486">
            <v>0</v>
          </cell>
          <cell r="F5486" t="str">
            <v>Total B</v>
          </cell>
          <cell r="G5486">
            <v>0</v>
          </cell>
        </row>
        <row r="5487">
          <cell r="A5487">
            <v>0</v>
          </cell>
          <cell r="C5487" t="str">
            <v>C - EQUIPOS</v>
          </cell>
          <cell r="E5487">
            <v>0</v>
          </cell>
          <cell r="G5487">
            <v>0</v>
          </cell>
        </row>
        <row r="5488">
          <cell r="A5488" t="str">
            <v/>
          </cell>
          <cell r="B5488" t="str">
            <v/>
          </cell>
          <cell r="C5488">
            <v>0</v>
          </cell>
          <cell r="D5488" t="str">
            <v/>
          </cell>
          <cell r="E5488">
            <v>0</v>
          </cell>
          <cell r="F5488">
            <v>0</v>
          </cell>
          <cell r="G5488">
            <v>0</v>
          </cell>
        </row>
        <row r="5489">
          <cell r="A5489" t="str">
            <v/>
          </cell>
          <cell r="B5489" t="str">
            <v/>
          </cell>
          <cell r="C5489">
            <v>0</v>
          </cell>
          <cell r="D5489" t="str">
            <v/>
          </cell>
          <cell r="E5489">
            <v>0</v>
          </cell>
          <cell r="F5489">
            <v>0</v>
          </cell>
          <cell r="G5489">
            <v>0</v>
          </cell>
        </row>
        <row r="5490">
          <cell r="A5490" t="str">
            <v/>
          </cell>
          <cell r="B5490" t="str">
            <v/>
          </cell>
          <cell r="C5490">
            <v>0</v>
          </cell>
          <cell r="D5490" t="str">
            <v/>
          </cell>
          <cell r="E5490">
            <v>0</v>
          </cell>
          <cell r="F5490">
            <v>0</v>
          </cell>
          <cell r="G5490">
            <v>0</v>
          </cell>
        </row>
        <row r="5491">
          <cell r="A5491" t="str">
            <v/>
          </cell>
          <cell r="B5491" t="str">
            <v/>
          </cell>
          <cell r="C5491">
            <v>0</v>
          </cell>
          <cell r="D5491" t="str">
            <v/>
          </cell>
          <cell r="E5491">
            <v>0</v>
          </cell>
          <cell r="F5491">
            <v>0</v>
          </cell>
          <cell r="G5491">
            <v>0</v>
          </cell>
        </row>
        <row r="5492">
          <cell r="A5492" t="str">
            <v/>
          </cell>
          <cell r="B5492" t="str">
            <v/>
          </cell>
          <cell r="C5492">
            <v>0</v>
          </cell>
          <cell r="D5492" t="str">
            <v/>
          </cell>
          <cell r="E5492">
            <v>0</v>
          </cell>
          <cell r="F5492">
            <v>0</v>
          </cell>
          <cell r="G5492">
            <v>0</v>
          </cell>
        </row>
        <row r="5493">
          <cell r="A5493" t="str">
            <v/>
          </cell>
          <cell r="B5493" t="str">
            <v/>
          </cell>
          <cell r="C5493">
            <v>0</v>
          </cell>
          <cell r="D5493" t="str">
            <v/>
          </cell>
          <cell r="E5493">
            <v>0</v>
          </cell>
          <cell r="F5493">
            <v>0</v>
          </cell>
          <cell r="G5493">
            <v>0</v>
          </cell>
        </row>
        <row r="5494">
          <cell r="A5494" t="str">
            <v/>
          </cell>
          <cell r="B5494" t="str">
            <v/>
          </cell>
          <cell r="C5494">
            <v>0</v>
          </cell>
          <cell r="D5494" t="str">
            <v/>
          </cell>
          <cell r="E5494">
            <v>0</v>
          </cell>
          <cell r="F5494">
            <v>0</v>
          </cell>
          <cell r="G5494">
            <v>0</v>
          </cell>
        </row>
        <row r="5495">
          <cell r="A5495" t="str">
            <v/>
          </cell>
          <cell r="B5495" t="str">
            <v/>
          </cell>
          <cell r="C5495">
            <v>0</v>
          </cell>
          <cell r="D5495" t="str">
            <v/>
          </cell>
          <cell r="E5495">
            <v>0</v>
          </cell>
          <cell r="F5495">
            <v>0</v>
          </cell>
          <cell r="G5495">
            <v>0</v>
          </cell>
        </row>
        <row r="5496">
          <cell r="A5496" t="str">
            <v/>
          </cell>
          <cell r="B5496" t="str">
            <v/>
          </cell>
          <cell r="C5496">
            <v>0</v>
          </cell>
          <cell r="D5496" t="str">
            <v/>
          </cell>
          <cell r="E5496">
            <v>0</v>
          </cell>
          <cell r="F5496">
            <v>0</v>
          </cell>
          <cell r="G5496">
            <v>0</v>
          </cell>
        </row>
        <row r="5497">
          <cell r="A5497">
            <v>0</v>
          </cell>
          <cell r="E5497">
            <v>0</v>
          </cell>
          <cell r="F5497" t="str">
            <v>Total C</v>
          </cell>
          <cell r="G5497">
            <v>0</v>
          </cell>
        </row>
        <row r="5498">
          <cell r="A5498">
            <v>0</v>
          </cell>
          <cell r="E5498">
            <v>0</v>
          </cell>
          <cell r="G5498">
            <v>0</v>
          </cell>
        </row>
        <row r="5499">
          <cell r="A5499" t="str">
            <v>15.1.3</v>
          </cell>
          <cell r="B5499" t="str">
            <v>Tablero General de Baja Tensión (TGBT) y Tablero de Transferencia Automática (TTA)</v>
          </cell>
          <cell r="C5499">
            <v>0</v>
          </cell>
          <cell r="D5499" t="str">
            <v>Costo  Neto</v>
          </cell>
          <cell r="E5499">
            <v>0</v>
          </cell>
          <cell r="F5499" t="str">
            <v>Total D=A+B+C</v>
          </cell>
          <cell r="G5499">
            <v>0</v>
          </cell>
        </row>
        <row r="5501">
          <cell r="A5501" t="str">
            <v>ANALISIS DE PRECIOS</v>
          </cell>
          <cell r="B5501">
            <v>0</v>
          </cell>
          <cell r="C5501">
            <v>0</v>
          </cell>
          <cell r="D5501">
            <v>0</v>
          </cell>
          <cell r="E5501">
            <v>0</v>
          </cell>
          <cell r="F5501">
            <v>0</v>
          </cell>
          <cell r="G5501">
            <v>0</v>
          </cell>
        </row>
        <row r="5502">
          <cell r="A5502" t="str">
            <v>COMITENTE:</v>
          </cell>
          <cell r="B5502" t="str">
            <v>SUBSECRETARÍA DE OBRAS PÚBLICAS</v>
          </cell>
          <cell r="C5502">
            <v>0</v>
          </cell>
          <cell r="D5502">
            <v>0</v>
          </cell>
          <cell r="E5502">
            <v>0</v>
          </cell>
          <cell r="F5502">
            <v>0</v>
          </cell>
          <cell r="G5502">
            <v>0</v>
          </cell>
        </row>
        <row r="5503">
          <cell r="A5503" t="str">
            <v>CONTRATISTA:</v>
          </cell>
          <cell r="B5503">
            <v>0</v>
          </cell>
          <cell r="C5503">
            <v>0</v>
          </cell>
          <cell r="D5503">
            <v>0</v>
          </cell>
          <cell r="E5503">
            <v>0</v>
          </cell>
          <cell r="F5503">
            <v>0</v>
          </cell>
          <cell r="G5503">
            <v>0</v>
          </cell>
        </row>
        <row r="5504">
          <cell r="A5504" t="str">
            <v>OBRA:</v>
          </cell>
          <cell r="B5504" t="str">
            <v>CONSTRUCCIÓN CONSULTORIOS EXTERNOS - HOSPITAL DR. GUILLERMO RAWSON</v>
          </cell>
          <cell r="C5504">
            <v>0</v>
          </cell>
          <cell r="D5504">
            <v>0</v>
          </cell>
          <cell r="E5504">
            <v>0</v>
          </cell>
          <cell r="F5504" t="str">
            <v>PRECIOS A:</v>
          </cell>
          <cell r="G5504">
            <v>0</v>
          </cell>
        </row>
        <row r="5505">
          <cell r="A5505" t="str">
            <v>UBICACIÓN:</v>
          </cell>
          <cell r="B5505" t="str">
            <v>Departamento Capital - Provincia de SAN JUAN</v>
          </cell>
          <cell r="C5505">
            <v>0</v>
          </cell>
          <cell r="E5505">
            <v>0</v>
          </cell>
          <cell r="G5505">
            <v>0</v>
          </cell>
        </row>
        <row r="5506">
          <cell r="A5506" t="str">
            <v>RUBRO:</v>
          </cell>
          <cell r="B5506">
            <v>15</v>
          </cell>
          <cell r="C5506" t="str">
            <v>INSTALACION ELÉCTRICA</v>
          </cell>
          <cell r="E5506">
            <v>0</v>
          </cell>
          <cell r="G5506">
            <v>0</v>
          </cell>
        </row>
        <row r="5507">
          <cell r="A5507" t="str">
            <v>ITEM:</v>
          </cell>
          <cell r="B5507" t="str">
            <v>15.2</v>
          </cell>
          <cell r="C5507" t="str">
            <v>ILUMINACIÓN</v>
          </cell>
          <cell r="E5507">
            <v>0</v>
          </cell>
          <cell r="F5507" t="str">
            <v>UNIDAD:</v>
          </cell>
          <cell r="G5507" t="str">
            <v>gl</v>
          </cell>
        </row>
        <row r="5508">
          <cell r="A5508">
            <v>0</v>
          </cell>
          <cell r="B5508">
            <v>0</v>
          </cell>
          <cell r="E5508">
            <v>0</v>
          </cell>
          <cell r="G5508">
            <v>0</v>
          </cell>
        </row>
        <row r="5509">
          <cell r="A5509" t="str">
            <v>DATOS REDETERMINACION</v>
          </cell>
          <cell r="B5509">
            <v>0</v>
          </cell>
          <cell r="C5509" t="str">
            <v>DESIGNACION</v>
          </cell>
          <cell r="D5509" t="str">
            <v>U</v>
          </cell>
          <cell r="E5509" t="str">
            <v>Cantidad</v>
          </cell>
          <cell r="F5509" t="str">
            <v>$ Unitarios</v>
          </cell>
          <cell r="G5509" t="str">
            <v>$ Parcial</v>
          </cell>
        </row>
        <row r="5510">
          <cell r="A5510" t="str">
            <v>CÓDIGO</v>
          </cell>
          <cell r="B5510" t="str">
            <v>DESCRIPCIÓN</v>
          </cell>
          <cell r="C5510">
            <v>0</v>
          </cell>
          <cell r="D5510">
            <v>0</v>
          </cell>
          <cell r="E5510">
            <v>0</v>
          </cell>
          <cell r="F5510">
            <v>0</v>
          </cell>
          <cell r="G5510">
            <v>0</v>
          </cell>
        </row>
        <row r="5511">
          <cell r="A5511">
            <v>0</v>
          </cell>
          <cell r="B5511">
            <v>0</v>
          </cell>
          <cell r="C5511" t="str">
            <v>A - MATERIALES</v>
          </cell>
          <cell r="D5511">
            <v>0</v>
          </cell>
          <cell r="E5511">
            <v>0</v>
          </cell>
          <cell r="F5511">
            <v>0</v>
          </cell>
          <cell r="G5511">
            <v>0</v>
          </cell>
        </row>
        <row r="5512">
          <cell r="A5512" t="str">
            <v/>
          </cell>
          <cell r="B5512" t="str">
            <v/>
          </cell>
          <cell r="C5512">
            <v>0</v>
          </cell>
          <cell r="D5512" t="str">
            <v/>
          </cell>
          <cell r="E5512">
            <v>0</v>
          </cell>
          <cell r="F5512">
            <v>0</v>
          </cell>
          <cell r="G5512">
            <v>0</v>
          </cell>
        </row>
        <row r="5513">
          <cell r="A5513" t="str">
            <v/>
          </cell>
          <cell r="B5513" t="str">
            <v/>
          </cell>
          <cell r="C5513">
            <v>0</v>
          </cell>
          <cell r="D5513" t="str">
            <v/>
          </cell>
          <cell r="E5513">
            <v>0</v>
          </cell>
          <cell r="F5513">
            <v>0</v>
          </cell>
          <cell r="G5513">
            <v>0</v>
          </cell>
        </row>
        <row r="5514">
          <cell r="A5514" t="str">
            <v/>
          </cell>
          <cell r="B5514" t="str">
            <v/>
          </cell>
          <cell r="C5514">
            <v>0</v>
          </cell>
          <cell r="D5514" t="str">
            <v/>
          </cell>
          <cell r="E5514">
            <v>0</v>
          </cell>
          <cell r="F5514">
            <v>0</v>
          </cell>
          <cell r="G5514">
            <v>0</v>
          </cell>
        </row>
        <row r="5515">
          <cell r="A5515" t="str">
            <v/>
          </cell>
          <cell r="B5515" t="str">
            <v/>
          </cell>
          <cell r="C5515">
            <v>0</v>
          </cell>
          <cell r="D5515" t="str">
            <v/>
          </cell>
          <cell r="E5515">
            <v>0</v>
          </cell>
          <cell r="F5515">
            <v>0</v>
          </cell>
          <cell r="G5515">
            <v>0</v>
          </cell>
        </row>
        <row r="5516">
          <cell r="A5516" t="str">
            <v/>
          </cell>
          <cell r="B5516" t="str">
            <v/>
          </cell>
          <cell r="C5516">
            <v>0</v>
          </cell>
          <cell r="D5516" t="str">
            <v/>
          </cell>
          <cell r="E5516">
            <v>0</v>
          </cell>
          <cell r="F5516">
            <v>0</v>
          </cell>
          <cell r="G5516">
            <v>0</v>
          </cell>
        </row>
        <row r="5517">
          <cell r="A5517" t="str">
            <v/>
          </cell>
          <cell r="B5517" t="str">
            <v/>
          </cell>
          <cell r="C5517">
            <v>0</v>
          </cell>
          <cell r="D5517" t="str">
            <v/>
          </cell>
          <cell r="E5517">
            <v>0</v>
          </cell>
          <cell r="F5517">
            <v>0</v>
          </cell>
          <cell r="G5517">
            <v>0</v>
          </cell>
        </row>
        <row r="5518">
          <cell r="A5518" t="str">
            <v/>
          </cell>
          <cell r="B5518" t="str">
            <v/>
          </cell>
          <cell r="C5518">
            <v>0</v>
          </cell>
          <cell r="D5518" t="str">
            <v/>
          </cell>
          <cell r="E5518">
            <v>0</v>
          </cell>
          <cell r="F5518">
            <v>0</v>
          </cell>
          <cell r="G5518">
            <v>0</v>
          </cell>
        </row>
        <row r="5519">
          <cell r="A5519" t="str">
            <v/>
          </cell>
          <cell r="B5519" t="str">
            <v/>
          </cell>
          <cell r="C5519">
            <v>0</v>
          </cell>
          <cell r="D5519" t="str">
            <v/>
          </cell>
          <cell r="E5519">
            <v>0</v>
          </cell>
          <cell r="F5519">
            <v>0</v>
          </cell>
          <cell r="G5519">
            <v>0</v>
          </cell>
        </row>
        <row r="5520">
          <cell r="A5520" t="str">
            <v/>
          </cell>
          <cell r="B5520" t="str">
            <v/>
          </cell>
          <cell r="C5520">
            <v>0</v>
          </cell>
          <cell r="D5520" t="str">
            <v/>
          </cell>
          <cell r="E5520">
            <v>0</v>
          </cell>
          <cell r="F5520">
            <v>0</v>
          </cell>
          <cell r="G5520">
            <v>0</v>
          </cell>
        </row>
        <row r="5521">
          <cell r="A5521" t="str">
            <v/>
          </cell>
          <cell r="B5521" t="str">
            <v/>
          </cell>
          <cell r="C5521">
            <v>0</v>
          </cell>
          <cell r="D5521" t="str">
            <v/>
          </cell>
          <cell r="E5521">
            <v>0</v>
          </cell>
          <cell r="F5521">
            <v>0</v>
          </cell>
          <cell r="G5521">
            <v>0</v>
          </cell>
        </row>
        <row r="5522">
          <cell r="A5522" t="str">
            <v/>
          </cell>
          <cell r="B5522" t="str">
            <v/>
          </cell>
          <cell r="C5522">
            <v>0</v>
          </cell>
          <cell r="D5522" t="str">
            <v/>
          </cell>
          <cell r="E5522">
            <v>0</v>
          </cell>
          <cell r="F5522">
            <v>0</v>
          </cell>
          <cell r="G5522">
            <v>0</v>
          </cell>
        </row>
        <row r="5523">
          <cell r="A5523" t="str">
            <v/>
          </cell>
          <cell r="B5523" t="str">
            <v/>
          </cell>
          <cell r="C5523">
            <v>0</v>
          </cell>
          <cell r="D5523" t="str">
            <v/>
          </cell>
          <cell r="E5523">
            <v>0</v>
          </cell>
          <cell r="F5523">
            <v>0</v>
          </cell>
          <cell r="G5523">
            <v>0</v>
          </cell>
        </row>
        <row r="5524">
          <cell r="A5524" t="str">
            <v/>
          </cell>
          <cell r="B5524" t="str">
            <v/>
          </cell>
          <cell r="C5524">
            <v>0</v>
          </cell>
          <cell r="D5524" t="str">
            <v/>
          </cell>
          <cell r="E5524">
            <v>0</v>
          </cell>
          <cell r="F5524">
            <v>0</v>
          </cell>
          <cell r="G5524">
            <v>0</v>
          </cell>
        </row>
        <row r="5525">
          <cell r="A5525" t="str">
            <v/>
          </cell>
          <cell r="B5525" t="str">
            <v/>
          </cell>
          <cell r="C5525">
            <v>0</v>
          </cell>
          <cell r="D5525" t="str">
            <v/>
          </cell>
          <cell r="E5525">
            <v>0</v>
          </cell>
          <cell r="F5525">
            <v>0</v>
          </cell>
          <cell r="G5525">
            <v>0</v>
          </cell>
        </row>
        <row r="5526">
          <cell r="A5526">
            <v>0</v>
          </cell>
          <cell r="E5526">
            <v>0</v>
          </cell>
          <cell r="F5526" t="str">
            <v>Total A</v>
          </cell>
          <cell r="G5526">
            <v>0</v>
          </cell>
        </row>
        <row r="5527">
          <cell r="A5527">
            <v>0</v>
          </cell>
          <cell r="C5527" t="str">
            <v>B - MANO DE OBRA</v>
          </cell>
          <cell r="E5527">
            <v>0</v>
          </cell>
          <cell r="G5527">
            <v>0</v>
          </cell>
        </row>
        <row r="5528">
          <cell r="A5528" t="str">
            <v/>
          </cell>
          <cell r="B5528" t="str">
            <v/>
          </cell>
          <cell r="C5528">
            <v>0</v>
          </cell>
          <cell r="D5528" t="str">
            <v/>
          </cell>
          <cell r="E5528">
            <v>0</v>
          </cell>
          <cell r="F5528">
            <v>0</v>
          </cell>
          <cell r="G5528">
            <v>0</v>
          </cell>
        </row>
        <row r="5529">
          <cell r="A5529" t="str">
            <v/>
          </cell>
          <cell r="B5529" t="str">
            <v/>
          </cell>
          <cell r="C5529">
            <v>0</v>
          </cell>
          <cell r="D5529" t="str">
            <v/>
          </cell>
          <cell r="E5529">
            <v>0</v>
          </cell>
          <cell r="F5529">
            <v>0</v>
          </cell>
          <cell r="G5529">
            <v>0</v>
          </cell>
        </row>
        <row r="5530">
          <cell r="A5530" t="str">
            <v/>
          </cell>
          <cell r="B5530" t="str">
            <v/>
          </cell>
          <cell r="C5530">
            <v>0</v>
          </cell>
          <cell r="D5530" t="str">
            <v/>
          </cell>
          <cell r="E5530">
            <v>0</v>
          </cell>
          <cell r="F5530">
            <v>0</v>
          </cell>
          <cell r="G5530">
            <v>0</v>
          </cell>
        </row>
        <row r="5531">
          <cell r="A5531" t="str">
            <v/>
          </cell>
          <cell r="B5531" t="str">
            <v/>
          </cell>
          <cell r="C5531">
            <v>0</v>
          </cell>
          <cell r="D5531" t="str">
            <v/>
          </cell>
          <cell r="E5531">
            <v>0</v>
          </cell>
          <cell r="F5531">
            <v>0</v>
          </cell>
          <cell r="G5531">
            <v>0</v>
          </cell>
        </row>
        <row r="5532">
          <cell r="A5532" t="str">
            <v/>
          </cell>
          <cell r="B5532" t="str">
            <v/>
          </cell>
          <cell r="C5532">
            <v>0</v>
          </cell>
          <cell r="D5532" t="str">
            <v/>
          </cell>
          <cell r="E5532">
            <v>0</v>
          </cell>
          <cell r="F5532">
            <v>0</v>
          </cell>
          <cell r="G5532">
            <v>0</v>
          </cell>
        </row>
        <row r="5533">
          <cell r="A5533" t="str">
            <v/>
          </cell>
          <cell r="B5533" t="str">
            <v/>
          </cell>
          <cell r="C5533">
            <v>0</v>
          </cell>
          <cell r="D5533" t="str">
            <v/>
          </cell>
          <cell r="E5533">
            <v>0</v>
          </cell>
          <cell r="F5533">
            <v>0</v>
          </cell>
          <cell r="G5533">
            <v>0</v>
          </cell>
        </row>
        <row r="5534">
          <cell r="A5534" t="str">
            <v/>
          </cell>
          <cell r="B5534" t="str">
            <v/>
          </cell>
          <cell r="C5534">
            <v>0</v>
          </cell>
          <cell r="D5534" t="str">
            <v/>
          </cell>
          <cell r="E5534">
            <v>0</v>
          </cell>
          <cell r="F5534">
            <v>0</v>
          </cell>
          <cell r="G5534">
            <v>0</v>
          </cell>
        </row>
        <row r="5535">
          <cell r="A5535" t="str">
            <v/>
          </cell>
          <cell r="B5535" t="str">
            <v/>
          </cell>
          <cell r="C5535">
            <v>0</v>
          </cell>
          <cell r="D5535" t="str">
            <v/>
          </cell>
          <cell r="E5535">
            <v>0</v>
          </cell>
          <cell r="F5535">
            <v>0</v>
          </cell>
          <cell r="G5535">
            <v>0</v>
          </cell>
        </row>
        <row r="5536">
          <cell r="A5536">
            <v>0</v>
          </cell>
          <cell r="E5536">
            <v>0</v>
          </cell>
          <cell r="F5536" t="str">
            <v>Total B</v>
          </cell>
          <cell r="G5536">
            <v>0</v>
          </cell>
        </row>
        <row r="5537">
          <cell r="A5537">
            <v>0</v>
          </cell>
          <cell r="C5537" t="str">
            <v>C - EQUIPOS</v>
          </cell>
          <cell r="E5537">
            <v>0</v>
          </cell>
          <cell r="G5537">
            <v>0</v>
          </cell>
        </row>
        <row r="5538">
          <cell r="A5538" t="str">
            <v/>
          </cell>
          <cell r="B5538" t="str">
            <v/>
          </cell>
          <cell r="C5538">
            <v>0</v>
          </cell>
          <cell r="D5538" t="str">
            <v/>
          </cell>
          <cell r="E5538">
            <v>0</v>
          </cell>
          <cell r="F5538">
            <v>0</v>
          </cell>
          <cell r="G5538">
            <v>0</v>
          </cell>
        </row>
        <row r="5539">
          <cell r="A5539" t="str">
            <v/>
          </cell>
          <cell r="B5539" t="str">
            <v/>
          </cell>
          <cell r="C5539">
            <v>0</v>
          </cell>
          <cell r="D5539" t="str">
            <v/>
          </cell>
          <cell r="E5539">
            <v>0</v>
          </cell>
          <cell r="F5539">
            <v>0</v>
          </cell>
          <cell r="G5539">
            <v>0</v>
          </cell>
        </row>
        <row r="5540">
          <cell r="A5540" t="str">
            <v/>
          </cell>
          <cell r="B5540" t="str">
            <v/>
          </cell>
          <cell r="C5540">
            <v>0</v>
          </cell>
          <cell r="D5540" t="str">
            <v/>
          </cell>
          <cell r="E5540">
            <v>0</v>
          </cell>
          <cell r="F5540">
            <v>0</v>
          </cell>
          <cell r="G5540">
            <v>0</v>
          </cell>
        </row>
        <row r="5541">
          <cell r="A5541" t="str">
            <v/>
          </cell>
          <cell r="B5541" t="str">
            <v/>
          </cell>
          <cell r="C5541">
            <v>0</v>
          </cell>
          <cell r="D5541" t="str">
            <v/>
          </cell>
          <cell r="E5541">
            <v>0</v>
          </cell>
          <cell r="F5541">
            <v>0</v>
          </cell>
          <cell r="G5541">
            <v>0</v>
          </cell>
        </row>
        <row r="5542">
          <cell r="A5542" t="str">
            <v/>
          </cell>
          <cell r="B5542" t="str">
            <v/>
          </cell>
          <cell r="C5542">
            <v>0</v>
          </cell>
          <cell r="D5542" t="str">
            <v/>
          </cell>
          <cell r="E5542">
            <v>0</v>
          </cell>
          <cell r="F5542">
            <v>0</v>
          </cell>
          <cell r="G5542">
            <v>0</v>
          </cell>
        </row>
        <row r="5543">
          <cell r="A5543" t="str">
            <v/>
          </cell>
          <cell r="B5543" t="str">
            <v/>
          </cell>
          <cell r="C5543">
            <v>0</v>
          </cell>
          <cell r="D5543" t="str">
            <v/>
          </cell>
          <cell r="E5543">
            <v>0</v>
          </cell>
          <cell r="F5543">
            <v>0</v>
          </cell>
          <cell r="G5543">
            <v>0</v>
          </cell>
        </row>
        <row r="5544">
          <cell r="A5544" t="str">
            <v/>
          </cell>
          <cell r="B5544" t="str">
            <v/>
          </cell>
          <cell r="C5544">
            <v>0</v>
          </cell>
          <cell r="D5544" t="str">
            <v/>
          </cell>
          <cell r="E5544">
            <v>0</v>
          </cell>
          <cell r="F5544">
            <v>0</v>
          </cell>
          <cell r="G5544">
            <v>0</v>
          </cell>
        </row>
        <row r="5545">
          <cell r="A5545" t="str">
            <v/>
          </cell>
          <cell r="B5545" t="str">
            <v/>
          </cell>
          <cell r="C5545">
            <v>0</v>
          </cell>
          <cell r="D5545" t="str">
            <v/>
          </cell>
          <cell r="E5545">
            <v>0</v>
          </cell>
          <cell r="F5545">
            <v>0</v>
          </cell>
          <cell r="G5545">
            <v>0</v>
          </cell>
        </row>
        <row r="5546">
          <cell r="A5546" t="str">
            <v/>
          </cell>
          <cell r="B5546" t="str">
            <v/>
          </cell>
          <cell r="C5546">
            <v>0</v>
          </cell>
          <cell r="D5546" t="str">
            <v/>
          </cell>
          <cell r="E5546">
            <v>0</v>
          </cell>
          <cell r="F5546">
            <v>0</v>
          </cell>
          <cell r="G5546">
            <v>0</v>
          </cell>
        </row>
        <row r="5547">
          <cell r="A5547">
            <v>0</v>
          </cell>
          <cell r="E5547">
            <v>0</v>
          </cell>
          <cell r="F5547" t="str">
            <v>Total C</v>
          </cell>
          <cell r="G5547">
            <v>0</v>
          </cell>
        </row>
        <row r="5548">
          <cell r="A5548">
            <v>0</v>
          </cell>
          <cell r="E5548">
            <v>0</v>
          </cell>
          <cell r="G5548">
            <v>0</v>
          </cell>
        </row>
        <row r="5549">
          <cell r="A5549" t="str">
            <v>15.2</v>
          </cell>
          <cell r="B5549" t="str">
            <v>ILUMINACIÓN</v>
          </cell>
          <cell r="C5549">
            <v>0</v>
          </cell>
          <cell r="D5549" t="str">
            <v>Costo  Neto</v>
          </cell>
          <cell r="E5549">
            <v>0</v>
          </cell>
          <cell r="F5549" t="str">
            <v>Total D=A+B+C</v>
          </cell>
          <cell r="G5549">
            <v>0</v>
          </cell>
        </row>
        <row r="5551">
          <cell r="A5551" t="str">
            <v>ANALISIS DE PRECIOS</v>
          </cell>
          <cell r="B5551">
            <v>0</v>
          </cell>
          <cell r="C5551">
            <v>0</v>
          </cell>
          <cell r="D5551">
            <v>0</v>
          </cell>
          <cell r="E5551">
            <v>0</v>
          </cell>
          <cell r="F5551">
            <v>0</v>
          </cell>
          <cell r="G5551">
            <v>0</v>
          </cell>
        </row>
        <row r="5552">
          <cell r="A5552" t="str">
            <v>COMITENTE:</v>
          </cell>
          <cell r="B5552" t="str">
            <v>SUBSECRETARÍA DE OBRAS PÚBLICAS</v>
          </cell>
          <cell r="C5552">
            <v>0</v>
          </cell>
          <cell r="D5552">
            <v>0</v>
          </cell>
          <cell r="E5552">
            <v>0</v>
          </cell>
          <cell r="F5552">
            <v>0</v>
          </cell>
          <cell r="G5552">
            <v>0</v>
          </cell>
        </row>
        <row r="5553">
          <cell r="A5553" t="str">
            <v>CONTRATISTA:</v>
          </cell>
          <cell r="B5553">
            <v>0</v>
          </cell>
          <cell r="C5553">
            <v>0</v>
          </cell>
          <cell r="D5553">
            <v>0</v>
          </cell>
          <cell r="E5553">
            <v>0</v>
          </cell>
          <cell r="F5553">
            <v>0</v>
          </cell>
          <cell r="G5553">
            <v>0</v>
          </cell>
        </row>
        <row r="5554">
          <cell r="A5554" t="str">
            <v>OBRA:</v>
          </cell>
          <cell r="B5554" t="str">
            <v>CONSTRUCCIÓN CONSULTORIOS EXTERNOS - HOSPITAL DR. GUILLERMO RAWSON</v>
          </cell>
          <cell r="C5554">
            <v>0</v>
          </cell>
          <cell r="D5554">
            <v>0</v>
          </cell>
          <cell r="E5554">
            <v>0</v>
          </cell>
          <cell r="F5554" t="str">
            <v>PRECIOS A:</v>
          </cell>
          <cell r="G5554">
            <v>0</v>
          </cell>
        </row>
        <row r="5555">
          <cell r="A5555" t="str">
            <v>UBICACIÓN:</v>
          </cell>
          <cell r="B5555" t="str">
            <v>Departamento Capital - Provincia de SAN JUAN</v>
          </cell>
          <cell r="C5555">
            <v>0</v>
          </cell>
          <cell r="E5555">
            <v>0</v>
          </cell>
          <cell r="G5555">
            <v>0</v>
          </cell>
        </row>
        <row r="5556">
          <cell r="A5556" t="str">
            <v>RUBRO:</v>
          </cell>
          <cell r="B5556">
            <v>15</v>
          </cell>
          <cell r="C5556" t="str">
            <v>INSTALACION ELÉCTRICA</v>
          </cell>
          <cell r="E5556">
            <v>0</v>
          </cell>
          <cell r="G5556">
            <v>0</v>
          </cell>
        </row>
        <row r="5557">
          <cell r="A5557" t="str">
            <v>ITEM:</v>
          </cell>
          <cell r="B5557" t="str">
            <v>15.3</v>
          </cell>
          <cell r="C5557" t="str">
            <v>ENERGIA ELÉCTRICA DE EMERGENCIA Y GRUPOS ELECTRÓGENOS</v>
          </cell>
          <cell r="E5557">
            <v>0</v>
          </cell>
          <cell r="F5557" t="str">
            <v>UNIDAD:</v>
          </cell>
          <cell r="G5557" t="str">
            <v>gl</v>
          </cell>
        </row>
        <row r="5558">
          <cell r="A5558">
            <v>0</v>
          </cell>
          <cell r="B5558">
            <v>0</v>
          </cell>
          <cell r="E5558">
            <v>0</v>
          </cell>
          <cell r="G5558">
            <v>0</v>
          </cell>
        </row>
        <row r="5559">
          <cell r="A5559" t="str">
            <v>DATOS REDETERMINACION</v>
          </cell>
          <cell r="B5559">
            <v>0</v>
          </cell>
          <cell r="C5559" t="str">
            <v>DESIGNACION</v>
          </cell>
          <cell r="D5559" t="str">
            <v>U</v>
          </cell>
          <cell r="E5559" t="str">
            <v>Cantidad</v>
          </cell>
          <cell r="F5559" t="str">
            <v>$ Unitarios</v>
          </cell>
          <cell r="G5559" t="str">
            <v>$ Parcial</v>
          </cell>
        </row>
        <row r="5560">
          <cell r="A5560" t="str">
            <v>CÓDIGO</v>
          </cell>
          <cell r="B5560" t="str">
            <v>DESCRIPCIÓN</v>
          </cell>
          <cell r="C5560">
            <v>0</v>
          </cell>
          <cell r="D5560">
            <v>0</v>
          </cell>
          <cell r="E5560">
            <v>0</v>
          </cell>
          <cell r="F5560">
            <v>0</v>
          </cell>
          <cell r="G5560">
            <v>0</v>
          </cell>
        </row>
        <row r="5561">
          <cell r="A5561">
            <v>0</v>
          </cell>
          <cell r="B5561">
            <v>0</v>
          </cell>
          <cell r="C5561" t="str">
            <v>A - MATERIALES</v>
          </cell>
          <cell r="D5561">
            <v>0</v>
          </cell>
          <cell r="E5561">
            <v>0</v>
          </cell>
          <cell r="F5561">
            <v>0</v>
          </cell>
          <cell r="G5561">
            <v>0</v>
          </cell>
        </row>
        <row r="5562">
          <cell r="A5562" t="str">
            <v/>
          </cell>
          <cell r="B5562" t="str">
            <v/>
          </cell>
          <cell r="C5562">
            <v>0</v>
          </cell>
          <cell r="D5562" t="str">
            <v/>
          </cell>
          <cell r="E5562">
            <v>0</v>
          </cell>
          <cell r="F5562">
            <v>0</v>
          </cell>
          <cell r="G5562">
            <v>0</v>
          </cell>
        </row>
        <row r="5563">
          <cell r="A5563" t="str">
            <v/>
          </cell>
          <cell r="B5563" t="str">
            <v/>
          </cell>
          <cell r="C5563">
            <v>0</v>
          </cell>
          <cell r="D5563" t="str">
            <v/>
          </cell>
          <cell r="E5563">
            <v>0</v>
          </cell>
          <cell r="F5563">
            <v>0</v>
          </cell>
          <cell r="G5563">
            <v>0</v>
          </cell>
        </row>
        <row r="5564">
          <cell r="A5564" t="str">
            <v/>
          </cell>
          <cell r="B5564" t="str">
            <v/>
          </cell>
          <cell r="C5564">
            <v>0</v>
          </cell>
          <cell r="D5564" t="str">
            <v/>
          </cell>
          <cell r="E5564">
            <v>0</v>
          </cell>
          <cell r="F5564">
            <v>0</v>
          </cell>
          <cell r="G5564">
            <v>0</v>
          </cell>
        </row>
        <row r="5565">
          <cell r="A5565" t="str">
            <v/>
          </cell>
          <cell r="B5565" t="str">
            <v/>
          </cell>
          <cell r="C5565">
            <v>0</v>
          </cell>
          <cell r="D5565" t="str">
            <v/>
          </cell>
          <cell r="E5565">
            <v>0</v>
          </cell>
          <cell r="F5565">
            <v>0</v>
          </cell>
          <cell r="G5565">
            <v>0</v>
          </cell>
        </row>
        <row r="5566">
          <cell r="A5566" t="str">
            <v/>
          </cell>
          <cell r="B5566" t="str">
            <v/>
          </cell>
          <cell r="C5566">
            <v>0</v>
          </cell>
          <cell r="D5566" t="str">
            <v/>
          </cell>
          <cell r="E5566">
            <v>0</v>
          </cell>
          <cell r="F5566">
            <v>0</v>
          </cell>
          <cell r="G5566">
            <v>0</v>
          </cell>
        </row>
        <row r="5567">
          <cell r="A5567" t="str">
            <v/>
          </cell>
          <cell r="B5567" t="str">
            <v/>
          </cell>
          <cell r="C5567">
            <v>0</v>
          </cell>
          <cell r="D5567" t="str">
            <v/>
          </cell>
          <cell r="E5567">
            <v>0</v>
          </cell>
          <cell r="F5567">
            <v>0</v>
          </cell>
          <cell r="G5567">
            <v>0</v>
          </cell>
        </row>
        <row r="5568">
          <cell r="A5568" t="str">
            <v/>
          </cell>
          <cell r="B5568" t="str">
            <v/>
          </cell>
          <cell r="C5568">
            <v>0</v>
          </cell>
          <cell r="D5568" t="str">
            <v/>
          </cell>
          <cell r="E5568">
            <v>0</v>
          </cell>
          <cell r="F5568">
            <v>0</v>
          </cell>
          <cell r="G5568">
            <v>0</v>
          </cell>
        </row>
        <row r="5569">
          <cell r="A5569" t="str">
            <v/>
          </cell>
          <cell r="B5569" t="str">
            <v/>
          </cell>
          <cell r="C5569">
            <v>0</v>
          </cell>
          <cell r="D5569" t="str">
            <v/>
          </cell>
          <cell r="E5569">
            <v>0</v>
          </cell>
          <cell r="F5569">
            <v>0</v>
          </cell>
          <cell r="G5569">
            <v>0</v>
          </cell>
        </row>
        <row r="5570">
          <cell r="A5570" t="str">
            <v/>
          </cell>
          <cell r="B5570" t="str">
            <v/>
          </cell>
          <cell r="C5570">
            <v>0</v>
          </cell>
          <cell r="D5570" t="str">
            <v/>
          </cell>
          <cell r="E5570">
            <v>0</v>
          </cell>
          <cell r="F5570">
            <v>0</v>
          </cell>
          <cell r="G5570">
            <v>0</v>
          </cell>
        </row>
        <row r="5571">
          <cell r="A5571" t="str">
            <v/>
          </cell>
          <cell r="B5571" t="str">
            <v/>
          </cell>
          <cell r="C5571">
            <v>0</v>
          </cell>
          <cell r="D5571" t="str">
            <v/>
          </cell>
          <cell r="E5571">
            <v>0</v>
          </cell>
          <cell r="F5571">
            <v>0</v>
          </cell>
          <cell r="G5571">
            <v>0</v>
          </cell>
        </row>
        <row r="5572">
          <cell r="A5572" t="str">
            <v/>
          </cell>
          <cell r="B5572" t="str">
            <v/>
          </cell>
          <cell r="C5572">
            <v>0</v>
          </cell>
          <cell r="D5572" t="str">
            <v/>
          </cell>
          <cell r="E5572">
            <v>0</v>
          </cell>
          <cell r="F5572">
            <v>0</v>
          </cell>
          <cell r="G5572">
            <v>0</v>
          </cell>
        </row>
        <row r="5573">
          <cell r="A5573" t="str">
            <v/>
          </cell>
          <cell r="B5573" t="str">
            <v/>
          </cell>
          <cell r="C5573">
            <v>0</v>
          </cell>
          <cell r="D5573" t="str">
            <v/>
          </cell>
          <cell r="E5573">
            <v>0</v>
          </cell>
          <cell r="F5573">
            <v>0</v>
          </cell>
          <cell r="G5573">
            <v>0</v>
          </cell>
        </row>
        <row r="5574">
          <cell r="A5574" t="str">
            <v/>
          </cell>
          <cell r="B5574" t="str">
            <v/>
          </cell>
          <cell r="C5574">
            <v>0</v>
          </cell>
          <cell r="D5574" t="str">
            <v/>
          </cell>
          <cell r="E5574">
            <v>0</v>
          </cell>
          <cell r="F5574">
            <v>0</v>
          </cell>
          <cell r="G5574">
            <v>0</v>
          </cell>
        </row>
        <row r="5575">
          <cell r="A5575" t="str">
            <v/>
          </cell>
          <cell r="B5575" t="str">
            <v/>
          </cell>
          <cell r="C5575">
            <v>0</v>
          </cell>
          <cell r="D5575" t="str">
            <v/>
          </cell>
          <cell r="E5575">
            <v>0</v>
          </cell>
          <cell r="F5575">
            <v>0</v>
          </cell>
          <cell r="G5575">
            <v>0</v>
          </cell>
        </row>
        <row r="5576">
          <cell r="A5576">
            <v>0</v>
          </cell>
          <cell r="E5576">
            <v>0</v>
          </cell>
          <cell r="F5576" t="str">
            <v>Total A</v>
          </cell>
          <cell r="G5576">
            <v>0</v>
          </cell>
        </row>
        <row r="5577">
          <cell r="A5577">
            <v>0</v>
          </cell>
          <cell r="C5577" t="str">
            <v>B - MANO DE OBRA</v>
          </cell>
          <cell r="E5577">
            <v>0</v>
          </cell>
          <cell r="G5577">
            <v>0</v>
          </cell>
        </row>
        <row r="5578">
          <cell r="A5578" t="str">
            <v/>
          </cell>
          <cell r="B5578" t="str">
            <v/>
          </cell>
          <cell r="C5578">
            <v>0</v>
          </cell>
          <cell r="D5578" t="str">
            <v/>
          </cell>
          <cell r="E5578">
            <v>0</v>
          </cell>
          <cell r="F5578">
            <v>0</v>
          </cell>
          <cell r="G5578">
            <v>0</v>
          </cell>
        </row>
        <row r="5579">
          <cell r="A5579" t="str">
            <v/>
          </cell>
          <cell r="B5579" t="str">
            <v/>
          </cell>
          <cell r="C5579">
            <v>0</v>
          </cell>
          <cell r="D5579" t="str">
            <v/>
          </cell>
          <cell r="E5579">
            <v>0</v>
          </cell>
          <cell r="F5579">
            <v>0</v>
          </cell>
          <cell r="G5579">
            <v>0</v>
          </cell>
        </row>
        <row r="5580">
          <cell r="A5580" t="str">
            <v/>
          </cell>
          <cell r="B5580" t="str">
            <v/>
          </cell>
          <cell r="C5580">
            <v>0</v>
          </cell>
          <cell r="D5580" t="str">
            <v/>
          </cell>
          <cell r="E5580">
            <v>0</v>
          </cell>
          <cell r="F5580">
            <v>0</v>
          </cell>
          <cell r="G5580">
            <v>0</v>
          </cell>
        </row>
        <row r="5581">
          <cell r="A5581" t="str">
            <v/>
          </cell>
          <cell r="B5581" t="str">
            <v/>
          </cell>
          <cell r="C5581">
            <v>0</v>
          </cell>
          <cell r="D5581" t="str">
            <v/>
          </cell>
          <cell r="E5581">
            <v>0</v>
          </cell>
          <cell r="F5581">
            <v>0</v>
          </cell>
          <cell r="G5581">
            <v>0</v>
          </cell>
        </row>
        <row r="5582">
          <cell r="A5582" t="str">
            <v/>
          </cell>
          <cell r="B5582" t="str">
            <v/>
          </cell>
          <cell r="C5582">
            <v>0</v>
          </cell>
          <cell r="D5582" t="str">
            <v/>
          </cell>
          <cell r="E5582">
            <v>0</v>
          </cell>
          <cell r="F5582">
            <v>0</v>
          </cell>
          <cell r="G5582">
            <v>0</v>
          </cell>
        </row>
        <row r="5583">
          <cell r="A5583" t="str">
            <v/>
          </cell>
          <cell r="B5583" t="str">
            <v/>
          </cell>
          <cell r="C5583">
            <v>0</v>
          </cell>
          <cell r="D5583" t="str">
            <v/>
          </cell>
          <cell r="E5583">
            <v>0</v>
          </cell>
          <cell r="F5583">
            <v>0</v>
          </cell>
          <cell r="G5583">
            <v>0</v>
          </cell>
        </row>
        <row r="5584">
          <cell r="A5584" t="str">
            <v/>
          </cell>
          <cell r="B5584" t="str">
            <v/>
          </cell>
          <cell r="C5584">
            <v>0</v>
          </cell>
          <cell r="D5584" t="str">
            <v/>
          </cell>
          <cell r="E5584">
            <v>0</v>
          </cell>
          <cell r="F5584">
            <v>0</v>
          </cell>
          <cell r="G5584">
            <v>0</v>
          </cell>
        </row>
        <row r="5585">
          <cell r="A5585" t="str">
            <v/>
          </cell>
          <cell r="B5585" t="str">
            <v/>
          </cell>
          <cell r="C5585">
            <v>0</v>
          </cell>
          <cell r="D5585" t="str">
            <v/>
          </cell>
          <cell r="E5585">
            <v>0</v>
          </cell>
          <cell r="F5585">
            <v>0</v>
          </cell>
          <cell r="G5585">
            <v>0</v>
          </cell>
        </row>
        <row r="5586">
          <cell r="A5586">
            <v>0</v>
          </cell>
          <cell r="E5586">
            <v>0</v>
          </cell>
          <cell r="F5586" t="str">
            <v>Total B</v>
          </cell>
          <cell r="G5586">
            <v>0</v>
          </cell>
        </row>
        <row r="5587">
          <cell r="A5587">
            <v>0</v>
          </cell>
          <cell r="C5587" t="str">
            <v>C - EQUIPOS</v>
          </cell>
          <cell r="E5587">
            <v>0</v>
          </cell>
          <cell r="G5587">
            <v>0</v>
          </cell>
        </row>
        <row r="5588">
          <cell r="A5588" t="str">
            <v/>
          </cell>
          <cell r="B5588" t="str">
            <v/>
          </cell>
          <cell r="C5588">
            <v>0</v>
          </cell>
          <cell r="D5588" t="str">
            <v/>
          </cell>
          <cell r="E5588">
            <v>0</v>
          </cell>
          <cell r="F5588">
            <v>0</v>
          </cell>
          <cell r="G5588">
            <v>0</v>
          </cell>
        </row>
        <row r="5589">
          <cell r="A5589" t="str">
            <v/>
          </cell>
          <cell r="B5589" t="str">
            <v/>
          </cell>
          <cell r="C5589">
            <v>0</v>
          </cell>
          <cell r="D5589" t="str">
            <v/>
          </cell>
          <cell r="E5589">
            <v>0</v>
          </cell>
          <cell r="F5589">
            <v>0</v>
          </cell>
          <cell r="G5589">
            <v>0</v>
          </cell>
        </row>
        <row r="5590">
          <cell r="A5590" t="str">
            <v/>
          </cell>
          <cell r="B5590" t="str">
            <v/>
          </cell>
          <cell r="C5590">
            <v>0</v>
          </cell>
          <cell r="D5590" t="str">
            <v/>
          </cell>
          <cell r="E5590">
            <v>0</v>
          </cell>
          <cell r="F5590">
            <v>0</v>
          </cell>
          <cell r="G5590">
            <v>0</v>
          </cell>
        </row>
        <row r="5591">
          <cell r="A5591" t="str">
            <v/>
          </cell>
          <cell r="B5591" t="str">
            <v/>
          </cell>
          <cell r="C5591">
            <v>0</v>
          </cell>
          <cell r="D5591" t="str">
            <v/>
          </cell>
          <cell r="E5591">
            <v>0</v>
          </cell>
          <cell r="F5591">
            <v>0</v>
          </cell>
          <cell r="G5591">
            <v>0</v>
          </cell>
        </row>
        <row r="5592">
          <cell r="A5592" t="str">
            <v/>
          </cell>
          <cell r="B5592" t="str">
            <v/>
          </cell>
          <cell r="C5592">
            <v>0</v>
          </cell>
          <cell r="D5592" t="str">
            <v/>
          </cell>
          <cell r="E5592">
            <v>0</v>
          </cell>
          <cell r="F5592">
            <v>0</v>
          </cell>
          <cell r="G5592">
            <v>0</v>
          </cell>
        </row>
        <row r="5593">
          <cell r="A5593" t="str">
            <v/>
          </cell>
          <cell r="B5593" t="str">
            <v/>
          </cell>
          <cell r="C5593">
            <v>0</v>
          </cell>
          <cell r="D5593" t="str">
            <v/>
          </cell>
          <cell r="E5593">
            <v>0</v>
          </cell>
          <cell r="F5593">
            <v>0</v>
          </cell>
          <cell r="G5593">
            <v>0</v>
          </cell>
        </row>
        <row r="5594">
          <cell r="A5594" t="str">
            <v/>
          </cell>
          <cell r="B5594" t="str">
            <v/>
          </cell>
          <cell r="C5594">
            <v>0</v>
          </cell>
          <cell r="D5594" t="str">
            <v/>
          </cell>
          <cell r="E5594">
            <v>0</v>
          </cell>
          <cell r="F5594">
            <v>0</v>
          </cell>
          <cell r="G5594">
            <v>0</v>
          </cell>
        </row>
        <row r="5595">
          <cell r="A5595" t="str">
            <v/>
          </cell>
          <cell r="B5595" t="str">
            <v/>
          </cell>
          <cell r="C5595">
            <v>0</v>
          </cell>
          <cell r="D5595" t="str">
            <v/>
          </cell>
          <cell r="E5595">
            <v>0</v>
          </cell>
          <cell r="F5595">
            <v>0</v>
          </cell>
          <cell r="G5595">
            <v>0</v>
          </cell>
        </row>
        <row r="5596">
          <cell r="A5596" t="str">
            <v/>
          </cell>
          <cell r="B5596" t="str">
            <v/>
          </cell>
          <cell r="C5596">
            <v>0</v>
          </cell>
          <cell r="D5596" t="str">
            <v/>
          </cell>
          <cell r="E5596">
            <v>0</v>
          </cell>
          <cell r="F5596">
            <v>0</v>
          </cell>
          <cell r="G5596">
            <v>0</v>
          </cell>
        </row>
        <row r="5597">
          <cell r="A5597">
            <v>0</v>
          </cell>
          <cell r="E5597">
            <v>0</v>
          </cell>
          <cell r="F5597" t="str">
            <v>Total C</v>
          </cell>
          <cell r="G5597">
            <v>0</v>
          </cell>
        </row>
        <row r="5598">
          <cell r="A5598">
            <v>0</v>
          </cell>
          <cell r="E5598">
            <v>0</v>
          </cell>
          <cell r="G5598">
            <v>0</v>
          </cell>
        </row>
        <row r="5599">
          <cell r="A5599" t="str">
            <v>15.3</v>
          </cell>
          <cell r="B5599" t="str">
            <v>ENERGIA ELÉCTRICA DE EMERGENCIA Y GRUPOS ELECTRÓGENOS</v>
          </cell>
          <cell r="C5599">
            <v>0</v>
          </cell>
          <cell r="D5599" t="str">
            <v>Costo  Neto</v>
          </cell>
          <cell r="E5599">
            <v>0</v>
          </cell>
          <cell r="F5599" t="str">
            <v>Total D=A+B+C</v>
          </cell>
          <cell r="G5599">
            <v>0</v>
          </cell>
        </row>
        <row r="5601">
          <cell r="A5601" t="str">
            <v>ANALISIS DE PRECIOS</v>
          </cell>
          <cell r="B5601">
            <v>0</v>
          </cell>
          <cell r="C5601">
            <v>0</v>
          </cell>
          <cell r="D5601">
            <v>0</v>
          </cell>
          <cell r="E5601">
            <v>0</v>
          </cell>
          <cell r="F5601">
            <v>0</v>
          </cell>
          <cell r="G5601">
            <v>0</v>
          </cell>
        </row>
        <row r="5602">
          <cell r="A5602" t="str">
            <v>COMITENTE:</v>
          </cell>
          <cell r="B5602" t="str">
            <v>SUBSECRETARÍA DE OBRAS PÚBLICAS</v>
          </cell>
          <cell r="C5602">
            <v>0</v>
          </cell>
          <cell r="D5602">
            <v>0</v>
          </cell>
          <cell r="E5602">
            <v>0</v>
          </cell>
          <cell r="F5602">
            <v>0</v>
          </cell>
          <cell r="G5602">
            <v>0</v>
          </cell>
        </row>
        <row r="5603">
          <cell r="A5603" t="str">
            <v>CONTRATISTA:</v>
          </cell>
          <cell r="B5603">
            <v>0</v>
          </cell>
          <cell r="C5603">
            <v>0</v>
          </cell>
          <cell r="D5603">
            <v>0</v>
          </cell>
          <cell r="E5603">
            <v>0</v>
          </cell>
          <cell r="F5603">
            <v>0</v>
          </cell>
          <cell r="G5603">
            <v>0</v>
          </cell>
        </row>
        <row r="5604">
          <cell r="A5604" t="str">
            <v>OBRA:</v>
          </cell>
          <cell r="B5604" t="str">
            <v>CONSTRUCCIÓN CONSULTORIOS EXTERNOS - HOSPITAL DR. GUILLERMO RAWSON</v>
          </cell>
          <cell r="C5604">
            <v>0</v>
          </cell>
          <cell r="D5604">
            <v>0</v>
          </cell>
          <cell r="E5604">
            <v>0</v>
          </cell>
          <cell r="F5604" t="str">
            <v>PRECIOS A:</v>
          </cell>
          <cell r="G5604">
            <v>0</v>
          </cell>
        </row>
        <row r="5605">
          <cell r="A5605" t="str">
            <v>UBICACIÓN:</v>
          </cell>
          <cell r="B5605" t="str">
            <v>Departamento Capital - Provincia de SAN JUAN</v>
          </cell>
          <cell r="C5605">
            <v>0</v>
          </cell>
          <cell r="E5605">
            <v>0</v>
          </cell>
          <cell r="G5605">
            <v>0</v>
          </cell>
        </row>
        <row r="5606">
          <cell r="A5606" t="str">
            <v>RUBRO:</v>
          </cell>
          <cell r="B5606">
            <v>15</v>
          </cell>
          <cell r="C5606" t="str">
            <v>INSTALACION ELÉCTRICA</v>
          </cell>
          <cell r="E5606">
            <v>0</v>
          </cell>
          <cell r="G5606">
            <v>0</v>
          </cell>
        </row>
        <row r="5607">
          <cell r="A5607" t="str">
            <v>ITEM:</v>
          </cell>
          <cell r="B5607" t="str">
            <v>15.4</v>
          </cell>
          <cell r="C5607" t="str">
            <v>PARARRAYOS</v>
          </cell>
          <cell r="E5607">
            <v>0</v>
          </cell>
          <cell r="F5607" t="str">
            <v>UNIDAD:</v>
          </cell>
          <cell r="G5607" t="str">
            <v>gl</v>
          </cell>
        </row>
        <row r="5608">
          <cell r="A5608">
            <v>0</v>
          </cell>
          <cell r="B5608">
            <v>0</v>
          </cell>
          <cell r="E5608">
            <v>0</v>
          </cell>
          <cell r="G5608">
            <v>0</v>
          </cell>
        </row>
        <row r="5609">
          <cell r="A5609" t="str">
            <v>DATOS REDETERMINACION</v>
          </cell>
          <cell r="B5609">
            <v>0</v>
          </cell>
          <cell r="C5609" t="str">
            <v>DESIGNACION</v>
          </cell>
          <cell r="D5609" t="str">
            <v>U</v>
          </cell>
          <cell r="E5609" t="str">
            <v>Cantidad</v>
          </cell>
          <cell r="F5609" t="str">
            <v>$ Unitarios</v>
          </cell>
          <cell r="G5609" t="str">
            <v>$ Parcial</v>
          </cell>
        </row>
        <row r="5610">
          <cell r="A5610" t="str">
            <v>CÓDIGO</v>
          </cell>
          <cell r="B5610" t="str">
            <v>DESCRIPCIÓN</v>
          </cell>
          <cell r="C5610">
            <v>0</v>
          </cell>
          <cell r="D5610">
            <v>0</v>
          </cell>
          <cell r="E5610">
            <v>0</v>
          </cell>
          <cell r="F5610">
            <v>0</v>
          </cell>
          <cell r="G5610">
            <v>0</v>
          </cell>
        </row>
        <row r="5611">
          <cell r="A5611">
            <v>0</v>
          </cell>
          <cell r="B5611">
            <v>0</v>
          </cell>
          <cell r="C5611" t="str">
            <v>A - MATERIALES</v>
          </cell>
          <cell r="D5611">
            <v>0</v>
          </cell>
          <cell r="E5611">
            <v>0</v>
          </cell>
          <cell r="F5611">
            <v>0</v>
          </cell>
          <cell r="G5611">
            <v>0</v>
          </cell>
        </row>
        <row r="5612">
          <cell r="A5612" t="str">
            <v/>
          </cell>
          <cell r="B5612" t="str">
            <v/>
          </cell>
          <cell r="C5612">
            <v>0</v>
          </cell>
          <cell r="D5612" t="str">
            <v/>
          </cell>
          <cell r="E5612">
            <v>0</v>
          </cell>
          <cell r="F5612">
            <v>0</v>
          </cell>
          <cell r="G5612">
            <v>0</v>
          </cell>
        </row>
        <row r="5613">
          <cell r="A5613" t="str">
            <v/>
          </cell>
          <cell r="B5613" t="str">
            <v/>
          </cell>
          <cell r="C5613">
            <v>0</v>
          </cell>
          <cell r="D5613" t="str">
            <v/>
          </cell>
          <cell r="E5613">
            <v>0</v>
          </cell>
          <cell r="F5613">
            <v>0</v>
          </cell>
          <cell r="G5613">
            <v>0</v>
          </cell>
        </row>
        <row r="5614">
          <cell r="A5614" t="str">
            <v/>
          </cell>
          <cell r="B5614" t="str">
            <v/>
          </cell>
          <cell r="C5614">
            <v>0</v>
          </cell>
          <cell r="D5614" t="str">
            <v/>
          </cell>
          <cell r="E5614">
            <v>0</v>
          </cell>
          <cell r="F5614">
            <v>0</v>
          </cell>
          <cell r="G5614">
            <v>0</v>
          </cell>
        </row>
        <row r="5615">
          <cell r="A5615" t="str">
            <v/>
          </cell>
          <cell r="B5615" t="str">
            <v/>
          </cell>
          <cell r="C5615">
            <v>0</v>
          </cell>
          <cell r="D5615" t="str">
            <v/>
          </cell>
          <cell r="E5615">
            <v>0</v>
          </cell>
          <cell r="F5615">
            <v>0</v>
          </cell>
          <cell r="G5615">
            <v>0</v>
          </cell>
        </row>
        <row r="5616">
          <cell r="A5616" t="str">
            <v/>
          </cell>
          <cell r="B5616" t="str">
            <v/>
          </cell>
          <cell r="C5616">
            <v>0</v>
          </cell>
          <cell r="D5616" t="str">
            <v/>
          </cell>
          <cell r="E5616">
            <v>0</v>
          </cell>
          <cell r="F5616">
            <v>0</v>
          </cell>
          <cell r="G5616">
            <v>0</v>
          </cell>
        </row>
        <row r="5617">
          <cell r="A5617" t="str">
            <v/>
          </cell>
          <cell r="B5617" t="str">
            <v/>
          </cell>
          <cell r="C5617">
            <v>0</v>
          </cell>
          <cell r="D5617" t="str">
            <v/>
          </cell>
          <cell r="E5617">
            <v>0</v>
          </cell>
          <cell r="F5617">
            <v>0</v>
          </cell>
          <cell r="G5617">
            <v>0</v>
          </cell>
        </row>
        <row r="5618">
          <cell r="A5618" t="str">
            <v/>
          </cell>
          <cell r="B5618" t="str">
            <v/>
          </cell>
          <cell r="C5618">
            <v>0</v>
          </cell>
          <cell r="D5618" t="str">
            <v/>
          </cell>
          <cell r="E5618">
            <v>0</v>
          </cell>
          <cell r="F5618">
            <v>0</v>
          </cell>
          <cell r="G5618">
            <v>0</v>
          </cell>
        </row>
        <row r="5619">
          <cell r="A5619" t="str">
            <v/>
          </cell>
          <cell r="B5619" t="str">
            <v/>
          </cell>
          <cell r="C5619">
            <v>0</v>
          </cell>
          <cell r="D5619" t="str">
            <v/>
          </cell>
          <cell r="E5619">
            <v>0</v>
          </cell>
          <cell r="F5619">
            <v>0</v>
          </cell>
          <cell r="G5619">
            <v>0</v>
          </cell>
        </row>
        <row r="5620">
          <cell r="A5620" t="str">
            <v/>
          </cell>
          <cell r="B5620" t="str">
            <v/>
          </cell>
          <cell r="C5620">
            <v>0</v>
          </cell>
          <cell r="D5620" t="str">
            <v/>
          </cell>
          <cell r="E5620">
            <v>0</v>
          </cell>
          <cell r="F5620">
            <v>0</v>
          </cell>
          <cell r="G5620">
            <v>0</v>
          </cell>
        </row>
        <row r="5621">
          <cell r="A5621" t="str">
            <v/>
          </cell>
          <cell r="B5621" t="str">
            <v/>
          </cell>
          <cell r="C5621">
            <v>0</v>
          </cell>
          <cell r="D5621" t="str">
            <v/>
          </cell>
          <cell r="E5621">
            <v>0</v>
          </cell>
          <cell r="F5621">
            <v>0</v>
          </cell>
          <cell r="G5621">
            <v>0</v>
          </cell>
        </row>
        <row r="5622">
          <cell r="A5622" t="str">
            <v/>
          </cell>
          <cell r="B5622" t="str">
            <v/>
          </cell>
          <cell r="C5622">
            <v>0</v>
          </cell>
          <cell r="D5622" t="str">
            <v/>
          </cell>
          <cell r="E5622">
            <v>0</v>
          </cell>
          <cell r="F5622">
            <v>0</v>
          </cell>
          <cell r="G5622">
            <v>0</v>
          </cell>
        </row>
        <row r="5623">
          <cell r="A5623" t="str">
            <v/>
          </cell>
          <cell r="B5623" t="str">
            <v/>
          </cell>
          <cell r="C5623">
            <v>0</v>
          </cell>
          <cell r="D5623" t="str">
            <v/>
          </cell>
          <cell r="E5623">
            <v>0</v>
          </cell>
          <cell r="F5623">
            <v>0</v>
          </cell>
          <cell r="G5623">
            <v>0</v>
          </cell>
        </row>
        <row r="5624">
          <cell r="A5624" t="str">
            <v/>
          </cell>
          <cell r="B5624" t="str">
            <v/>
          </cell>
          <cell r="C5624">
            <v>0</v>
          </cell>
          <cell r="D5624" t="str">
            <v/>
          </cell>
          <cell r="E5624">
            <v>0</v>
          </cell>
          <cell r="F5624">
            <v>0</v>
          </cell>
          <cell r="G5624">
            <v>0</v>
          </cell>
        </row>
        <row r="5625">
          <cell r="A5625" t="str">
            <v/>
          </cell>
          <cell r="B5625" t="str">
            <v/>
          </cell>
          <cell r="C5625">
            <v>0</v>
          </cell>
          <cell r="D5625" t="str">
            <v/>
          </cell>
          <cell r="E5625">
            <v>0</v>
          </cell>
          <cell r="F5625">
            <v>0</v>
          </cell>
          <cell r="G5625">
            <v>0</v>
          </cell>
        </row>
        <row r="5626">
          <cell r="A5626">
            <v>0</v>
          </cell>
          <cell r="E5626">
            <v>0</v>
          </cell>
          <cell r="F5626" t="str">
            <v>Total A</v>
          </cell>
          <cell r="G5626">
            <v>0</v>
          </cell>
        </row>
        <row r="5627">
          <cell r="A5627">
            <v>0</v>
          </cell>
          <cell r="C5627" t="str">
            <v>B - MANO DE OBRA</v>
          </cell>
          <cell r="E5627">
            <v>0</v>
          </cell>
          <cell r="G5627">
            <v>0</v>
          </cell>
        </row>
        <row r="5628">
          <cell r="A5628" t="str">
            <v/>
          </cell>
          <cell r="B5628" t="str">
            <v/>
          </cell>
          <cell r="C5628">
            <v>0</v>
          </cell>
          <cell r="D5628" t="str">
            <v/>
          </cell>
          <cell r="E5628">
            <v>0</v>
          </cell>
          <cell r="F5628">
            <v>0</v>
          </cell>
          <cell r="G5628">
            <v>0</v>
          </cell>
        </row>
        <row r="5629">
          <cell r="A5629" t="str">
            <v/>
          </cell>
          <cell r="B5629" t="str">
            <v/>
          </cell>
          <cell r="C5629">
            <v>0</v>
          </cell>
          <cell r="D5629" t="str">
            <v/>
          </cell>
          <cell r="E5629">
            <v>0</v>
          </cell>
          <cell r="F5629">
            <v>0</v>
          </cell>
          <cell r="G5629">
            <v>0</v>
          </cell>
        </row>
        <row r="5630">
          <cell r="A5630" t="str">
            <v/>
          </cell>
          <cell r="B5630" t="str">
            <v/>
          </cell>
          <cell r="C5630">
            <v>0</v>
          </cell>
          <cell r="D5630" t="str">
            <v/>
          </cell>
          <cell r="E5630">
            <v>0</v>
          </cell>
          <cell r="F5630">
            <v>0</v>
          </cell>
          <cell r="G5630">
            <v>0</v>
          </cell>
        </row>
        <row r="5631">
          <cell r="A5631" t="str">
            <v/>
          </cell>
          <cell r="B5631" t="str">
            <v/>
          </cell>
          <cell r="C5631">
            <v>0</v>
          </cell>
          <cell r="D5631" t="str">
            <v/>
          </cell>
          <cell r="E5631">
            <v>0</v>
          </cell>
          <cell r="F5631">
            <v>0</v>
          </cell>
          <cell r="G5631">
            <v>0</v>
          </cell>
        </row>
        <row r="5632">
          <cell r="A5632" t="str">
            <v/>
          </cell>
          <cell r="B5632" t="str">
            <v/>
          </cell>
          <cell r="C5632">
            <v>0</v>
          </cell>
          <cell r="D5632" t="str">
            <v/>
          </cell>
          <cell r="E5632">
            <v>0</v>
          </cell>
          <cell r="F5632">
            <v>0</v>
          </cell>
          <cell r="G5632">
            <v>0</v>
          </cell>
        </row>
        <row r="5633">
          <cell r="A5633" t="str">
            <v/>
          </cell>
          <cell r="B5633" t="str">
            <v/>
          </cell>
          <cell r="C5633">
            <v>0</v>
          </cell>
          <cell r="D5633" t="str">
            <v/>
          </cell>
          <cell r="E5633">
            <v>0</v>
          </cell>
          <cell r="F5633">
            <v>0</v>
          </cell>
          <cell r="G5633">
            <v>0</v>
          </cell>
        </row>
        <row r="5634">
          <cell r="A5634" t="str">
            <v/>
          </cell>
          <cell r="B5634" t="str">
            <v/>
          </cell>
          <cell r="C5634">
            <v>0</v>
          </cell>
          <cell r="D5634" t="str">
            <v/>
          </cell>
          <cell r="E5634">
            <v>0</v>
          </cell>
          <cell r="F5634">
            <v>0</v>
          </cell>
          <cell r="G5634">
            <v>0</v>
          </cell>
        </row>
        <row r="5635">
          <cell r="A5635" t="str">
            <v/>
          </cell>
          <cell r="B5635" t="str">
            <v/>
          </cell>
          <cell r="C5635">
            <v>0</v>
          </cell>
          <cell r="D5635" t="str">
            <v/>
          </cell>
          <cell r="E5635">
            <v>0</v>
          </cell>
          <cell r="F5635">
            <v>0</v>
          </cell>
          <cell r="G5635">
            <v>0</v>
          </cell>
        </row>
        <row r="5636">
          <cell r="A5636">
            <v>0</v>
          </cell>
          <cell r="E5636">
            <v>0</v>
          </cell>
          <cell r="F5636" t="str">
            <v>Total B</v>
          </cell>
          <cell r="G5636">
            <v>0</v>
          </cell>
        </row>
        <row r="5637">
          <cell r="A5637">
            <v>0</v>
          </cell>
          <cell r="C5637" t="str">
            <v>C - EQUIPOS</v>
          </cell>
          <cell r="E5637">
            <v>0</v>
          </cell>
          <cell r="G5637">
            <v>0</v>
          </cell>
        </row>
        <row r="5638">
          <cell r="A5638" t="str">
            <v/>
          </cell>
          <cell r="B5638" t="str">
            <v/>
          </cell>
          <cell r="C5638">
            <v>0</v>
          </cell>
          <cell r="D5638" t="str">
            <v/>
          </cell>
          <cell r="E5638">
            <v>0</v>
          </cell>
          <cell r="F5638">
            <v>0</v>
          </cell>
          <cell r="G5638">
            <v>0</v>
          </cell>
        </row>
        <row r="5639">
          <cell r="A5639" t="str">
            <v/>
          </cell>
          <cell r="B5639" t="str">
            <v/>
          </cell>
          <cell r="C5639">
            <v>0</v>
          </cell>
          <cell r="D5639" t="str">
            <v/>
          </cell>
          <cell r="E5639">
            <v>0</v>
          </cell>
          <cell r="F5639">
            <v>0</v>
          </cell>
          <cell r="G5639">
            <v>0</v>
          </cell>
        </row>
        <row r="5640">
          <cell r="A5640" t="str">
            <v/>
          </cell>
          <cell r="B5640" t="str">
            <v/>
          </cell>
          <cell r="C5640">
            <v>0</v>
          </cell>
          <cell r="D5640" t="str">
            <v/>
          </cell>
          <cell r="E5640">
            <v>0</v>
          </cell>
          <cell r="F5640">
            <v>0</v>
          </cell>
          <cell r="G5640">
            <v>0</v>
          </cell>
        </row>
        <row r="5641">
          <cell r="A5641" t="str">
            <v/>
          </cell>
          <cell r="B5641" t="str">
            <v/>
          </cell>
          <cell r="C5641">
            <v>0</v>
          </cell>
          <cell r="D5641" t="str">
            <v/>
          </cell>
          <cell r="E5641">
            <v>0</v>
          </cell>
          <cell r="F5641">
            <v>0</v>
          </cell>
          <cell r="G5641">
            <v>0</v>
          </cell>
        </row>
        <row r="5642">
          <cell r="A5642" t="str">
            <v/>
          </cell>
          <cell r="B5642" t="str">
            <v/>
          </cell>
          <cell r="C5642">
            <v>0</v>
          </cell>
          <cell r="D5642" t="str">
            <v/>
          </cell>
          <cell r="E5642">
            <v>0</v>
          </cell>
          <cell r="F5642">
            <v>0</v>
          </cell>
          <cell r="G5642">
            <v>0</v>
          </cell>
        </row>
        <row r="5643">
          <cell r="A5643" t="str">
            <v/>
          </cell>
          <cell r="B5643" t="str">
            <v/>
          </cell>
          <cell r="C5643">
            <v>0</v>
          </cell>
          <cell r="D5643" t="str">
            <v/>
          </cell>
          <cell r="E5643">
            <v>0</v>
          </cell>
          <cell r="F5643">
            <v>0</v>
          </cell>
          <cell r="G5643">
            <v>0</v>
          </cell>
        </row>
        <row r="5644">
          <cell r="A5644" t="str">
            <v/>
          </cell>
          <cell r="B5644" t="str">
            <v/>
          </cell>
          <cell r="C5644">
            <v>0</v>
          </cell>
          <cell r="D5644" t="str">
            <v/>
          </cell>
          <cell r="E5644">
            <v>0</v>
          </cell>
          <cell r="F5644">
            <v>0</v>
          </cell>
          <cell r="G5644">
            <v>0</v>
          </cell>
        </row>
        <row r="5645">
          <cell r="A5645" t="str">
            <v/>
          </cell>
          <cell r="B5645" t="str">
            <v/>
          </cell>
          <cell r="C5645">
            <v>0</v>
          </cell>
          <cell r="D5645" t="str">
            <v/>
          </cell>
          <cell r="E5645">
            <v>0</v>
          </cell>
          <cell r="F5645">
            <v>0</v>
          </cell>
          <cell r="G5645">
            <v>0</v>
          </cell>
        </row>
        <row r="5646">
          <cell r="A5646" t="str">
            <v/>
          </cell>
          <cell r="B5646" t="str">
            <v/>
          </cell>
          <cell r="C5646">
            <v>0</v>
          </cell>
          <cell r="D5646" t="str">
            <v/>
          </cell>
          <cell r="E5646">
            <v>0</v>
          </cell>
          <cell r="F5646">
            <v>0</v>
          </cell>
          <cell r="G5646">
            <v>0</v>
          </cell>
        </row>
        <row r="5647">
          <cell r="A5647">
            <v>0</v>
          </cell>
          <cell r="E5647">
            <v>0</v>
          </cell>
          <cell r="F5647" t="str">
            <v>Total C</v>
          </cell>
          <cell r="G5647">
            <v>0</v>
          </cell>
        </row>
        <row r="5648">
          <cell r="A5648">
            <v>0</v>
          </cell>
          <cell r="E5648">
            <v>0</v>
          </cell>
          <cell r="G5648">
            <v>0</v>
          </cell>
        </row>
        <row r="5649">
          <cell r="A5649" t="str">
            <v>15.4</v>
          </cell>
          <cell r="B5649" t="str">
            <v>PARARRAYOS</v>
          </cell>
          <cell r="C5649">
            <v>0</v>
          </cell>
          <cell r="D5649" t="str">
            <v>Costo  Neto</v>
          </cell>
          <cell r="E5649">
            <v>0</v>
          </cell>
          <cell r="F5649" t="str">
            <v>Total D=A+B+C</v>
          </cell>
          <cell r="G5649">
            <v>0</v>
          </cell>
        </row>
        <row r="5651">
          <cell r="A5651" t="str">
            <v>ANALISIS DE PRECIOS</v>
          </cell>
          <cell r="B5651">
            <v>0</v>
          </cell>
          <cell r="C5651">
            <v>0</v>
          </cell>
          <cell r="D5651">
            <v>0</v>
          </cell>
          <cell r="E5651">
            <v>0</v>
          </cell>
          <cell r="F5651">
            <v>0</v>
          </cell>
          <cell r="G5651">
            <v>0</v>
          </cell>
        </row>
        <row r="5652">
          <cell r="A5652" t="str">
            <v>COMITENTE:</v>
          </cell>
          <cell r="B5652" t="str">
            <v>SUBSECRETARÍA DE OBRAS PÚBLICAS</v>
          </cell>
          <cell r="C5652">
            <v>0</v>
          </cell>
          <cell r="D5652">
            <v>0</v>
          </cell>
          <cell r="E5652">
            <v>0</v>
          </cell>
          <cell r="F5652">
            <v>0</v>
          </cell>
          <cell r="G5652">
            <v>0</v>
          </cell>
        </row>
        <row r="5653">
          <cell r="A5653" t="str">
            <v>CONTRATISTA:</v>
          </cell>
          <cell r="B5653">
            <v>0</v>
          </cell>
          <cell r="C5653">
            <v>0</v>
          </cell>
          <cell r="D5653">
            <v>0</v>
          </cell>
          <cell r="E5653">
            <v>0</v>
          </cell>
          <cell r="F5653">
            <v>0</v>
          </cell>
          <cell r="G5653">
            <v>0</v>
          </cell>
        </row>
        <row r="5654">
          <cell r="A5654" t="str">
            <v>OBRA:</v>
          </cell>
          <cell r="B5654" t="str">
            <v>CONSTRUCCIÓN CONSULTORIOS EXTERNOS - HOSPITAL DR. GUILLERMO RAWSON</v>
          </cell>
          <cell r="C5654">
            <v>0</v>
          </cell>
          <cell r="D5654">
            <v>0</v>
          </cell>
          <cell r="E5654">
            <v>0</v>
          </cell>
          <cell r="F5654" t="str">
            <v>PRECIOS A:</v>
          </cell>
          <cell r="G5654">
            <v>0</v>
          </cell>
        </row>
        <row r="5655">
          <cell r="A5655" t="str">
            <v>UBICACIÓN:</v>
          </cell>
          <cell r="B5655" t="str">
            <v>Departamento Capital - Provincia de SAN JUAN</v>
          </cell>
          <cell r="C5655">
            <v>0</v>
          </cell>
          <cell r="E5655">
            <v>0</v>
          </cell>
          <cell r="G5655">
            <v>0</v>
          </cell>
        </row>
        <row r="5656">
          <cell r="A5656" t="str">
            <v>RUBRO:</v>
          </cell>
          <cell r="B5656">
            <v>15</v>
          </cell>
          <cell r="C5656" t="str">
            <v>INSTALACION ELÉCTRICA</v>
          </cell>
          <cell r="E5656">
            <v>0</v>
          </cell>
          <cell r="G5656">
            <v>0</v>
          </cell>
        </row>
        <row r="5657">
          <cell r="A5657" t="str">
            <v>ITEM:</v>
          </cell>
          <cell r="B5657" t="str">
            <v>15.5</v>
          </cell>
          <cell r="C5657" t="str">
            <v>INSTALACIÓN DE CORRIENTES DÉBILES</v>
          </cell>
          <cell r="E5657">
            <v>0</v>
          </cell>
          <cell r="F5657" t="str">
            <v>UNIDAD:</v>
          </cell>
          <cell r="G5657" t="str">
            <v>gl</v>
          </cell>
        </row>
        <row r="5658">
          <cell r="A5658">
            <v>0</v>
          </cell>
          <cell r="B5658">
            <v>0</v>
          </cell>
          <cell r="E5658">
            <v>0</v>
          </cell>
          <cell r="G5658">
            <v>0</v>
          </cell>
        </row>
        <row r="5659">
          <cell r="A5659" t="str">
            <v>DATOS REDETERMINACION</v>
          </cell>
          <cell r="B5659">
            <v>0</v>
          </cell>
          <cell r="C5659" t="str">
            <v>DESIGNACION</v>
          </cell>
          <cell r="D5659" t="str">
            <v>U</v>
          </cell>
          <cell r="E5659" t="str">
            <v>Cantidad</v>
          </cell>
          <cell r="F5659" t="str">
            <v>$ Unitarios</v>
          </cell>
          <cell r="G5659" t="str">
            <v>$ Parcial</v>
          </cell>
        </row>
        <row r="5660">
          <cell r="A5660" t="str">
            <v>CÓDIGO</v>
          </cell>
          <cell r="B5660" t="str">
            <v>DESCRIPCIÓN</v>
          </cell>
          <cell r="C5660">
            <v>0</v>
          </cell>
          <cell r="D5660">
            <v>0</v>
          </cell>
          <cell r="E5660">
            <v>0</v>
          </cell>
          <cell r="F5660">
            <v>0</v>
          </cell>
          <cell r="G5660">
            <v>0</v>
          </cell>
        </row>
        <row r="5661">
          <cell r="A5661">
            <v>0</v>
          </cell>
          <cell r="B5661">
            <v>0</v>
          </cell>
          <cell r="C5661" t="str">
            <v>A - MATERIALES</v>
          </cell>
          <cell r="D5661">
            <v>0</v>
          </cell>
          <cell r="E5661">
            <v>0</v>
          </cell>
          <cell r="F5661">
            <v>0</v>
          </cell>
          <cell r="G5661">
            <v>0</v>
          </cell>
        </row>
        <row r="5662">
          <cell r="A5662" t="str">
            <v/>
          </cell>
          <cell r="B5662" t="str">
            <v/>
          </cell>
          <cell r="C5662">
            <v>0</v>
          </cell>
          <cell r="D5662" t="str">
            <v/>
          </cell>
          <cell r="E5662">
            <v>0</v>
          </cell>
          <cell r="F5662">
            <v>0</v>
          </cell>
          <cell r="G5662">
            <v>0</v>
          </cell>
        </row>
        <row r="5663">
          <cell r="A5663" t="str">
            <v/>
          </cell>
          <cell r="B5663" t="str">
            <v/>
          </cell>
          <cell r="C5663">
            <v>0</v>
          </cell>
          <cell r="D5663" t="str">
            <v/>
          </cell>
          <cell r="E5663">
            <v>0</v>
          </cell>
          <cell r="F5663">
            <v>0</v>
          </cell>
          <cell r="G5663">
            <v>0</v>
          </cell>
        </row>
        <row r="5664">
          <cell r="A5664" t="str">
            <v/>
          </cell>
          <cell r="B5664" t="str">
            <v/>
          </cell>
          <cell r="C5664">
            <v>0</v>
          </cell>
          <cell r="D5664" t="str">
            <v/>
          </cell>
          <cell r="E5664">
            <v>0</v>
          </cell>
          <cell r="F5664">
            <v>0</v>
          </cell>
          <cell r="G5664">
            <v>0</v>
          </cell>
        </row>
        <row r="5665">
          <cell r="A5665" t="str">
            <v/>
          </cell>
          <cell r="B5665" t="str">
            <v/>
          </cell>
          <cell r="C5665">
            <v>0</v>
          </cell>
          <cell r="D5665" t="str">
            <v/>
          </cell>
          <cell r="E5665">
            <v>0</v>
          </cell>
          <cell r="F5665">
            <v>0</v>
          </cell>
          <cell r="G5665">
            <v>0</v>
          </cell>
        </row>
        <row r="5666">
          <cell r="A5666" t="str">
            <v/>
          </cell>
          <cell r="B5666" t="str">
            <v/>
          </cell>
          <cell r="C5666">
            <v>0</v>
          </cell>
          <cell r="D5666" t="str">
            <v/>
          </cell>
          <cell r="E5666">
            <v>0</v>
          </cell>
          <cell r="F5666">
            <v>0</v>
          </cell>
          <cell r="G5666">
            <v>0</v>
          </cell>
        </row>
        <row r="5667">
          <cell r="A5667" t="str">
            <v/>
          </cell>
          <cell r="B5667" t="str">
            <v/>
          </cell>
          <cell r="C5667">
            <v>0</v>
          </cell>
          <cell r="D5667" t="str">
            <v/>
          </cell>
          <cell r="E5667">
            <v>0</v>
          </cell>
          <cell r="F5667">
            <v>0</v>
          </cell>
          <cell r="G5667">
            <v>0</v>
          </cell>
        </row>
        <row r="5668">
          <cell r="A5668" t="str">
            <v/>
          </cell>
          <cell r="B5668" t="str">
            <v/>
          </cell>
          <cell r="C5668">
            <v>0</v>
          </cell>
          <cell r="D5668" t="str">
            <v/>
          </cell>
          <cell r="E5668">
            <v>0</v>
          </cell>
          <cell r="F5668">
            <v>0</v>
          </cell>
          <cell r="G5668">
            <v>0</v>
          </cell>
        </row>
        <row r="5669">
          <cell r="A5669" t="str">
            <v/>
          </cell>
          <cell r="B5669" t="str">
            <v/>
          </cell>
          <cell r="C5669">
            <v>0</v>
          </cell>
          <cell r="D5669" t="str">
            <v/>
          </cell>
          <cell r="E5669">
            <v>0</v>
          </cell>
          <cell r="F5669">
            <v>0</v>
          </cell>
          <cell r="G5669">
            <v>0</v>
          </cell>
        </row>
        <row r="5670">
          <cell r="A5670" t="str">
            <v/>
          </cell>
          <cell r="B5670" t="str">
            <v/>
          </cell>
          <cell r="C5670">
            <v>0</v>
          </cell>
          <cell r="D5670" t="str">
            <v/>
          </cell>
          <cell r="E5670">
            <v>0</v>
          </cell>
          <cell r="F5670">
            <v>0</v>
          </cell>
          <cell r="G5670">
            <v>0</v>
          </cell>
        </row>
        <row r="5671">
          <cell r="A5671" t="str">
            <v/>
          </cell>
          <cell r="B5671" t="str">
            <v/>
          </cell>
          <cell r="C5671">
            <v>0</v>
          </cell>
          <cell r="D5671" t="str">
            <v/>
          </cell>
          <cell r="E5671">
            <v>0</v>
          </cell>
          <cell r="F5671">
            <v>0</v>
          </cell>
          <cell r="G5671">
            <v>0</v>
          </cell>
        </row>
        <row r="5672">
          <cell r="A5672" t="str">
            <v/>
          </cell>
          <cell r="B5672" t="str">
            <v/>
          </cell>
          <cell r="C5672">
            <v>0</v>
          </cell>
          <cell r="D5672" t="str">
            <v/>
          </cell>
          <cell r="E5672">
            <v>0</v>
          </cell>
          <cell r="F5672">
            <v>0</v>
          </cell>
          <cell r="G5672">
            <v>0</v>
          </cell>
        </row>
        <row r="5673">
          <cell r="A5673" t="str">
            <v/>
          </cell>
          <cell r="B5673" t="str">
            <v/>
          </cell>
          <cell r="C5673">
            <v>0</v>
          </cell>
          <cell r="D5673" t="str">
            <v/>
          </cell>
          <cell r="E5673">
            <v>0</v>
          </cell>
          <cell r="F5673">
            <v>0</v>
          </cell>
          <cell r="G5673">
            <v>0</v>
          </cell>
        </row>
        <row r="5674">
          <cell r="A5674" t="str">
            <v/>
          </cell>
          <cell r="B5674" t="str">
            <v/>
          </cell>
          <cell r="C5674">
            <v>0</v>
          </cell>
          <cell r="D5674" t="str">
            <v/>
          </cell>
          <cell r="E5674">
            <v>0</v>
          </cell>
          <cell r="F5674">
            <v>0</v>
          </cell>
          <cell r="G5674">
            <v>0</v>
          </cell>
        </row>
        <row r="5675">
          <cell r="A5675" t="str">
            <v/>
          </cell>
          <cell r="B5675" t="str">
            <v/>
          </cell>
          <cell r="C5675">
            <v>0</v>
          </cell>
          <cell r="D5675" t="str">
            <v/>
          </cell>
          <cell r="E5675">
            <v>0</v>
          </cell>
          <cell r="F5675">
            <v>0</v>
          </cell>
          <cell r="G5675">
            <v>0</v>
          </cell>
        </row>
        <row r="5676">
          <cell r="A5676">
            <v>0</v>
          </cell>
          <cell r="E5676">
            <v>0</v>
          </cell>
          <cell r="F5676" t="str">
            <v>Total A</v>
          </cell>
          <cell r="G5676">
            <v>0</v>
          </cell>
        </row>
        <row r="5677">
          <cell r="A5677">
            <v>0</v>
          </cell>
          <cell r="C5677" t="str">
            <v>B - MANO DE OBRA</v>
          </cell>
          <cell r="E5677">
            <v>0</v>
          </cell>
          <cell r="G5677">
            <v>0</v>
          </cell>
        </row>
        <row r="5678">
          <cell r="A5678" t="str">
            <v/>
          </cell>
          <cell r="B5678" t="str">
            <v/>
          </cell>
          <cell r="C5678">
            <v>0</v>
          </cell>
          <cell r="D5678" t="str">
            <v/>
          </cell>
          <cell r="E5678">
            <v>0</v>
          </cell>
          <cell r="F5678">
            <v>0</v>
          </cell>
          <cell r="G5678">
            <v>0</v>
          </cell>
        </row>
        <row r="5679">
          <cell r="A5679" t="str">
            <v/>
          </cell>
          <cell r="B5679" t="str">
            <v/>
          </cell>
          <cell r="C5679">
            <v>0</v>
          </cell>
          <cell r="D5679" t="str">
            <v/>
          </cell>
          <cell r="E5679">
            <v>0</v>
          </cell>
          <cell r="F5679">
            <v>0</v>
          </cell>
          <cell r="G5679">
            <v>0</v>
          </cell>
        </row>
        <row r="5680">
          <cell r="A5680" t="str">
            <v/>
          </cell>
          <cell r="B5680" t="str">
            <v/>
          </cell>
          <cell r="C5680">
            <v>0</v>
          </cell>
          <cell r="D5680" t="str">
            <v/>
          </cell>
          <cell r="E5680">
            <v>0</v>
          </cell>
          <cell r="F5680">
            <v>0</v>
          </cell>
          <cell r="G5680">
            <v>0</v>
          </cell>
        </row>
        <row r="5681">
          <cell r="A5681" t="str">
            <v/>
          </cell>
          <cell r="B5681" t="str">
            <v/>
          </cell>
          <cell r="C5681">
            <v>0</v>
          </cell>
          <cell r="D5681" t="str">
            <v/>
          </cell>
          <cell r="E5681">
            <v>0</v>
          </cell>
          <cell r="F5681">
            <v>0</v>
          </cell>
          <cell r="G5681">
            <v>0</v>
          </cell>
        </row>
        <row r="5682">
          <cell r="A5682" t="str">
            <v/>
          </cell>
          <cell r="B5682" t="str">
            <v/>
          </cell>
          <cell r="C5682">
            <v>0</v>
          </cell>
          <cell r="D5682" t="str">
            <v/>
          </cell>
          <cell r="E5682">
            <v>0</v>
          </cell>
          <cell r="F5682">
            <v>0</v>
          </cell>
          <cell r="G5682">
            <v>0</v>
          </cell>
        </row>
        <row r="5683">
          <cell r="A5683" t="str">
            <v/>
          </cell>
          <cell r="B5683" t="str">
            <v/>
          </cell>
          <cell r="C5683">
            <v>0</v>
          </cell>
          <cell r="D5683" t="str">
            <v/>
          </cell>
          <cell r="E5683">
            <v>0</v>
          </cell>
          <cell r="F5683">
            <v>0</v>
          </cell>
          <cell r="G5683">
            <v>0</v>
          </cell>
        </row>
        <row r="5684">
          <cell r="A5684" t="str">
            <v/>
          </cell>
          <cell r="B5684" t="str">
            <v/>
          </cell>
          <cell r="C5684">
            <v>0</v>
          </cell>
          <cell r="D5684" t="str">
            <v/>
          </cell>
          <cell r="E5684">
            <v>0</v>
          </cell>
          <cell r="F5684">
            <v>0</v>
          </cell>
          <cell r="G5684">
            <v>0</v>
          </cell>
        </row>
        <row r="5685">
          <cell r="A5685" t="str">
            <v/>
          </cell>
          <cell r="B5685" t="str">
            <v/>
          </cell>
          <cell r="C5685">
            <v>0</v>
          </cell>
          <cell r="D5685" t="str">
            <v/>
          </cell>
          <cell r="E5685">
            <v>0</v>
          </cell>
          <cell r="F5685">
            <v>0</v>
          </cell>
          <cell r="G5685">
            <v>0</v>
          </cell>
        </row>
        <row r="5686">
          <cell r="A5686">
            <v>0</v>
          </cell>
          <cell r="E5686">
            <v>0</v>
          </cell>
          <cell r="F5686" t="str">
            <v>Total B</v>
          </cell>
          <cell r="G5686">
            <v>0</v>
          </cell>
        </row>
        <row r="5687">
          <cell r="A5687">
            <v>0</v>
          </cell>
          <cell r="C5687" t="str">
            <v>C - EQUIPOS</v>
          </cell>
          <cell r="E5687">
            <v>0</v>
          </cell>
          <cell r="G5687">
            <v>0</v>
          </cell>
        </row>
        <row r="5688">
          <cell r="A5688" t="str">
            <v/>
          </cell>
          <cell r="B5688" t="str">
            <v/>
          </cell>
          <cell r="C5688">
            <v>0</v>
          </cell>
          <cell r="D5688" t="str">
            <v/>
          </cell>
          <cell r="E5688">
            <v>0</v>
          </cell>
          <cell r="F5688">
            <v>0</v>
          </cell>
          <cell r="G5688">
            <v>0</v>
          </cell>
        </row>
        <row r="5689">
          <cell r="A5689" t="str">
            <v/>
          </cell>
          <cell r="B5689" t="str">
            <v/>
          </cell>
          <cell r="C5689">
            <v>0</v>
          </cell>
          <cell r="D5689" t="str">
            <v/>
          </cell>
          <cell r="E5689">
            <v>0</v>
          </cell>
          <cell r="F5689">
            <v>0</v>
          </cell>
          <cell r="G5689">
            <v>0</v>
          </cell>
        </row>
        <row r="5690">
          <cell r="A5690" t="str">
            <v/>
          </cell>
          <cell r="B5690" t="str">
            <v/>
          </cell>
          <cell r="C5690">
            <v>0</v>
          </cell>
          <cell r="D5690" t="str">
            <v/>
          </cell>
          <cell r="E5690">
            <v>0</v>
          </cell>
          <cell r="F5690">
            <v>0</v>
          </cell>
          <cell r="G5690">
            <v>0</v>
          </cell>
        </row>
        <row r="5691">
          <cell r="A5691" t="str">
            <v/>
          </cell>
          <cell r="B5691" t="str">
            <v/>
          </cell>
          <cell r="C5691">
            <v>0</v>
          </cell>
          <cell r="D5691" t="str">
            <v/>
          </cell>
          <cell r="E5691">
            <v>0</v>
          </cell>
          <cell r="F5691">
            <v>0</v>
          </cell>
          <cell r="G5691">
            <v>0</v>
          </cell>
        </row>
        <row r="5692">
          <cell r="A5692" t="str">
            <v/>
          </cell>
          <cell r="B5692" t="str">
            <v/>
          </cell>
          <cell r="C5692">
            <v>0</v>
          </cell>
          <cell r="D5692" t="str">
            <v/>
          </cell>
          <cell r="E5692">
            <v>0</v>
          </cell>
          <cell r="F5692">
            <v>0</v>
          </cell>
          <cell r="G5692">
            <v>0</v>
          </cell>
        </row>
        <row r="5693">
          <cell r="A5693" t="str">
            <v/>
          </cell>
          <cell r="B5693" t="str">
            <v/>
          </cell>
          <cell r="C5693">
            <v>0</v>
          </cell>
          <cell r="D5693" t="str">
            <v/>
          </cell>
          <cell r="E5693">
            <v>0</v>
          </cell>
          <cell r="F5693">
            <v>0</v>
          </cell>
          <cell r="G5693">
            <v>0</v>
          </cell>
        </row>
        <row r="5694">
          <cell r="A5694" t="str">
            <v/>
          </cell>
          <cell r="B5694" t="str">
            <v/>
          </cell>
          <cell r="C5694">
            <v>0</v>
          </cell>
          <cell r="D5694" t="str">
            <v/>
          </cell>
          <cell r="E5694">
            <v>0</v>
          </cell>
          <cell r="F5694">
            <v>0</v>
          </cell>
          <cell r="G5694">
            <v>0</v>
          </cell>
        </row>
        <row r="5695">
          <cell r="A5695" t="str">
            <v/>
          </cell>
          <cell r="B5695" t="str">
            <v/>
          </cell>
          <cell r="C5695">
            <v>0</v>
          </cell>
          <cell r="D5695" t="str">
            <v/>
          </cell>
          <cell r="E5695">
            <v>0</v>
          </cell>
          <cell r="F5695">
            <v>0</v>
          </cell>
          <cell r="G5695">
            <v>0</v>
          </cell>
        </row>
        <row r="5696">
          <cell r="A5696" t="str">
            <v/>
          </cell>
          <cell r="B5696" t="str">
            <v/>
          </cell>
          <cell r="C5696">
            <v>0</v>
          </cell>
          <cell r="D5696" t="str">
            <v/>
          </cell>
          <cell r="E5696">
            <v>0</v>
          </cell>
          <cell r="F5696">
            <v>0</v>
          </cell>
          <cell r="G5696">
            <v>0</v>
          </cell>
        </row>
        <row r="5697">
          <cell r="A5697">
            <v>0</v>
          </cell>
          <cell r="E5697">
            <v>0</v>
          </cell>
          <cell r="F5697" t="str">
            <v>Total C</v>
          </cell>
          <cell r="G5697">
            <v>0</v>
          </cell>
        </row>
        <row r="5698">
          <cell r="A5698">
            <v>0</v>
          </cell>
          <cell r="E5698">
            <v>0</v>
          </cell>
          <cell r="G5698">
            <v>0</v>
          </cell>
        </row>
        <row r="5699">
          <cell r="A5699" t="str">
            <v>15.5</v>
          </cell>
          <cell r="B5699" t="str">
            <v>INSTALACIÓN DE CORRIENTES DÉBILES</v>
          </cell>
          <cell r="C5699">
            <v>0</v>
          </cell>
          <cell r="D5699" t="str">
            <v>Costo  Neto</v>
          </cell>
          <cell r="E5699">
            <v>0</v>
          </cell>
          <cell r="F5699" t="str">
            <v>Total D=A+B+C</v>
          </cell>
          <cell r="G5699">
            <v>0</v>
          </cell>
        </row>
        <row r="5701">
          <cell r="A5701" t="str">
            <v>ANALISIS DE PRECIOS</v>
          </cell>
          <cell r="B5701">
            <v>0</v>
          </cell>
          <cell r="C5701">
            <v>0</v>
          </cell>
          <cell r="D5701">
            <v>0</v>
          </cell>
          <cell r="E5701">
            <v>0</v>
          </cell>
          <cell r="F5701">
            <v>0</v>
          </cell>
          <cell r="G5701">
            <v>0</v>
          </cell>
        </row>
        <row r="5702">
          <cell r="A5702" t="str">
            <v>COMITENTE:</v>
          </cell>
          <cell r="B5702" t="str">
            <v>SUBSECRETARÍA DE OBRAS PÚBLICAS</v>
          </cell>
          <cell r="C5702">
            <v>0</v>
          </cell>
          <cell r="D5702">
            <v>0</v>
          </cell>
          <cell r="E5702">
            <v>0</v>
          </cell>
          <cell r="F5702">
            <v>0</v>
          </cell>
          <cell r="G5702">
            <v>0</v>
          </cell>
        </row>
        <row r="5703">
          <cell r="A5703" t="str">
            <v>CONTRATISTA:</v>
          </cell>
          <cell r="B5703">
            <v>0</v>
          </cell>
          <cell r="C5703">
            <v>0</v>
          </cell>
          <cell r="D5703">
            <v>0</v>
          </cell>
          <cell r="E5703">
            <v>0</v>
          </cell>
          <cell r="F5703">
            <v>0</v>
          </cell>
          <cell r="G5703">
            <v>0</v>
          </cell>
        </row>
        <row r="5704">
          <cell r="A5704" t="str">
            <v>OBRA:</v>
          </cell>
          <cell r="B5704" t="str">
            <v>CONSTRUCCIÓN CONSULTORIOS EXTERNOS - HOSPITAL DR. GUILLERMO RAWSON</v>
          </cell>
          <cell r="C5704">
            <v>0</v>
          </cell>
          <cell r="D5704">
            <v>0</v>
          </cell>
          <cell r="E5704">
            <v>0</v>
          </cell>
          <cell r="F5704" t="str">
            <v>PRECIOS A:</v>
          </cell>
          <cell r="G5704">
            <v>0</v>
          </cell>
        </row>
        <row r="5705">
          <cell r="A5705" t="str">
            <v>UBICACIÓN:</v>
          </cell>
          <cell r="B5705" t="str">
            <v>Departamento Capital - Provincia de SAN JUAN</v>
          </cell>
          <cell r="C5705">
            <v>0</v>
          </cell>
          <cell r="E5705">
            <v>0</v>
          </cell>
          <cell r="G5705">
            <v>0</v>
          </cell>
        </row>
        <row r="5706">
          <cell r="A5706" t="str">
            <v>RUBRO:</v>
          </cell>
          <cell r="B5706">
            <v>15</v>
          </cell>
          <cell r="C5706" t="str">
            <v>INSTALACION ELÉCTRICA</v>
          </cell>
          <cell r="E5706">
            <v>0</v>
          </cell>
          <cell r="G5706">
            <v>0</v>
          </cell>
        </row>
        <row r="5707">
          <cell r="A5707" t="str">
            <v>ITEM:</v>
          </cell>
          <cell r="B5707" t="str">
            <v>15.7</v>
          </cell>
          <cell r="C5707" t="str">
            <v>ASCENSORES</v>
          </cell>
          <cell r="E5707">
            <v>0</v>
          </cell>
          <cell r="F5707" t="str">
            <v>UNIDAD:</v>
          </cell>
          <cell r="G5707" t="str">
            <v>gl</v>
          </cell>
        </row>
        <row r="5708">
          <cell r="A5708">
            <v>0</v>
          </cell>
          <cell r="B5708">
            <v>0</v>
          </cell>
          <cell r="E5708">
            <v>0</v>
          </cell>
          <cell r="G5708">
            <v>0</v>
          </cell>
        </row>
        <row r="5709">
          <cell r="A5709" t="str">
            <v>DATOS REDETERMINACION</v>
          </cell>
          <cell r="B5709">
            <v>0</v>
          </cell>
          <cell r="C5709" t="str">
            <v>DESIGNACION</v>
          </cell>
          <cell r="D5709" t="str">
            <v>U</v>
          </cell>
          <cell r="E5709" t="str">
            <v>Cantidad</v>
          </cell>
          <cell r="F5709" t="str">
            <v>$ Unitarios</v>
          </cell>
          <cell r="G5709" t="str">
            <v>$ Parcial</v>
          </cell>
        </row>
        <row r="5710">
          <cell r="A5710" t="str">
            <v>CÓDIGO</v>
          </cell>
          <cell r="B5710" t="str">
            <v>DESCRIPCIÓN</v>
          </cell>
          <cell r="C5710">
            <v>0</v>
          </cell>
          <cell r="D5710">
            <v>0</v>
          </cell>
          <cell r="E5710">
            <v>0</v>
          </cell>
          <cell r="F5710">
            <v>0</v>
          </cell>
          <cell r="G5710">
            <v>0</v>
          </cell>
        </row>
        <row r="5711">
          <cell r="A5711">
            <v>0</v>
          </cell>
          <cell r="B5711">
            <v>0</v>
          </cell>
          <cell r="C5711" t="str">
            <v>A - MATERIALES</v>
          </cell>
          <cell r="D5711">
            <v>0</v>
          </cell>
          <cell r="E5711">
            <v>0</v>
          </cell>
          <cell r="F5711">
            <v>0</v>
          </cell>
          <cell r="G5711">
            <v>0</v>
          </cell>
        </row>
        <row r="5712">
          <cell r="A5712" t="str">
            <v/>
          </cell>
          <cell r="B5712" t="str">
            <v/>
          </cell>
          <cell r="C5712">
            <v>0</v>
          </cell>
          <cell r="D5712" t="str">
            <v/>
          </cell>
          <cell r="E5712">
            <v>0</v>
          </cell>
          <cell r="F5712">
            <v>0</v>
          </cell>
          <cell r="G5712">
            <v>0</v>
          </cell>
        </row>
        <row r="5713">
          <cell r="A5713" t="str">
            <v/>
          </cell>
          <cell r="B5713" t="str">
            <v/>
          </cell>
          <cell r="C5713">
            <v>0</v>
          </cell>
          <cell r="D5713" t="str">
            <v/>
          </cell>
          <cell r="E5713">
            <v>0</v>
          </cell>
          <cell r="F5713">
            <v>0</v>
          </cell>
          <cell r="G5713">
            <v>0</v>
          </cell>
        </row>
        <row r="5714">
          <cell r="A5714" t="str">
            <v/>
          </cell>
          <cell r="B5714" t="str">
            <v/>
          </cell>
          <cell r="C5714">
            <v>0</v>
          </cell>
          <cell r="D5714" t="str">
            <v/>
          </cell>
          <cell r="E5714">
            <v>0</v>
          </cell>
          <cell r="F5714">
            <v>0</v>
          </cell>
          <cell r="G5714">
            <v>0</v>
          </cell>
        </row>
        <row r="5715">
          <cell r="A5715" t="str">
            <v/>
          </cell>
          <cell r="B5715" t="str">
            <v/>
          </cell>
          <cell r="C5715">
            <v>0</v>
          </cell>
          <cell r="D5715" t="str">
            <v/>
          </cell>
          <cell r="E5715">
            <v>0</v>
          </cell>
          <cell r="F5715">
            <v>0</v>
          </cell>
          <cell r="G5715">
            <v>0</v>
          </cell>
        </row>
        <row r="5716">
          <cell r="A5716" t="str">
            <v/>
          </cell>
          <cell r="B5716" t="str">
            <v/>
          </cell>
          <cell r="C5716">
            <v>0</v>
          </cell>
          <cell r="D5716" t="str">
            <v/>
          </cell>
          <cell r="E5716">
            <v>0</v>
          </cell>
          <cell r="F5716">
            <v>0</v>
          </cell>
          <cell r="G5716">
            <v>0</v>
          </cell>
        </row>
        <row r="5717">
          <cell r="A5717" t="str">
            <v/>
          </cell>
          <cell r="B5717" t="str">
            <v/>
          </cell>
          <cell r="C5717">
            <v>0</v>
          </cell>
          <cell r="D5717" t="str">
            <v/>
          </cell>
          <cell r="E5717">
            <v>0</v>
          </cell>
          <cell r="F5717">
            <v>0</v>
          </cell>
          <cell r="G5717">
            <v>0</v>
          </cell>
        </row>
        <row r="5718">
          <cell r="A5718" t="str">
            <v/>
          </cell>
          <cell r="B5718" t="str">
            <v/>
          </cell>
          <cell r="C5718">
            <v>0</v>
          </cell>
          <cell r="D5718" t="str">
            <v/>
          </cell>
          <cell r="E5718">
            <v>0</v>
          </cell>
          <cell r="F5718">
            <v>0</v>
          </cell>
          <cell r="G5718">
            <v>0</v>
          </cell>
        </row>
        <row r="5719">
          <cell r="A5719" t="str">
            <v/>
          </cell>
          <cell r="B5719" t="str">
            <v/>
          </cell>
          <cell r="C5719">
            <v>0</v>
          </cell>
          <cell r="D5719" t="str">
            <v/>
          </cell>
          <cell r="E5719">
            <v>0</v>
          </cell>
          <cell r="F5719">
            <v>0</v>
          </cell>
          <cell r="G5719">
            <v>0</v>
          </cell>
        </row>
        <row r="5720">
          <cell r="A5720" t="str">
            <v/>
          </cell>
          <cell r="B5720" t="str">
            <v/>
          </cell>
          <cell r="C5720">
            <v>0</v>
          </cell>
          <cell r="D5720" t="str">
            <v/>
          </cell>
          <cell r="E5720">
            <v>0</v>
          </cell>
          <cell r="F5720">
            <v>0</v>
          </cell>
          <cell r="G5720">
            <v>0</v>
          </cell>
        </row>
        <row r="5721">
          <cell r="A5721" t="str">
            <v/>
          </cell>
          <cell r="B5721" t="str">
            <v/>
          </cell>
          <cell r="C5721">
            <v>0</v>
          </cell>
          <cell r="D5721" t="str">
            <v/>
          </cell>
          <cell r="E5721">
            <v>0</v>
          </cell>
          <cell r="F5721">
            <v>0</v>
          </cell>
          <cell r="G5721">
            <v>0</v>
          </cell>
        </row>
        <row r="5722">
          <cell r="A5722" t="str">
            <v/>
          </cell>
          <cell r="B5722" t="str">
            <v/>
          </cell>
          <cell r="C5722">
            <v>0</v>
          </cell>
          <cell r="D5722" t="str">
            <v/>
          </cell>
          <cell r="E5722">
            <v>0</v>
          </cell>
          <cell r="F5722">
            <v>0</v>
          </cell>
          <cell r="G5722">
            <v>0</v>
          </cell>
        </row>
        <row r="5723">
          <cell r="A5723" t="str">
            <v/>
          </cell>
          <cell r="B5723" t="str">
            <v/>
          </cell>
          <cell r="C5723">
            <v>0</v>
          </cell>
          <cell r="D5723" t="str">
            <v/>
          </cell>
          <cell r="E5723">
            <v>0</v>
          </cell>
          <cell r="F5723">
            <v>0</v>
          </cell>
          <cell r="G5723">
            <v>0</v>
          </cell>
        </row>
        <row r="5724">
          <cell r="A5724" t="str">
            <v/>
          </cell>
          <cell r="B5724" t="str">
            <v/>
          </cell>
          <cell r="C5724">
            <v>0</v>
          </cell>
          <cell r="D5724" t="str">
            <v/>
          </cell>
          <cell r="E5724">
            <v>0</v>
          </cell>
          <cell r="F5724">
            <v>0</v>
          </cell>
          <cell r="G5724">
            <v>0</v>
          </cell>
        </row>
        <row r="5725">
          <cell r="A5725" t="str">
            <v/>
          </cell>
          <cell r="B5725" t="str">
            <v/>
          </cell>
          <cell r="C5725">
            <v>0</v>
          </cell>
          <cell r="D5725" t="str">
            <v/>
          </cell>
          <cell r="E5725">
            <v>0</v>
          </cell>
          <cell r="F5725">
            <v>0</v>
          </cell>
          <cell r="G5725">
            <v>0</v>
          </cell>
        </row>
        <row r="5726">
          <cell r="A5726">
            <v>0</v>
          </cell>
          <cell r="E5726">
            <v>0</v>
          </cell>
          <cell r="F5726" t="str">
            <v>Total A</v>
          </cell>
          <cell r="G5726">
            <v>0</v>
          </cell>
        </row>
        <row r="5727">
          <cell r="A5727">
            <v>0</v>
          </cell>
          <cell r="C5727" t="str">
            <v>B - MANO DE OBRA</v>
          </cell>
          <cell r="E5727">
            <v>0</v>
          </cell>
          <cell r="G5727">
            <v>0</v>
          </cell>
        </row>
        <row r="5728">
          <cell r="A5728" t="str">
            <v/>
          </cell>
          <cell r="B5728" t="str">
            <v/>
          </cell>
          <cell r="C5728">
            <v>0</v>
          </cell>
          <cell r="D5728" t="str">
            <v/>
          </cell>
          <cell r="E5728">
            <v>0</v>
          </cell>
          <cell r="F5728">
            <v>0</v>
          </cell>
          <cell r="G5728">
            <v>0</v>
          </cell>
        </row>
        <row r="5729">
          <cell r="A5729" t="str">
            <v/>
          </cell>
          <cell r="B5729" t="str">
            <v/>
          </cell>
          <cell r="C5729">
            <v>0</v>
          </cell>
          <cell r="D5729" t="str">
            <v/>
          </cell>
          <cell r="E5729">
            <v>0</v>
          </cell>
          <cell r="F5729">
            <v>0</v>
          </cell>
          <cell r="G5729">
            <v>0</v>
          </cell>
        </row>
        <row r="5730">
          <cell r="A5730" t="str">
            <v/>
          </cell>
          <cell r="B5730" t="str">
            <v/>
          </cell>
          <cell r="C5730">
            <v>0</v>
          </cell>
          <cell r="D5730" t="str">
            <v/>
          </cell>
          <cell r="E5730">
            <v>0</v>
          </cell>
          <cell r="F5730">
            <v>0</v>
          </cell>
          <cell r="G5730">
            <v>0</v>
          </cell>
        </row>
        <row r="5731">
          <cell r="A5731" t="str">
            <v/>
          </cell>
          <cell r="B5731" t="str">
            <v/>
          </cell>
          <cell r="C5731">
            <v>0</v>
          </cell>
          <cell r="D5731" t="str">
            <v/>
          </cell>
          <cell r="E5731">
            <v>0</v>
          </cell>
          <cell r="F5731">
            <v>0</v>
          </cell>
          <cell r="G5731">
            <v>0</v>
          </cell>
        </row>
        <row r="5732">
          <cell r="A5732" t="str">
            <v/>
          </cell>
          <cell r="B5732" t="str">
            <v/>
          </cell>
          <cell r="C5732">
            <v>0</v>
          </cell>
          <cell r="D5732" t="str">
            <v/>
          </cell>
          <cell r="E5732">
            <v>0</v>
          </cell>
          <cell r="F5732">
            <v>0</v>
          </cell>
          <cell r="G5732">
            <v>0</v>
          </cell>
        </row>
        <row r="5733">
          <cell r="A5733" t="str">
            <v/>
          </cell>
          <cell r="B5733" t="str">
            <v/>
          </cell>
          <cell r="C5733">
            <v>0</v>
          </cell>
          <cell r="D5733" t="str">
            <v/>
          </cell>
          <cell r="E5733">
            <v>0</v>
          </cell>
          <cell r="F5733">
            <v>0</v>
          </cell>
          <cell r="G5733">
            <v>0</v>
          </cell>
        </row>
        <row r="5734">
          <cell r="A5734" t="str">
            <v/>
          </cell>
          <cell r="B5734" t="str">
            <v/>
          </cell>
          <cell r="C5734">
            <v>0</v>
          </cell>
          <cell r="D5734" t="str">
            <v/>
          </cell>
          <cell r="E5734">
            <v>0</v>
          </cell>
          <cell r="F5734">
            <v>0</v>
          </cell>
          <cell r="G5734">
            <v>0</v>
          </cell>
        </row>
        <row r="5735">
          <cell r="A5735" t="str">
            <v/>
          </cell>
          <cell r="B5735" t="str">
            <v/>
          </cell>
          <cell r="C5735">
            <v>0</v>
          </cell>
          <cell r="D5735" t="str">
            <v/>
          </cell>
          <cell r="E5735">
            <v>0</v>
          </cell>
          <cell r="F5735">
            <v>0</v>
          </cell>
          <cell r="G5735">
            <v>0</v>
          </cell>
        </row>
        <row r="5736">
          <cell r="A5736">
            <v>0</v>
          </cell>
          <cell r="E5736">
            <v>0</v>
          </cell>
          <cell r="F5736" t="str">
            <v>Total B</v>
          </cell>
          <cell r="G5736">
            <v>0</v>
          </cell>
        </row>
        <row r="5737">
          <cell r="A5737">
            <v>0</v>
          </cell>
          <cell r="C5737" t="str">
            <v>C - EQUIPOS</v>
          </cell>
          <cell r="E5737">
            <v>0</v>
          </cell>
          <cell r="G5737">
            <v>0</v>
          </cell>
        </row>
        <row r="5738">
          <cell r="A5738" t="str">
            <v/>
          </cell>
          <cell r="B5738" t="str">
            <v/>
          </cell>
          <cell r="C5738">
            <v>0</v>
          </cell>
          <cell r="D5738" t="str">
            <v/>
          </cell>
          <cell r="E5738">
            <v>0</v>
          </cell>
          <cell r="F5738">
            <v>0</v>
          </cell>
          <cell r="G5738">
            <v>0</v>
          </cell>
        </row>
        <row r="5739">
          <cell r="A5739" t="str">
            <v/>
          </cell>
          <cell r="B5739" t="str">
            <v/>
          </cell>
          <cell r="C5739">
            <v>0</v>
          </cell>
          <cell r="D5739" t="str">
            <v/>
          </cell>
          <cell r="E5739">
            <v>0</v>
          </cell>
          <cell r="F5739">
            <v>0</v>
          </cell>
          <cell r="G5739">
            <v>0</v>
          </cell>
        </row>
        <row r="5740">
          <cell r="A5740" t="str">
            <v/>
          </cell>
          <cell r="B5740" t="str">
            <v/>
          </cell>
          <cell r="C5740">
            <v>0</v>
          </cell>
          <cell r="D5740" t="str">
            <v/>
          </cell>
          <cell r="E5740">
            <v>0</v>
          </cell>
          <cell r="F5740">
            <v>0</v>
          </cell>
          <cell r="G5740">
            <v>0</v>
          </cell>
        </row>
        <row r="5741">
          <cell r="A5741" t="str">
            <v/>
          </cell>
          <cell r="B5741" t="str">
            <v/>
          </cell>
          <cell r="C5741">
            <v>0</v>
          </cell>
          <cell r="D5741" t="str">
            <v/>
          </cell>
          <cell r="E5741">
            <v>0</v>
          </cell>
          <cell r="F5741">
            <v>0</v>
          </cell>
          <cell r="G5741">
            <v>0</v>
          </cell>
        </row>
        <row r="5742">
          <cell r="A5742" t="str">
            <v/>
          </cell>
          <cell r="B5742" t="str">
            <v/>
          </cell>
          <cell r="C5742">
            <v>0</v>
          </cell>
          <cell r="D5742" t="str">
            <v/>
          </cell>
          <cell r="E5742">
            <v>0</v>
          </cell>
          <cell r="F5742">
            <v>0</v>
          </cell>
          <cell r="G5742">
            <v>0</v>
          </cell>
        </row>
        <row r="5743">
          <cell r="A5743" t="str">
            <v/>
          </cell>
          <cell r="B5743" t="str">
            <v/>
          </cell>
          <cell r="C5743">
            <v>0</v>
          </cell>
          <cell r="D5743" t="str">
            <v/>
          </cell>
          <cell r="E5743">
            <v>0</v>
          </cell>
          <cell r="F5743">
            <v>0</v>
          </cell>
          <cell r="G5743">
            <v>0</v>
          </cell>
        </row>
        <row r="5744">
          <cell r="A5744" t="str">
            <v/>
          </cell>
          <cell r="B5744" t="str">
            <v/>
          </cell>
          <cell r="C5744">
            <v>0</v>
          </cell>
          <cell r="D5744" t="str">
            <v/>
          </cell>
          <cell r="E5744">
            <v>0</v>
          </cell>
          <cell r="F5744">
            <v>0</v>
          </cell>
          <cell r="G5744">
            <v>0</v>
          </cell>
        </row>
        <row r="5745">
          <cell r="A5745" t="str">
            <v/>
          </cell>
          <cell r="B5745" t="str">
            <v/>
          </cell>
          <cell r="C5745">
            <v>0</v>
          </cell>
          <cell r="D5745" t="str">
            <v/>
          </cell>
          <cell r="E5745">
            <v>0</v>
          </cell>
          <cell r="F5745">
            <v>0</v>
          </cell>
          <cell r="G5745">
            <v>0</v>
          </cell>
        </row>
        <row r="5746">
          <cell r="A5746" t="str">
            <v/>
          </cell>
          <cell r="B5746" t="str">
            <v/>
          </cell>
          <cell r="C5746">
            <v>0</v>
          </cell>
          <cell r="D5746" t="str">
            <v/>
          </cell>
          <cell r="E5746">
            <v>0</v>
          </cell>
          <cell r="F5746">
            <v>0</v>
          </cell>
          <cell r="G5746">
            <v>0</v>
          </cell>
        </row>
        <row r="5747">
          <cell r="A5747">
            <v>0</v>
          </cell>
          <cell r="E5747">
            <v>0</v>
          </cell>
          <cell r="F5747" t="str">
            <v>Total C</v>
          </cell>
          <cell r="G5747">
            <v>0</v>
          </cell>
        </row>
        <row r="5748">
          <cell r="A5748">
            <v>0</v>
          </cell>
          <cell r="E5748">
            <v>0</v>
          </cell>
          <cell r="G5748">
            <v>0</v>
          </cell>
        </row>
        <row r="5749">
          <cell r="A5749" t="str">
            <v>15.7</v>
          </cell>
          <cell r="B5749" t="str">
            <v>ASCENSORES</v>
          </cell>
          <cell r="C5749">
            <v>0</v>
          </cell>
          <cell r="D5749" t="str">
            <v>Costo  Neto</v>
          </cell>
          <cell r="E5749">
            <v>0</v>
          </cell>
          <cell r="F5749" t="str">
            <v>Total D=A+B+C</v>
          </cell>
          <cell r="G5749">
            <v>0</v>
          </cell>
        </row>
        <row r="5751">
          <cell r="A5751" t="str">
            <v>ANALISIS DE PRECIOS</v>
          </cell>
          <cell r="B5751">
            <v>0</v>
          </cell>
          <cell r="C5751">
            <v>0</v>
          </cell>
          <cell r="D5751">
            <v>0</v>
          </cell>
          <cell r="E5751">
            <v>0</v>
          </cell>
          <cell r="F5751">
            <v>0</v>
          </cell>
          <cell r="G5751">
            <v>0</v>
          </cell>
        </row>
        <row r="5752">
          <cell r="A5752" t="str">
            <v>COMITENTE:</v>
          </cell>
          <cell r="B5752" t="str">
            <v>SUBSECRETARÍA DE OBRAS PÚBLICAS</v>
          </cell>
          <cell r="C5752">
            <v>0</v>
          </cell>
          <cell r="D5752">
            <v>0</v>
          </cell>
          <cell r="E5752">
            <v>0</v>
          </cell>
          <cell r="F5752">
            <v>0</v>
          </cell>
          <cell r="G5752">
            <v>0</v>
          </cell>
        </row>
        <row r="5753">
          <cell r="A5753" t="str">
            <v>CONTRATISTA:</v>
          </cell>
          <cell r="B5753">
            <v>0</v>
          </cell>
          <cell r="C5753">
            <v>0</v>
          </cell>
          <cell r="D5753">
            <v>0</v>
          </cell>
          <cell r="E5753">
            <v>0</v>
          </cell>
          <cell r="F5753">
            <v>0</v>
          </cell>
          <cell r="G5753">
            <v>0</v>
          </cell>
        </row>
        <row r="5754">
          <cell r="A5754" t="str">
            <v>OBRA:</v>
          </cell>
          <cell r="B5754" t="str">
            <v>CONSTRUCCIÓN CONSULTORIOS EXTERNOS - HOSPITAL DR. GUILLERMO RAWSON</v>
          </cell>
          <cell r="C5754">
            <v>0</v>
          </cell>
          <cell r="D5754">
            <v>0</v>
          </cell>
          <cell r="E5754">
            <v>0</v>
          </cell>
          <cell r="F5754" t="str">
            <v>PRECIOS A:</v>
          </cell>
          <cell r="G5754">
            <v>0</v>
          </cell>
        </row>
        <row r="5755">
          <cell r="A5755" t="str">
            <v>UBICACIÓN:</v>
          </cell>
          <cell r="B5755" t="str">
            <v>Departamento Capital - Provincia de SAN JUAN</v>
          </cell>
          <cell r="C5755">
            <v>0</v>
          </cell>
          <cell r="E5755">
            <v>0</v>
          </cell>
          <cell r="G5755">
            <v>0</v>
          </cell>
        </row>
        <row r="5756">
          <cell r="A5756" t="str">
            <v>RUBRO:</v>
          </cell>
          <cell r="B5756">
            <v>15</v>
          </cell>
          <cell r="C5756" t="str">
            <v>INSTALACION ELÉCTRICA</v>
          </cell>
          <cell r="E5756">
            <v>0</v>
          </cell>
          <cell r="G5756">
            <v>0</v>
          </cell>
        </row>
        <row r="5757">
          <cell r="A5757" t="str">
            <v>ITEM:</v>
          </cell>
          <cell r="B5757" t="str">
            <v>15.7.1</v>
          </cell>
          <cell r="C5757" t="str">
            <v>ASCENSORES HIDRÁULICOS MRL.</v>
          </cell>
          <cell r="E5757">
            <v>0</v>
          </cell>
          <cell r="F5757" t="str">
            <v>UNIDAD:</v>
          </cell>
          <cell r="G5757" t="str">
            <v>gl</v>
          </cell>
        </row>
        <row r="5758">
          <cell r="A5758">
            <v>0</v>
          </cell>
          <cell r="B5758">
            <v>0</v>
          </cell>
          <cell r="E5758">
            <v>0</v>
          </cell>
          <cell r="G5758">
            <v>0</v>
          </cell>
        </row>
        <row r="5759">
          <cell r="A5759" t="str">
            <v>DATOS REDETERMINACION</v>
          </cell>
          <cell r="B5759">
            <v>0</v>
          </cell>
          <cell r="C5759" t="str">
            <v>DESIGNACION</v>
          </cell>
          <cell r="D5759" t="str">
            <v>U</v>
          </cell>
          <cell r="E5759" t="str">
            <v>Cantidad</v>
          </cell>
          <cell r="F5759" t="str">
            <v>$ Unitarios</v>
          </cell>
          <cell r="G5759" t="str">
            <v>$ Parcial</v>
          </cell>
        </row>
        <row r="5760">
          <cell r="A5760" t="str">
            <v>CÓDIGO</v>
          </cell>
          <cell r="B5760" t="str">
            <v>DESCRIPCIÓN</v>
          </cell>
          <cell r="C5760">
            <v>0</v>
          </cell>
          <cell r="D5760">
            <v>0</v>
          </cell>
          <cell r="E5760">
            <v>0</v>
          </cell>
          <cell r="F5760">
            <v>0</v>
          </cell>
          <cell r="G5760">
            <v>0</v>
          </cell>
        </row>
        <row r="5761">
          <cell r="A5761">
            <v>0</v>
          </cell>
          <cell r="B5761">
            <v>0</v>
          </cell>
          <cell r="C5761" t="str">
            <v>A - MATERIALES</v>
          </cell>
          <cell r="D5761">
            <v>0</v>
          </cell>
          <cell r="E5761">
            <v>0</v>
          </cell>
          <cell r="F5761">
            <v>0</v>
          </cell>
          <cell r="G5761">
            <v>0</v>
          </cell>
        </row>
        <row r="5762">
          <cell r="A5762" t="str">
            <v/>
          </cell>
          <cell r="B5762" t="str">
            <v/>
          </cell>
          <cell r="C5762">
            <v>0</v>
          </cell>
          <cell r="D5762" t="str">
            <v/>
          </cell>
          <cell r="E5762">
            <v>0</v>
          </cell>
          <cell r="F5762">
            <v>0</v>
          </cell>
          <cell r="G5762">
            <v>0</v>
          </cell>
        </row>
        <row r="5763">
          <cell r="A5763" t="str">
            <v/>
          </cell>
          <cell r="B5763" t="str">
            <v/>
          </cell>
          <cell r="C5763">
            <v>0</v>
          </cell>
          <cell r="D5763" t="str">
            <v/>
          </cell>
          <cell r="E5763">
            <v>0</v>
          </cell>
          <cell r="F5763">
            <v>0</v>
          </cell>
          <cell r="G5763">
            <v>0</v>
          </cell>
        </row>
        <row r="5764">
          <cell r="A5764" t="str">
            <v/>
          </cell>
          <cell r="B5764" t="str">
            <v/>
          </cell>
          <cell r="C5764">
            <v>0</v>
          </cell>
          <cell r="D5764" t="str">
            <v/>
          </cell>
          <cell r="E5764">
            <v>0</v>
          </cell>
          <cell r="F5764">
            <v>0</v>
          </cell>
          <cell r="G5764">
            <v>0</v>
          </cell>
        </row>
        <row r="5765">
          <cell r="A5765" t="str">
            <v/>
          </cell>
          <cell r="B5765" t="str">
            <v/>
          </cell>
          <cell r="C5765">
            <v>0</v>
          </cell>
          <cell r="D5765" t="str">
            <v/>
          </cell>
          <cell r="E5765">
            <v>0</v>
          </cell>
          <cell r="F5765">
            <v>0</v>
          </cell>
          <cell r="G5765">
            <v>0</v>
          </cell>
        </row>
        <row r="5766">
          <cell r="A5766" t="str">
            <v/>
          </cell>
          <cell r="B5766" t="str">
            <v/>
          </cell>
          <cell r="C5766">
            <v>0</v>
          </cell>
          <cell r="D5766" t="str">
            <v/>
          </cell>
          <cell r="E5766">
            <v>0</v>
          </cell>
          <cell r="F5766">
            <v>0</v>
          </cell>
          <cell r="G5766">
            <v>0</v>
          </cell>
        </row>
        <row r="5767">
          <cell r="A5767" t="str">
            <v/>
          </cell>
          <cell r="B5767" t="str">
            <v/>
          </cell>
          <cell r="C5767">
            <v>0</v>
          </cell>
          <cell r="D5767" t="str">
            <v/>
          </cell>
          <cell r="E5767">
            <v>0</v>
          </cell>
          <cell r="F5767">
            <v>0</v>
          </cell>
          <cell r="G5767">
            <v>0</v>
          </cell>
        </row>
        <row r="5768">
          <cell r="A5768" t="str">
            <v/>
          </cell>
          <cell r="B5768" t="str">
            <v/>
          </cell>
          <cell r="C5768">
            <v>0</v>
          </cell>
          <cell r="D5768" t="str">
            <v/>
          </cell>
          <cell r="E5768">
            <v>0</v>
          </cell>
          <cell r="F5768">
            <v>0</v>
          </cell>
          <cell r="G5768">
            <v>0</v>
          </cell>
        </row>
        <row r="5769">
          <cell r="A5769" t="str">
            <v/>
          </cell>
          <cell r="B5769" t="str">
            <v/>
          </cell>
          <cell r="C5769">
            <v>0</v>
          </cell>
          <cell r="D5769" t="str">
            <v/>
          </cell>
          <cell r="E5769">
            <v>0</v>
          </cell>
          <cell r="F5769">
            <v>0</v>
          </cell>
          <cell r="G5769">
            <v>0</v>
          </cell>
        </row>
        <row r="5770">
          <cell r="A5770" t="str">
            <v/>
          </cell>
          <cell r="B5770" t="str">
            <v/>
          </cell>
          <cell r="C5770">
            <v>0</v>
          </cell>
          <cell r="D5770" t="str">
            <v/>
          </cell>
          <cell r="E5770">
            <v>0</v>
          </cell>
          <cell r="F5770">
            <v>0</v>
          </cell>
          <cell r="G5770">
            <v>0</v>
          </cell>
        </row>
        <row r="5771">
          <cell r="A5771" t="str">
            <v/>
          </cell>
          <cell r="B5771" t="str">
            <v/>
          </cell>
          <cell r="C5771">
            <v>0</v>
          </cell>
          <cell r="D5771" t="str">
            <v/>
          </cell>
          <cell r="E5771">
            <v>0</v>
          </cell>
          <cell r="F5771">
            <v>0</v>
          </cell>
          <cell r="G5771">
            <v>0</v>
          </cell>
        </row>
        <row r="5772">
          <cell r="A5772" t="str">
            <v/>
          </cell>
          <cell r="B5772" t="str">
            <v/>
          </cell>
          <cell r="C5772">
            <v>0</v>
          </cell>
          <cell r="D5772" t="str">
            <v/>
          </cell>
          <cell r="E5772">
            <v>0</v>
          </cell>
          <cell r="F5772">
            <v>0</v>
          </cell>
          <cell r="G5772">
            <v>0</v>
          </cell>
        </row>
        <row r="5773">
          <cell r="A5773" t="str">
            <v/>
          </cell>
          <cell r="B5773" t="str">
            <v/>
          </cell>
          <cell r="C5773">
            <v>0</v>
          </cell>
          <cell r="D5773" t="str">
            <v/>
          </cell>
          <cell r="E5773">
            <v>0</v>
          </cell>
          <cell r="F5773">
            <v>0</v>
          </cell>
          <cell r="G5773">
            <v>0</v>
          </cell>
        </row>
        <row r="5774">
          <cell r="A5774" t="str">
            <v/>
          </cell>
          <cell r="B5774" t="str">
            <v/>
          </cell>
          <cell r="C5774">
            <v>0</v>
          </cell>
          <cell r="D5774" t="str">
            <v/>
          </cell>
          <cell r="E5774">
            <v>0</v>
          </cell>
          <cell r="F5774">
            <v>0</v>
          </cell>
          <cell r="G5774">
            <v>0</v>
          </cell>
        </row>
        <row r="5775">
          <cell r="A5775" t="str">
            <v/>
          </cell>
          <cell r="B5775" t="str">
            <v/>
          </cell>
          <cell r="C5775">
            <v>0</v>
          </cell>
          <cell r="D5775" t="str">
            <v/>
          </cell>
          <cell r="E5775">
            <v>0</v>
          </cell>
          <cell r="F5775">
            <v>0</v>
          </cell>
          <cell r="G5775">
            <v>0</v>
          </cell>
        </row>
        <row r="5776">
          <cell r="A5776">
            <v>0</v>
          </cell>
          <cell r="E5776">
            <v>0</v>
          </cell>
          <cell r="F5776" t="str">
            <v>Total A</v>
          </cell>
          <cell r="G5776">
            <v>0</v>
          </cell>
        </row>
        <row r="5777">
          <cell r="A5777">
            <v>0</v>
          </cell>
          <cell r="C5777" t="str">
            <v>B - MANO DE OBRA</v>
          </cell>
          <cell r="E5777">
            <v>0</v>
          </cell>
          <cell r="G5777">
            <v>0</v>
          </cell>
        </row>
        <row r="5778">
          <cell r="A5778" t="str">
            <v/>
          </cell>
          <cell r="B5778" t="str">
            <v/>
          </cell>
          <cell r="C5778">
            <v>0</v>
          </cell>
          <cell r="D5778" t="str">
            <v/>
          </cell>
          <cell r="E5778">
            <v>0</v>
          </cell>
          <cell r="F5778">
            <v>0</v>
          </cell>
          <cell r="G5778">
            <v>0</v>
          </cell>
        </row>
        <row r="5779">
          <cell r="A5779" t="str">
            <v/>
          </cell>
          <cell r="B5779" t="str">
            <v/>
          </cell>
          <cell r="C5779">
            <v>0</v>
          </cell>
          <cell r="D5779" t="str">
            <v/>
          </cell>
          <cell r="E5779">
            <v>0</v>
          </cell>
          <cell r="F5779">
            <v>0</v>
          </cell>
          <cell r="G5779">
            <v>0</v>
          </cell>
        </row>
        <row r="5780">
          <cell r="A5780" t="str">
            <v/>
          </cell>
          <cell r="B5780" t="str">
            <v/>
          </cell>
          <cell r="C5780">
            <v>0</v>
          </cell>
          <cell r="D5780" t="str">
            <v/>
          </cell>
          <cell r="E5780">
            <v>0</v>
          </cell>
          <cell r="F5780">
            <v>0</v>
          </cell>
          <cell r="G5780">
            <v>0</v>
          </cell>
        </row>
        <row r="5781">
          <cell r="A5781" t="str">
            <v/>
          </cell>
          <cell r="B5781" t="str">
            <v/>
          </cell>
          <cell r="C5781">
            <v>0</v>
          </cell>
          <cell r="D5781" t="str">
            <v/>
          </cell>
          <cell r="E5781">
            <v>0</v>
          </cell>
          <cell r="F5781">
            <v>0</v>
          </cell>
          <cell r="G5781">
            <v>0</v>
          </cell>
        </row>
        <row r="5782">
          <cell r="A5782" t="str">
            <v/>
          </cell>
          <cell r="B5782" t="str">
            <v/>
          </cell>
          <cell r="C5782">
            <v>0</v>
          </cell>
          <cell r="D5782" t="str">
            <v/>
          </cell>
          <cell r="E5782">
            <v>0</v>
          </cell>
          <cell r="F5782">
            <v>0</v>
          </cell>
          <cell r="G5782">
            <v>0</v>
          </cell>
        </row>
        <row r="5783">
          <cell r="A5783" t="str">
            <v/>
          </cell>
          <cell r="B5783" t="str">
            <v/>
          </cell>
          <cell r="C5783">
            <v>0</v>
          </cell>
          <cell r="D5783" t="str">
            <v/>
          </cell>
          <cell r="E5783">
            <v>0</v>
          </cell>
          <cell r="F5783">
            <v>0</v>
          </cell>
          <cell r="G5783">
            <v>0</v>
          </cell>
        </row>
        <row r="5784">
          <cell r="A5784" t="str">
            <v/>
          </cell>
          <cell r="B5784" t="str">
            <v/>
          </cell>
          <cell r="C5784">
            <v>0</v>
          </cell>
          <cell r="D5784" t="str">
            <v/>
          </cell>
          <cell r="E5784">
            <v>0</v>
          </cell>
          <cell r="F5784">
            <v>0</v>
          </cell>
          <cell r="G5784">
            <v>0</v>
          </cell>
        </row>
        <row r="5785">
          <cell r="A5785" t="str">
            <v/>
          </cell>
          <cell r="B5785" t="str">
            <v/>
          </cell>
          <cell r="C5785">
            <v>0</v>
          </cell>
          <cell r="D5785" t="str">
            <v/>
          </cell>
          <cell r="E5785">
            <v>0</v>
          </cell>
          <cell r="F5785">
            <v>0</v>
          </cell>
          <cell r="G5785">
            <v>0</v>
          </cell>
        </row>
        <row r="5786">
          <cell r="A5786">
            <v>0</v>
          </cell>
          <cell r="E5786">
            <v>0</v>
          </cell>
          <cell r="F5786" t="str">
            <v>Total B</v>
          </cell>
          <cell r="G5786">
            <v>0</v>
          </cell>
        </row>
        <row r="5787">
          <cell r="A5787">
            <v>0</v>
          </cell>
          <cell r="C5787" t="str">
            <v>C - EQUIPOS</v>
          </cell>
          <cell r="E5787">
            <v>0</v>
          </cell>
          <cell r="G5787">
            <v>0</v>
          </cell>
        </row>
        <row r="5788">
          <cell r="A5788" t="str">
            <v/>
          </cell>
          <cell r="B5788" t="str">
            <v/>
          </cell>
          <cell r="C5788">
            <v>0</v>
          </cell>
          <cell r="D5788" t="str">
            <v/>
          </cell>
          <cell r="E5788">
            <v>0</v>
          </cell>
          <cell r="F5788">
            <v>0</v>
          </cell>
          <cell r="G5788">
            <v>0</v>
          </cell>
        </row>
        <row r="5789">
          <cell r="A5789" t="str">
            <v/>
          </cell>
          <cell r="B5789" t="str">
            <v/>
          </cell>
          <cell r="C5789">
            <v>0</v>
          </cell>
          <cell r="D5789" t="str">
            <v/>
          </cell>
          <cell r="E5789">
            <v>0</v>
          </cell>
          <cell r="F5789">
            <v>0</v>
          </cell>
          <cell r="G5789">
            <v>0</v>
          </cell>
        </row>
        <row r="5790">
          <cell r="A5790" t="str">
            <v/>
          </cell>
          <cell r="B5790" t="str">
            <v/>
          </cell>
          <cell r="C5790">
            <v>0</v>
          </cell>
          <cell r="D5790" t="str">
            <v/>
          </cell>
          <cell r="E5790">
            <v>0</v>
          </cell>
          <cell r="F5790">
            <v>0</v>
          </cell>
          <cell r="G5790">
            <v>0</v>
          </cell>
        </row>
        <row r="5791">
          <cell r="A5791" t="str">
            <v/>
          </cell>
          <cell r="B5791" t="str">
            <v/>
          </cell>
          <cell r="C5791">
            <v>0</v>
          </cell>
          <cell r="D5791" t="str">
            <v/>
          </cell>
          <cell r="E5791">
            <v>0</v>
          </cell>
          <cell r="F5791">
            <v>0</v>
          </cell>
          <cell r="G5791">
            <v>0</v>
          </cell>
        </row>
        <row r="5792">
          <cell r="A5792" t="str">
            <v/>
          </cell>
          <cell r="B5792" t="str">
            <v/>
          </cell>
          <cell r="C5792">
            <v>0</v>
          </cell>
          <cell r="D5792" t="str">
            <v/>
          </cell>
          <cell r="E5792">
            <v>0</v>
          </cell>
          <cell r="F5792">
            <v>0</v>
          </cell>
          <cell r="G5792">
            <v>0</v>
          </cell>
        </row>
        <row r="5793">
          <cell r="A5793" t="str">
            <v/>
          </cell>
          <cell r="B5793" t="str">
            <v/>
          </cell>
          <cell r="C5793">
            <v>0</v>
          </cell>
          <cell r="D5793" t="str">
            <v/>
          </cell>
          <cell r="E5793">
            <v>0</v>
          </cell>
          <cell r="F5793">
            <v>0</v>
          </cell>
          <cell r="G5793">
            <v>0</v>
          </cell>
        </row>
        <row r="5794">
          <cell r="A5794" t="str">
            <v/>
          </cell>
          <cell r="B5794" t="str">
            <v/>
          </cell>
          <cell r="C5794">
            <v>0</v>
          </cell>
          <cell r="D5794" t="str">
            <v/>
          </cell>
          <cell r="E5794">
            <v>0</v>
          </cell>
          <cell r="F5794">
            <v>0</v>
          </cell>
          <cell r="G5794">
            <v>0</v>
          </cell>
        </row>
        <row r="5795">
          <cell r="A5795" t="str">
            <v/>
          </cell>
          <cell r="B5795" t="str">
            <v/>
          </cell>
          <cell r="C5795">
            <v>0</v>
          </cell>
          <cell r="D5795" t="str">
            <v/>
          </cell>
          <cell r="E5795">
            <v>0</v>
          </cell>
          <cell r="F5795">
            <v>0</v>
          </cell>
          <cell r="G5795">
            <v>0</v>
          </cell>
        </row>
        <row r="5796">
          <cell r="A5796" t="str">
            <v/>
          </cell>
          <cell r="B5796" t="str">
            <v/>
          </cell>
          <cell r="C5796">
            <v>0</v>
          </cell>
          <cell r="D5796" t="str">
            <v/>
          </cell>
          <cell r="E5796">
            <v>0</v>
          </cell>
          <cell r="F5796">
            <v>0</v>
          </cell>
          <cell r="G5796">
            <v>0</v>
          </cell>
        </row>
        <row r="5797">
          <cell r="A5797">
            <v>0</v>
          </cell>
          <cell r="E5797">
            <v>0</v>
          </cell>
          <cell r="F5797" t="str">
            <v>Total C</v>
          </cell>
          <cell r="G5797">
            <v>0</v>
          </cell>
        </row>
        <row r="5798">
          <cell r="A5798">
            <v>0</v>
          </cell>
          <cell r="E5798">
            <v>0</v>
          </cell>
          <cell r="G5798">
            <v>0</v>
          </cell>
        </row>
        <row r="5799">
          <cell r="A5799" t="str">
            <v>15.7.1</v>
          </cell>
          <cell r="B5799" t="str">
            <v>ASCENSORES HIDRÁULICOS MRL.</v>
          </cell>
          <cell r="C5799">
            <v>0</v>
          </cell>
          <cell r="D5799" t="str">
            <v>Costo  Neto</v>
          </cell>
          <cell r="E5799">
            <v>0</v>
          </cell>
          <cell r="F5799" t="str">
            <v>Total D=A+B+C</v>
          </cell>
          <cell r="G5799">
            <v>0</v>
          </cell>
        </row>
        <row r="5801">
          <cell r="A5801" t="str">
            <v>ANALISIS DE PRECIOS</v>
          </cell>
          <cell r="B5801">
            <v>0</v>
          </cell>
          <cell r="C5801">
            <v>0</v>
          </cell>
          <cell r="D5801">
            <v>0</v>
          </cell>
          <cell r="E5801">
            <v>0</v>
          </cell>
          <cell r="F5801">
            <v>0</v>
          </cell>
          <cell r="G5801">
            <v>0</v>
          </cell>
        </row>
        <row r="5802">
          <cell r="A5802" t="str">
            <v>COMITENTE:</v>
          </cell>
          <cell r="B5802" t="str">
            <v>SUBSECRETARÍA DE OBRAS PÚBLICAS</v>
          </cell>
          <cell r="C5802">
            <v>0</v>
          </cell>
          <cell r="D5802">
            <v>0</v>
          </cell>
          <cell r="E5802">
            <v>0</v>
          </cell>
          <cell r="F5802">
            <v>0</v>
          </cell>
          <cell r="G5802">
            <v>0</v>
          </cell>
        </row>
        <row r="5803">
          <cell r="A5803" t="str">
            <v>CONTRATISTA:</v>
          </cell>
          <cell r="B5803">
            <v>0</v>
          </cell>
          <cell r="C5803">
            <v>0</v>
          </cell>
          <cell r="D5803">
            <v>0</v>
          </cell>
          <cell r="E5803">
            <v>0</v>
          </cell>
          <cell r="F5803">
            <v>0</v>
          </cell>
          <cell r="G5803">
            <v>0</v>
          </cell>
        </row>
        <row r="5804">
          <cell r="A5804" t="str">
            <v>OBRA:</v>
          </cell>
          <cell r="B5804" t="str">
            <v>CONSTRUCCIÓN CONSULTORIOS EXTERNOS - HOSPITAL DR. GUILLERMO RAWSON</v>
          </cell>
          <cell r="C5804">
            <v>0</v>
          </cell>
          <cell r="D5804">
            <v>0</v>
          </cell>
          <cell r="E5804">
            <v>0</v>
          </cell>
          <cell r="F5804" t="str">
            <v>PRECIOS A:</v>
          </cell>
          <cell r="G5804">
            <v>0</v>
          </cell>
        </row>
        <row r="5805">
          <cell r="A5805" t="str">
            <v>UBICACIÓN:</v>
          </cell>
          <cell r="B5805" t="str">
            <v>Departamento Capital - Provincia de SAN JUAN</v>
          </cell>
          <cell r="C5805">
            <v>0</v>
          </cell>
          <cell r="E5805">
            <v>0</v>
          </cell>
          <cell r="G5805">
            <v>0</v>
          </cell>
        </row>
        <row r="5806">
          <cell r="A5806" t="str">
            <v>RUBRO:</v>
          </cell>
          <cell r="B5806">
            <v>15</v>
          </cell>
          <cell r="C5806" t="str">
            <v>INSTALACION ELÉCTRICA</v>
          </cell>
          <cell r="E5806">
            <v>0</v>
          </cell>
          <cell r="G5806">
            <v>0</v>
          </cell>
        </row>
        <row r="5807">
          <cell r="A5807" t="str">
            <v>ITEM:</v>
          </cell>
          <cell r="B5807" t="str">
            <v>15.7.2</v>
          </cell>
          <cell r="C5807" t="str">
            <v>MONTACARGA/ASCENSOR HIDRÁULICO MRL.</v>
          </cell>
          <cell r="E5807">
            <v>0</v>
          </cell>
          <cell r="F5807" t="str">
            <v>UNIDAD:</v>
          </cell>
          <cell r="G5807" t="str">
            <v>gl</v>
          </cell>
        </row>
        <row r="5808">
          <cell r="A5808">
            <v>0</v>
          </cell>
          <cell r="B5808">
            <v>0</v>
          </cell>
          <cell r="E5808">
            <v>0</v>
          </cell>
          <cell r="G5808">
            <v>0</v>
          </cell>
        </row>
        <row r="5809">
          <cell r="A5809" t="str">
            <v>DATOS REDETERMINACION</v>
          </cell>
          <cell r="B5809">
            <v>0</v>
          </cell>
          <cell r="C5809" t="str">
            <v>DESIGNACION</v>
          </cell>
          <cell r="D5809" t="str">
            <v>U</v>
          </cell>
          <cell r="E5809" t="str">
            <v>Cantidad</v>
          </cell>
          <cell r="F5809" t="str">
            <v>$ Unitarios</v>
          </cell>
          <cell r="G5809" t="str">
            <v>$ Parcial</v>
          </cell>
        </row>
        <row r="5810">
          <cell r="A5810" t="str">
            <v>CÓDIGO</v>
          </cell>
          <cell r="B5810" t="str">
            <v>DESCRIPCIÓN</v>
          </cell>
          <cell r="C5810">
            <v>0</v>
          </cell>
          <cell r="D5810">
            <v>0</v>
          </cell>
          <cell r="E5810">
            <v>0</v>
          </cell>
          <cell r="F5810">
            <v>0</v>
          </cell>
          <cell r="G5810">
            <v>0</v>
          </cell>
        </row>
        <row r="5811">
          <cell r="A5811">
            <v>0</v>
          </cell>
          <cell r="B5811">
            <v>0</v>
          </cell>
          <cell r="C5811" t="str">
            <v>A - MATERIALES</v>
          </cell>
          <cell r="D5811">
            <v>0</v>
          </cell>
          <cell r="E5811">
            <v>0</v>
          </cell>
          <cell r="F5811">
            <v>0</v>
          </cell>
          <cell r="G5811">
            <v>0</v>
          </cell>
        </row>
        <row r="5812">
          <cell r="A5812" t="str">
            <v/>
          </cell>
          <cell r="B5812" t="str">
            <v/>
          </cell>
          <cell r="C5812">
            <v>0</v>
          </cell>
          <cell r="D5812" t="str">
            <v/>
          </cell>
          <cell r="E5812">
            <v>0</v>
          </cell>
          <cell r="F5812">
            <v>0</v>
          </cell>
          <cell r="G5812">
            <v>0</v>
          </cell>
        </row>
        <row r="5813">
          <cell r="A5813" t="str">
            <v/>
          </cell>
          <cell r="B5813" t="str">
            <v/>
          </cell>
          <cell r="C5813">
            <v>0</v>
          </cell>
          <cell r="D5813" t="str">
            <v/>
          </cell>
          <cell r="E5813">
            <v>0</v>
          </cell>
          <cell r="F5813">
            <v>0</v>
          </cell>
          <cell r="G5813">
            <v>0</v>
          </cell>
        </row>
        <row r="5814">
          <cell r="A5814" t="str">
            <v/>
          </cell>
          <cell r="B5814" t="str">
            <v/>
          </cell>
          <cell r="C5814">
            <v>0</v>
          </cell>
          <cell r="D5814" t="str">
            <v/>
          </cell>
          <cell r="E5814">
            <v>0</v>
          </cell>
          <cell r="F5814">
            <v>0</v>
          </cell>
          <cell r="G5814">
            <v>0</v>
          </cell>
        </row>
        <row r="5815">
          <cell r="A5815" t="str">
            <v/>
          </cell>
          <cell r="B5815" t="str">
            <v/>
          </cell>
          <cell r="C5815">
            <v>0</v>
          </cell>
          <cell r="D5815" t="str">
            <v/>
          </cell>
          <cell r="E5815">
            <v>0</v>
          </cell>
          <cell r="F5815">
            <v>0</v>
          </cell>
          <cell r="G5815">
            <v>0</v>
          </cell>
        </row>
        <row r="5816">
          <cell r="A5816" t="str">
            <v/>
          </cell>
          <cell r="B5816" t="str">
            <v/>
          </cell>
          <cell r="C5816">
            <v>0</v>
          </cell>
          <cell r="D5816" t="str">
            <v/>
          </cell>
          <cell r="E5816">
            <v>0</v>
          </cell>
          <cell r="F5816">
            <v>0</v>
          </cell>
          <cell r="G5816">
            <v>0</v>
          </cell>
        </row>
        <row r="5817">
          <cell r="A5817" t="str">
            <v/>
          </cell>
          <cell r="B5817" t="str">
            <v/>
          </cell>
          <cell r="C5817">
            <v>0</v>
          </cell>
          <cell r="D5817" t="str">
            <v/>
          </cell>
          <cell r="E5817">
            <v>0</v>
          </cell>
          <cell r="F5817">
            <v>0</v>
          </cell>
          <cell r="G5817">
            <v>0</v>
          </cell>
        </row>
        <row r="5818">
          <cell r="A5818" t="str">
            <v/>
          </cell>
          <cell r="B5818" t="str">
            <v/>
          </cell>
          <cell r="C5818">
            <v>0</v>
          </cell>
          <cell r="D5818" t="str">
            <v/>
          </cell>
          <cell r="E5818">
            <v>0</v>
          </cell>
          <cell r="F5818">
            <v>0</v>
          </cell>
          <cell r="G5818">
            <v>0</v>
          </cell>
        </row>
        <row r="5819">
          <cell r="A5819" t="str">
            <v/>
          </cell>
          <cell r="B5819" t="str">
            <v/>
          </cell>
          <cell r="C5819">
            <v>0</v>
          </cell>
          <cell r="D5819" t="str">
            <v/>
          </cell>
          <cell r="E5819">
            <v>0</v>
          </cell>
          <cell r="F5819">
            <v>0</v>
          </cell>
          <cell r="G5819">
            <v>0</v>
          </cell>
        </row>
        <row r="5820">
          <cell r="A5820" t="str">
            <v/>
          </cell>
          <cell r="B5820" t="str">
            <v/>
          </cell>
          <cell r="C5820">
            <v>0</v>
          </cell>
          <cell r="D5820" t="str">
            <v/>
          </cell>
          <cell r="E5820">
            <v>0</v>
          </cell>
          <cell r="F5820">
            <v>0</v>
          </cell>
          <cell r="G5820">
            <v>0</v>
          </cell>
        </row>
        <row r="5821">
          <cell r="A5821" t="str">
            <v/>
          </cell>
          <cell r="B5821" t="str">
            <v/>
          </cell>
          <cell r="C5821">
            <v>0</v>
          </cell>
          <cell r="D5821" t="str">
            <v/>
          </cell>
          <cell r="E5821">
            <v>0</v>
          </cell>
          <cell r="F5821">
            <v>0</v>
          </cell>
          <cell r="G5821">
            <v>0</v>
          </cell>
        </row>
        <row r="5822">
          <cell r="A5822" t="str">
            <v/>
          </cell>
          <cell r="B5822" t="str">
            <v/>
          </cell>
          <cell r="C5822">
            <v>0</v>
          </cell>
          <cell r="D5822" t="str">
            <v/>
          </cell>
          <cell r="E5822">
            <v>0</v>
          </cell>
          <cell r="F5822">
            <v>0</v>
          </cell>
          <cell r="G5822">
            <v>0</v>
          </cell>
        </row>
        <row r="5823">
          <cell r="A5823" t="str">
            <v/>
          </cell>
          <cell r="B5823" t="str">
            <v/>
          </cell>
          <cell r="C5823">
            <v>0</v>
          </cell>
          <cell r="D5823" t="str">
            <v/>
          </cell>
          <cell r="E5823">
            <v>0</v>
          </cell>
          <cell r="F5823">
            <v>0</v>
          </cell>
          <cell r="G5823">
            <v>0</v>
          </cell>
        </row>
        <row r="5824">
          <cell r="A5824" t="str">
            <v/>
          </cell>
          <cell r="B5824" t="str">
            <v/>
          </cell>
          <cell r="C5824">
            <v>0</v>
          </cell>
          <cell r="D5824" t="str">
            <v/>
          </cell>
          <cell r="E5824">
            <v>0</v>
          </cell>
          <cell r="F5824">
            <v>0</v>
          </cell>
          <cell r="G5824">
            <v>0</v>
          </cell>
        </row>
        <row r="5825">
          <cell r="A5825" t="str">
            <v/>
          </cell>
          <cell r="B5825" t="str">
            <v/>
          </cell>
          <cell r="C5825">
            <v>0</v>
          </cell>
          <cell r="D5825" t="str">
            <v/>
          </cell>
          <cell r="E5825">
            <v>0</v>
          </cell>
          <cell r="F5825">
            <v>0</v>
          </cell>
          <cell r="G5825">
            <v>0</v>
          </cell>
        </row>
        <row r="5826">
          <cell r="A5826">
            <v>0</v>
          </cell>
          <cell r="E5826">
            <v>0</v>
          </cell>
          <cell r="F5826" t="str">
            <v>Total A</v>
          </cell>
          <cell r="G5826">
            <v>0</v>
          </cell>
        </row>
        <row r="5827">
          <cell r="A5827">
            <v>0</v>
          </cell>
          <cell r="C5827" t="str">
            <v>B - MANO DE OBRA</v>
          </cell>
          <cell r="E5827">
            <v>0</v>
          </cell>
          <cell r="G5827">
            <v>0</v>
          </cell>
        </row>
        <row r="5828">
          <cell r="A5828" t="str">
            <v/>
          </cell>
          <cell r="B5828" t="str">
            <v/>
          </cell>
          <cell r="C5828">
            <v>0</v>
          </cell>
          <cell r="D5828" t="str">
            <v/>
          </cell>
          <cell r="E5828">
            <v>0</v>
          </cell>
          <cell r="F5828">
            <v>0</v>
          </cell>
          <cell r="G5828">
            <v>0</v>
          </cell>
        </row>
        <row r="5829">
          <cell r="A5829" t="str">
            <v/>
          </cell>
          <cell r="B5829" t="str">
            <v/>
          </cell>
          <cell r="C5829">
            <v>0</v>
          </cell>
          <cell r="D5829" t="str">
            <v/>
          </cell>
          <cell r="E5829">
            <v>0</v>
          </cell>
          <cell r="F5829">
            <v>0</v>
          </cell>
          <cell r="G5829">
            <v>0</v>
          </cell>
        </row>
        <row r="5830">
          <cell r="A5830" t="str">
            <v/>
          </cell>
          <cell r="B5830" t="str">
            <v/>
          </cell>
          <cell r="C5830">
            <v>0</v>
          </cell>
          <cell r="D5830" t="str">
            <v/>
          </cell>
          <cell r="E5830">
            <v>0</v>
          </cell>
          <cell r="F5830">
            <v>0</v>
          </cell>
          <cell r="G5830">
            <v>0</v>
          </cell>
        </row>
        <row r="5831">
          <cell r="A5831" t="str">
            <v/>
          </cell>
          <cell r="B5831" t="str">
            <v/>
          </cell>
          <cell r="C5831">
            <v>0</v>
          </cell>
          <cell r="D5831" t="str">
            <v/>
          </cell>
          <cell r="E5831">
            <v>0</v>
          </cell>
          <cell r="F5831">
            <v>0</v>
          </cell>
          <cell r="G5831">
            <v>0</v>
          </cell>
        </row>
        <row r="5832">
          <cell r="A5832" t="str">
            <v/>
          </cell>
          <cell r="B5832" t="str">
            <v/>
          </cell>
          <cell r="C5832">
            <v>0</v>
          </cell>
          <cell r="D5832" t="str">
            <v/>
          </cell>
          <cell r="E5832">
            <v>0</v>
          </cell>
          <cell r="F5832">
            <v>0</v>
          </cell>
          <cell r="G5832">
            <v>0</v>
          </cell>
        </row>
        <row r="5833">
          <cell r="A5833" t="str">
            <v/>
          </cell>
          <cell r="B5833" t="str">
            <v/>
          </cell>
          <cell r="C5833">
            <v>0</v>
          </cell>
          <cell r="D5833" t="str">
            <v/>
          </cell>
          <cell r="E5833">
            <v>0</v>
          </cell>
          <cell r="F5833">
            <v>0</v>
          </cell>
          <cell r="G5833">
            <v>0</v>
          </cell>
        </row>
        <row r="5834">
          <cell r="A5834" t="str">
            <v/>
          </cell>
          <cell r="B5834" t="str">
            <v/>
          </cell>
          <cell r="C5834">
            <v>0</v>
          </cell>
          <cell r="D5834" t="str">
            <v/>
          </cell>
          <cell r="E5834">
            <v>0</v>
          </cell>
          <cell r="F5834">
            <v>0</v>
          </cell>
          <cell r="G5834">
            <v>0</v>
          </cell>
        </row>
        <row r="5835">
          <cell r="A5835" t="str">
            <v/>
          </cell>
          <cell r="B5835" t="str">
            <v/>
          </cell>
          <cell r="C5835">
            <v>0</v>
          </cell>
          <cell r="D5835" t="str">
            <v/>
          </cell>
          <cell r="E5835">
            <v>0</v>
          </cell>
          <cell r="F5835">
            <v>0</v>
          </cell>
          <cell r="G5835">
            <v>0</v>
          </cell>
        </row>
        <row r="5836">
          <cell r="A5836">
            <v>0</v>
          </cell>
          <cell r="E5836">
            <v>0</v>
          </cell>
          <cell r="F5836" t="str">
            <v>Total B</v>
          </cell>
          <cell r="G5836">
            <v>0</v>
          </cell>
        </row>
        <row r="5837">
          <cell r="A5837">
            <v>0</v>
          </cell>
          <cell r="C5837" t="str">
            <v>C - EQUIPOS</v>
          </cell>
          <cell r="E5837">
            <v>0</v>
          </cell>
          <cell r="G5837">
            <v>0</v>
          </cell>
        </row>
        <row r="5838">
          <cell r="A5838" t="str">
            <v/>
          </cell>
          <cell r="B5838" t="str">
            <v/>
          </cell>
          <cell r="C5838">
            <v>0</v>
          </cell>
          <cell r="D5838" t="str">
            <v/>
          </cell>
          <cell r="E5838">
            <v>0</v>
          </cell>
          <cell r="F5838">
            <v>0</v>
          </cell>
          <cell r="G5838">
            <v>0</v>
          </cell>
        </row>
        <row r="5839">
          <cell r="A5839" t="str">
            <v/>
          </cell>
          <cell r="B5839" t="str">
            <v/>
          </cell>
          <cell r="C5839">
            <v>0</v>
          </cell>
          <cell r="D5839" t="str">
            <v/>
          </cell>
          <cell r="E5839">
            <v>0</v>
          </cell>
          <cell r="F5839">
            <v>0</v>
          </cell>
          <cell r="G5839">
            <v>0</v>
          </cell>
        </row>
        <row r="5840">
          <cell r="A5840" t="str">
            <v/>
          </cell>
          <cell r="B5840" t="str">
            <v/>
          </cell>
          <cell r="C5840">
            <v>0</v>
          </cell>
          <cell r="D5840" t="str">
            <v/>
          </cell>
          <cell r="E5840">
            <v>0</v>
          </cell>
          <cell r="F5840">
            <v>0</v>
          </cell>
          <cell r="G5840">
            <v>0</v>
          </cell>
        </row>
        <row r="5841">
          <cell r="A5841" t="str">
            <v/>
          </cell>
          <cell r="B5841" t="str">
            <v/>
          </cell>
          <cell r="C5841">
            <v>0</v>
          </cell>
          <cell r="D5841" t="str">
            <v/>
          </cell>
          <cell r="E5841">
            <v>0</v>
          </cell>
          <cell r="F5841">
            <v>0</v>
          </cell>
          <cell r="G5841">
            <v>0</v>
          </cell>
        </row>
        <row r="5842">
          <cell r="A5842" t="str">
            <v/>
          </cell>
          <cell r="B5842" t="str">
            <v/>
          </cell>
          <cell r="C5842">
            <v>0</v>
          </cell>
          <cell r="D5842" t="str">
            <v/>
          </cell>
          <cell r="E5842">
            <v>0</v>
          </cell>
          <cell r="F5842">
            <v>0</v>
          </cell>
          <cell r="G5842">
            <v>0</v>
          </cell>
        </row>
        <row r="5843">
          <cell r="A5843" t="str">
            <v/>
          </cell>
          <cell r="B5843" t="str">
            <v/>
          </cell>
          <cell r="C5843">
            <v>0</v>
          </cell>
          <cell r="D5843" t="str">
            <v/>
          </cell>
          <cell r="E5843">
            <v>0</v>
          </cell>
          <cell r="F5843">
            <v>0</v>
          </cell>
          <cell r="G5843">
            <v>0</v>
          </cell>
        </row>
        <row r="5844">
          <cell r="A5844" t="str">
            <v/>
          </cell>
          <cell r="B5844" t="str">
            <v/>
          </cell>
          <cell r="C5844">
            <v>0</v>
          </cell>
          <cell r="D5844" t="str">
            <v/>
          </cell>
          <cell r="E5844">
            <v>0</v>
          </cell>
          <cell r="F5844">
            <v>0</v>
          </cell>
          <cell r="G5844">
            <v>0</v>
          </cell>
        </row>
        <row r="5845">
          <cell r="A5845" t="str">
            <v/>
          </cell>
          <cell r="B5845" t="str">
            <v/>
          </cell>
          <cell r="C5845">
            <v>0</v>
          </cell>
          <cell r="D5845" t="str">
            <v/>
          </cell>
          <cell r="E5845">
            <v>0</v>
          </cell>
          <cell r="F5845">
            <v>0</v>
          </cell>
          <cell r="G5845">
            <v>0</v>
          </cell>
        </row>
        <row r="5846">
          <cell r="A5846" t="str">
            <v/>
          </cell>
          <cell r="B5846" t="str">
            <v/>
          </cell>
          <cell r="C5846">
            <v>0</v>
          </cell>
          <cell r="D5846" t="str">
            <v/>
          </cell>
          <cell r="E5846">
            <v>0</v>
          </cell>
          <cell r="F5846">
            <v>0</v>
          </cell>
          <cell r="G5846">
            <v>0</v>
          </cell>
        </row>
        <row r="5847">
          <cell r="A5847">
            <v>0</v>
          </cell>
          <cell r="E5847">
            <v>0</v>
          </cell>
          <cell r="F5847" t="str">
            <v>Total C</v>
          </cell>
          <cell r="G5847">
            <v>0</v>
          </cell>
        </row>
        <row r="5848">
          <cell r="A5848">
            <v>0</v>
          </cell>
          <cell r="E5848">
            <v>0</v>
          </cell>
          <cell r="G5848">
            <v>0</v>
          </cell>
        </row>
        <row r="5849">
          <cell r="A5849" t="str">
            <v>15.7.2</v>
          </cell>
          <cell r="B5849" t="str">
            <v>MONTACARGA/ASCENSOR HIDRÁULICO MRL.</v>
          </cell>
          <cell r="C5849">
            <v>0</v>
          </cell>
          <cell r="D5849" t="str">
            <v>Costo  Neto</v>
          </cell>
          <cell r="E5849">
            <v>0</v>
          </cell>
          <cell r="F5849" t="str">
            <v>Total D=A+B+C</v>
          </cell>
          <cell r="G5849">
            <v>0</v>
          </cell>
        </row>
        <row r="5851">
          <cell r="A5851" t="str">
            <v>ANALISIS DE PRECIOS</v>
          </cell>
          <cell r="B5851">
            <v>0</v>
          </cell>
          <cell r="C5851">
            <v>0</v>
          </cell>
          <cell r="D5851">
            <v>0</v>
          </cell>
          <cell r="E5851">
            <v>0</v>
          </cell>
          <cell r="F5851">
            <v>0</v>
          </cell>
          <cell r="G5851">
            <v>0</v>
          </cell>
        </row>
        <row r="5852">
          <cell r="A5852" t="str">
            <v>COMITENTE:</v>
          </cell>
          <cell r="B5852" t="str">
            <v>SUBSECRETARÍA DE OBRAS PÚBLICAS</v>
          </cell>
          <cell r="C5852">
            <v>0</v>
          </cell>
          <cell r="D5852">
            <v>0</v>
          </cell>
          <cell r="E5852">
            <v>0</v>
          </cell>
          <cell r="F5852">
            <v>0</v>
          </cell>
          <cell r="G5852">
            <v>0</v>
          </cell>
        </row>
        <row r="5853">
          <cell r="A5853" t="str">
            <v>CONTRATISTA:</v>
          </cell>
          <cell r="B5853">
            <v>0</v>
          </cell>
          <cell r="C5853">
            <v>0</v>
          </cell>
          <cell r="D5853">
            <v>0</v>
          </cell>
          <cell r="E5853">
            <v>0</v>
          </cell>
          <cell r="F5853">
            <v>0</v>
          </cell>
          <cell r="G5853">
            <v>0</v>
          </cell>
        </row>
        <row r="5854">
          <cell r="A5854" t="str">
            <v>OBRA:</v>
          </cell>
          <cell r="B5854" t="str">
            <v>CONSTRUCCIÓN CONSULTORIOS EXTERNOS - HOSPITAL DR. GUILLERMO RAWSON</v>
          </cell>
          <cell r="C5854">
            <v>0</v>
          </cell>
          <cell r="D5854">
            <v>0</v>
          </cell>
          <cell r="E5854">
            <v>0</v>
          </cell>
          <cell r="F5854" t="str">
            <v>PRECIOS A:</v>
          </cell>
          <cell r="G5854">
            <v>0</v>
          </cell>
        </row>
        <row r="5855">
          <cell r="A5855" t="str">
            <v>UBICACIÓN:</v>
          </cell>
          <cell r="B5855" t="str">
            <v>Departamento Capital - Provincia de SAN JUAN</v>
          </cell>
          <cell r="C5855">
            <v>0</v>
          </cell>
          <cell r="E5855">
            <v>0</v>
          </cell>
          <cell r="G5855">
            <v>0</v>
          </cell>
        </row>
        <row r="5856">
          <cell r="A5856" t="str">
            <v>RUBRO:</v>
          </cell>
          <cell r="B5856" t="str">
            <v/>
          </cell>
          <cell r="C5856" t="str">
            <v/>
          </cell>
          <cell r="E5856">
            <v>0</v>
          </cell>
          <cell r="G5856">
            <v>0</v>
          </cell>
        </row>
        <row r="5857">
          <cell r="A5857" t="str">
            <v>ITEM:</v>
          </cell>
          <cell r="B5857">
            <v>17</v>
          </cell>
          <cell r="C5857" t="str">
            <v>INSTALACIÓN TERMOMECÁNICA</v>
          </cell>
          <cell r="E5857">
            <v>0</v>
          </cell>
          <cell r="F5857" t="str">
            <v>UNIDAD:</v>
          </cell>
          <cell r="G5857" t="str">
            <v>gl</v>
          </cell>
        </row>
        <row r="5858">
          <cell r="A5858">
            <v>0</v>
          </cell>
          <cell r="B5858">
            <v>0</v>
          </cell>
          <cell r="E5858">
            <v>0</v>
          </cell>
          <cell r="G5858">
            <v>0</v>
          </cell>
        </row>
        <row r="5859">
          <cell r="A5859" t="str">
            <v>DATOS REDETERMINACION</v>
          </cell>
          <cell r="B5859">
            <v>0</v>
          </cell>
          <cell r="C5859" t="str">
            <v>DESIGNACION</v>
          </cell>
          <cell r="D5859" t="str">
            <v>U</v>
          </cell>
          <cell r="E5859" t="str">
            <v>Cantidad</v>
          </cell>
          <cell r="F5859" t="str">
            <v>$ Unitarios</v>
          </cell>
          <cell r="G5859" t="str">
            <v>$ Parcial</v>
          </cell>
        </row>
        <row r="5860">
          <cell r="A5860" t="str">
            <v>CÓDIGO</v>
          </cell>
          <cell r="B5860" t="str">
            <v>DESCRIPCIÓN</v>
          </cell>
          <cell r="C5860">
            <v>0</v>
          </cell>
          <cell r="D5860">
            <v>0</v>
          </cell>
          <cell r="E5860">
            <v>0</v>
          </cell>
          <cell r="F5860">
            <v>0</v>
          </cell>
          <cell r="G5860">
            <v>0</v>
          </cell>
        </row>
        <row r="5861">
          <cell r="A5861">
            <v>0</v>
          </cell>
          <cell r="B5861">
            <v>0</v>
          </cell>
          <cell r="C5861" t="str">
            <v>A - MATERIALES</v>
          </cell>
          <cell r="D5861">
            <v>0</v>
          </cell>
          <cell r="E5861">
            <v>0</v>
          </cell>
          <cell r="F5861">
            <v>0</v>
          </cell>
          <cell r="G5861">
            <v>0</v>
          </cell>
        </row>
        <row r="5862">
          <cell r="A5862" t="str">
            <v/>
          </cell>
          <cell r="B5862" t="str">
            <v/>
          </cell>
          <cell r="C5862">
            <v>0</v>
          </cell>
          <cell r="D5862" t="str">
            <v/>
          </cell>
          <cell r="E5862">
            <v>0</v>
          </cell>
          <cell r="F5862">
            <v>0</v>
          </cell>
          <cell r="G5862">
            <v>0</v>
          </cell>
        </row>
        <row r="5863">
          <cell r="A5863" t="str">
            <v/>
          </cell>
          <cell r="B5863" t="str">
            <v/>
          </cell>
          <cell r="C5863">
            <v>0</v>
          </cell>
          <cell r="D5863" t="str">
            <v/>
          </cell>
          <cell r="E5863">
            <v>0</v>
          </cell>
          <cell r="F5863">
            <v>0</v>
          </cell>
          <cell r="G5863">
            <v>0</v>
          </cell>
        </row>
        <row r="5864">
          <cell r="A5864" t="str">
            <v/>
          </cell>
          <cell r="B5864" t="str">
            <v/>
          </cell>
          <cell r="C5864">
            <v>0</v>
          </cell>
          <cell r="D5864" t="str">
            <v/>
          </cell>
          <cell r="E5864">
            <v>0</v>
          </cell>
          <cell r="F5864">
            <v>0</v>
          </cell>
          <cell r="G5864">
            <v>0</v>
          </cell>
        </row>
        <row r="5865">
          <cell r="A5865" t="str">
            <v/>
          </cell>
          <cell r="B5865" t="str">
            <v/>
          </cell>
          <cell r="C5865">
            <v>0</v>
          </cell>
          <cell r="D5865" t="str">
            <v/>
          </cell>
          <cell r="E5865">
            <v>0</v>
          </cell>
          <cell r="F5865">
            <v>0</v>
          </cell>
          <cell r="G5865">
            <v>0</v>
          </cell>
        </row>
        <row r="5866">
          <cell r="A5866" t="str">
            <v/>
          </cell>
          <cell r="B5866" t="str">
            <v/>
          </cell>
          <cell r="C5866">
            <v>0</v>
          </cell>
          <cell r="D5866" t="str">
            <v/>
          </cell>
          <cell r="E5866">
            <v>0</v>
          </cell>
          <cell r="F5866">
            <v>0</v>
          </cell>
          <cell r="G5866">
            <v>0</v>
          </cell>
        </row>
        <row r="5867">
          <cell r="A5867" t="str">
            <v/>
          </cell>
          <cell r="B5867" t="str">
            <v/>
          </cell>
          <cell r="C5867">
            <v>0</v>
          </cell>
          <cell r="D5867" t="str">
            <v/>
          </cell>
          <cell r="E5867">
            <v>0</v>
          </cell>
          <cell r="F5867">
            <v>0</v>
          </cell>
          <cell r="G5867">
            <v>0</v>
          </cell>
        </row>
        <row r="5868">
          <cell r="A5868" t="str">
            <v/>
          </cell>
          <cell r="B5868" t="str">
            <v/>
          </cell>
          <cell r="C5868">
            <v>0</v>
          </cell>
          <cell r="D5868" t="str">
            <v/>
          </cell>
          <cell r="E5868">
            <v>0</v>
          </cell>
          <cell r="F5868">
            <v>0</v>
          </cell>
          <cell r="G5868">
            <v>0</v>
          </cell>
        </row>
        <row r="5869">
          <cell r="A5869" t="str">
            <v/>
          </cell>
          <cell r="B5869" t="str">
            <v/>
          </cell>
          <cell r="C5869">
            <v>0</v>
          </cell>
          <cell r="D5869" t="str">
            <v/>
          </cell>
          <cell r="E5869">
            <v>0</v>
          </cell>
          <cell r="F5869">
            <v>0</v>
          </cell>
          <cell r="G5869">
            <v>0</v>
          </cell>
        </row>
        <row r="5870">
          <cell r="A5870" t="str">
            <v/>
          </cell>
          <cell r="B5870" t="str">
            <v/>
          </cell>
          <cell r="C5870">
            <v>0</v>
          </cell>
          <cell r="D5870" t="str">
            <v/>
          </cell>
          <cell r="E5870">
            <v>0</v>
          </cell>
          <cell r="F5870">
            <v>0</v>
          </cell>
          <cell r="G5870">
            <v>0</v>
          </cell>
        </row>
        <row r="5871">
          <cell r="A5871" t="str">
            <v/>
          </cell>
          <cell r="B5871" t="str">
            <v/>
          </cell>
          <cell r="C5871">
            <v>0</v>
          </cell>
          <cell r="D5871" t="str">
            <v/>
          </cell>
          <cell r="E5871">
            <v>0</v>
          </cell>
          <cell r="F5871">
            <v>0</v>
          </cell>
          <cell r="G5871">
            <v>0</v>
          </cell>
        </row>
        <row r="5872">
          <cell r="A5872" t="str">
            <v/>
          </cell>
          <cell r="B5872" t="str">
            <v/>
          </cell>
          <cell r="C5872">
            <v>0</v>
          </cell>
          <cell r="D5872" t="str">
            <v/>
          </cell>
          <cell r="E5872">
            <v>0</v>
          </cell>
          <cell r="F5872">
            <v>0</v>
          </cell>
          <cell r="G5872">
            <v>0</v>
          </cell>
        </row>
        <row r="5873">
          <cell r="A5873" t="str">
            <v/>
          </cell>
          <cell r="B5873" t="str">
            <v/>
          </cell>
          <cell r="C5873">
            <v>0</v>
          </cell>
          <cell r="D5873" t="str">
            <v/>
          </cell>
          <cell r="E5873">
            <v>0</v>
          </cell>
          <cell r="F5873">
            <v>0</v>
          </cell>
          <cell r="G5873">
            <v>0</v>
          </cell>
        </row>
        <row r="5874">
          <cell r="A5874" t="str">
            <v/>
          </cell>
          <cell r="B5874" t="str">
            <v/>
          </cell>
          <cell r="C5874">
            <v>0</v>
          </cell>
          <cell r="D5874" t="str">
            <v/>
          </cell>
          <cell r="E5874">
            <v>0</v>
          </cell>
          <cell r="F5874">
            <v>0</v>
          </cell>
          <cell r="G5874">
            <v>0</v>
          </cell>
        </row>
        <row r="5875">
          <cell r="A5875" t="str">
            <v/>
          </cell>
          <cell r="B5875" t="str">
            <v/>
          </cell>
          <cell r="C5875">
            <v>0</v>
          </cell>
          <cell r="D5875" t="str">
            <v/>
          </cell>
          <cell r="E5875">
            <v>0</v>
          </cell>
          <cell r="F5875">
            <v>0</v>
          </cell>
          <cell r="G5875">
            <v>0</v>
          </cell>
        </row>
        <row r="5876">
          <cell r="A5876">
            <v>0</v>
          </cell>
          <cell r="E5876">
            <v>0</v>
          </cell>
          <cell r="F5876" t="str">
            <v>Total A</v>
          </cell>
          <cell r="G5876">
            <v>0</v>
          </cell>
        </row>
        <row r="5877">
          <cell r="A5877">
            <v>0</v>
          </cell>
          <cell r="C5877" t="str">
            <v>B - MANO DE OBRA</v>
          </cell>
          <cell r="E5877">
            <v>0</v>
          </cell>
          <cell r="G5877">
            <v>0</v>
          </cell>
        </row>
        <row r="5878">
          <cell r="A5878" t="str">
            <v/>
          </cell>
          <cell r="B5878" t="str">
            <v/>
          </cell>
          <cell r="C5878">
            <v>0</v>
          </cell>
          <cell r="D5878" t="str">
            <v/>
          </cell>
          <cell r="E5878">
            <v>0</v>
          </cell>
          <cell r="F5878">
            <v>0</v>
          </cell>
          <cell r="G5878">
            <v>0</v>
          </cell>
        </row>
        <row r="5879">
          <cell r="A5879" t="str">
            <v/>
          </cell>
          <cell r="B5879" t="str">
            <v/>
          </cell>
          <cell r="C5879">
            <v>0</v>
          </cell>
          <cell r="D5879" t="str">
            <v/>
          </cell>
          <cell r="E5879">
            <v>0</v>
          </cell>
          <cell r="F5879">
            <v>0</v>
          </cell>
          <cell r="G5879">
            <v>0</v>
          </cell>
        </row>
        <row r="5880">
          <cell r="A5880" t="str">
            <v/>
          </cell>
          <cell r="B5880" t="str">
            <v/>
          </cell>
          <cell r="C5880">
            <v>0</v>
          </cell>
          <cell r="D5880" t="str">
            <v/>
          </cell>
          <cell r="E5880">
            <v>0</v>
          </cell>
          <cell r="F5880">
            <v>0</v>
          </cell>
          <cell r="G5880">
            <v>0</v>
          </cell>
        </row>
        <row r="5881">
          <cell r="A5881" t="str">
            <v/>
          </cell>
          <cell r="B5881" t="str">
            <v/>
          </cell>
          <cell r="C5881">
            <v>0</v>
          </cell>
          <cell r="D5881" t="str">
            <v/>
          </cell>
          <cell r="E5881">
            <v>0</v>
          </cell>
          <cell r="F5881">
            <v>0</v>
          </cell>
          <cell r="G5881">
            <v>0</v>
          </cell>
        </row>
        <row r="5882">
          <cell r="A5882" t="str">
            <v/>
          </cell>
          <cell r="B5882" t="str">
            <v/>
          </cell>
          <cell r="C5882">
            <v>0</v>
          </cell>
          <cell r="D5882" t="str">
            <v/>
          </cell>
          <cell r="E5882">
            <v>0</v>
          </cell>
          <cell r="F5882">
            <v>0</v>
          </cell>
          <cell r="G5882">
            <v>0</v>
          </cell>
        </row>
        <row r="5883">
          <cell r="A5883" t="str">
            <v/>
          </cell>
          <cell r="B5883" t="str">
            <v/>
          </cell>
          <cell r="C5883">
            <v>0</v>
          </cell>
          <cell r="D5883" t="str">
            <v/>
          </cell>
          <cell r="E5883">
            <v>0</v>
          </cell>
          <cell r="F5883">
            <v>0</v>
          </cell>
          <cell r="G5883">
            <v>0</v>
          </cell>
        </row>
        <row r="5884">
          <cell r="A5884" t="str">
            <v/>
          </cell>
          <cell r="B5884" t="str">
            <v/>
          </cell>
          <cell r="C5884">
            <v>0</v>
          </cell>
          <cell r="D5884" t="str">
            <v/>
          </cell>
          <cell r="E5884">
            <v>0</v>
          </cell>
          <cell r="F5884">
            <v>0</v>
          </cell>
          <cell r="G5884">
            <v>0</v>
          </cell>
        </row>
        <row r="5885">
          <cell r="A5885" t="str">
            <v/>
          </cell>
          <cell r="B5885" t="str">
            <v/>
          </cell>
          <cell r="C5885">
            <v>0</v>
          </cell>
          <cell r="D5885" t="str">
            <v/>
          </cell>
          <cell r="E5885">
            <v>0</v>
          </cell>
          <cell r="F5885">
            <v>0</v>
          </cell>
          <cell r="G5885">
            <v>0</v>
          </cell>
        </row>
        <row r="5886">
          <cell r="A5886">
            <v>0</v>
          </cell>
          <cell r="E5886">
            <v>0</v>
          </cell>
          <cell r="F5886" t="str">
            <v>Total B</v>
          </cell>
          <cell r="G5886">
            <v>0</v>
          </cell>
        </row>
        <row r="5887">
          <cell r="A5887">
            <v>0</v>
          </cell>
          <cell r="C5887" t="str">
            <v>C - EQUIPOS</v>
          </cell>
          <cell r="E5887">
            <v>0</v>
          </cell>
          <cell r="G5887">
            <v>0</v>
          </cell>
        </row>
        <row r="5888">
          <cell r="A5888" t="str">
            <v/>
          </cell>
          <cell r="B5888" t="str">
            <v/>
          </cell>
          <cell r="C5888">
            <v>0</v>
          </cell>
          <cell r="D5888" t="str">
            <v/>
          </cell>
          <cell r="E5888">
            <v>0</v>
          </cell>
          <cell r="F5888">
            <v>0</v>
          </cell>
          <cell r="G5888">
            <v>0</v>
          </cell>
        </row>
        <row r="5889">
          <cell r="A5889" t="str">
            <v/>
          </cell>
          <cell r="B5889" t="str">
            <v/>
          </cell>
          <cell r="C5889">
            <v>0</v>
          </cell>
          <cell r="D5889" t="str">
            <v/>
          </cell>
          <cell r="E5889">
            <v>0</v>
          </cell>
          <cell r="F5889">
            <v>0</v>
          </cell>
          <cell r="G5889">
            <v>0</v>
          </cell>
        </row>
        <row r="5890">
          <cell r="A5890" t="str">
            <v/>
          </cell>
          <cell r="B5890" t="str">
            <v/>
          </cell>
          <cell r="C5890">
            <v>0</v>
          </cell>
          <cell r="D5890" t="str">
            <v/>
          </cell>
          <cell r="E5890">
            <v>0</v>
          </cell>
          <cell r="F5890">
            <v>0</v>
          </cell>
          <cell r="G5890">
            <v>0</v>
          </cell>
        </row>
        <row r="5891">
          <cell r="A5891" t="str">
            <v/>
          </cell>
          <cell r="B5891" t="str">
            <v/>
          </cell>
          <cell r="C5891">
            <v>0</v>
          </cell>
          <cell r="D5891" t="str">
            <v/>
          </cell>
          <cell r="E5891">
            <v>0</v>
          </cell>
          <cell r="F5891">
            <v>0</v>
          </cell>
          <cell r="G5891">
            <v>0</v>
          </cell>
        </row>
        <row r="5892">
          <cell r="A5892" t="str">
            <v/>
          </cell>
          <cell r="B5892" t="str">
            <v/>
          </cell>
          <cell r="C5892">
            <v>0</v>
          </cell>
          <cell r="D5892" t="str">
            <v/>
          </cell>
          <cell r="E5892">
            <v>0</v>
          </cell>
          <cell r="F5892">
            <v>0</v>
          </cell>
          <cell r="G5892">
            <v>0</v>
          </cell>
        </row>
        <row r="5893">
          <cell r="A5893" t="str">
            <v/>
          </cell>
          <cell r="B5893" t="str">
            <v/>
          </cell>
          <cell r="C5893">
            <v>0</v>
          </cell>
          <cell r="D5893" t="str">
            <v/>
          </cell>
          <cell r="E5893">
            <v>0</v>
          </cell>
          <cell r="F5893">
            <v>0</v>
          </cell>
          <cell r="G5893">
            <v>0</v>
          </cell>
        </row>
        <row r="5894">
          <cell r="A5894" t="str">
            <v/>
          </cell>
          <cell r="B5894" t="str">
            <v/>
          </cell>
          <cell r="C5894">
            <v>0</v>
          </cell>
          <cell r="D5894" t="str">
            <v/>
          </cell>
          <cell r="E5894">
            <v>0</v>
          </cell>
          <cell r="F5894">
            <v>0</v>
          </cell>
          <cell r="G5894">
            <v>0</v>
          </cell>
        </row>
        <row r="5895">
          <cell r="A5895" t="str">
            <v/>
          </cell>
          <cell r="B5895" t="str">
            <v/>
          </cell>
          <cell r="C5895">
            <v>0</v>
          </cell>
          <cell r="D5895" t="str">
            <v/>
          </cell>
          <cell r="E5895">
            <v>0</v>
          </cell>
          <cell r="F5895">
            <v>0</v>
          </cell>
          <cell r="G5895">
            <v>0</v>
          </cell>
        </row>
        <row r="5896">
          <cell r="A5896" t="str">
            <v/>
          </cell>
          <cell r="B5896" t="str">
            <v/>
          </cell>
          <cell r="C5896">
            <v>0</v>
          </cell>
          <cell r="D5896" t="str">
            <v/>
          </cell>
          <cell r="E5896">
            <v>0</v>
          </cell>
          <cell r="F5896">
            <v>0</v>
          </cell>
          <cell r="G5896">
            <v>0</v>
          </cell>
        </row>
        <row r="5897">
          <cell r="A5897">
            <v>0</v>
          </cell>
          <cell r="E5897">
            <v>0</v>
          </cell>
          <cell r="F5897" t="str">
            <v>Total C</v>
          </cell>
          <cell r="G5897">
            <v>0</v>
          </cell>
        </row>
        <row r="5898">
          <cell r="A5898">
            <v>0</v>
          </cell>
          <cell r="E5898">
            <v>0</v>
          </cell>
          <cell r="G5898">
            <v>0</v>
          </cell>
        </row>
        <row r="5899">
          <cell r="A5899">
            <v>17</v>
          </cell>
          <cell r="B5899" t="str">
            <v>INSTALACIÓN TERMOMECÁNICA</v>
          </cell>
          <cell r="C5899">
            <v>0</v>
          </cell>
          <cell r="D5899" t="str">
            <v>Costo  Neto</v>
          </cell>
          <cell r="E5899">
            <v>0</v>
          </cell>
          <cell r="F5899" t="str">
            <v>Total D=A+B+C</v>
          </cell>
          <cell r="G5899">
            <v>0</v>
          </cell>
        </row>
        <row r="5901">
          <cell r="A5901" t="str">
            <v>ANALISIS DE PRECIOS</v>
          </cell>
          <cell r="B5901">
            <v>0</v>
          </cell>
          <cell r="C5901">
            <v>0</v>
          </cell>
          <cell r="D5901">
            <v>0</v>
          </cell>
          <cell r="E5901">
            <v>0</v>
          </cell>
          <cell r="F5901">
            <v>0</v>
          </cell>
          <cell r="G5901">
            <v>0</v>
          </cell>
        </row>
        <row r="5902">
          <cell r="A5902" t="str">
            <v>COMITENTE:</v>
          </cell>
          <cell r="B5902" t="str">
            <v>SUBSECRETARÍA DE OBRAS PÚBLICAS</v>
          </cell>
          <cell r="C5902">
            <v>0</v>
          </cell>
          <cell r="D5902">
            <v>0</v>
          </cell>
          <cell r="E5902">
            <v>0</v>
          </cell>
          <cell r="F5902">
            <v>0</v>
          </cell>
          <cell r="G5902">
            <v>0</v>
          </cell>
        </row>
        <row r="5903">
          <cell r="A5903" t="str">
            <v>CONTRATISTA:</v>
          </cell>
          <cell r="B5903">
            <v>0</v>
          </cell>
          <cell r="C5903">
            <v>0</v>
          </cell>
          <cell r="D5903">
            <v>0</v>
          </cell>
          <cell r="E5903">
            <v>0</v>
          </cell>
          <cell r="F5903">
            <v>0</v>
          </cell>
          <cell r="G5903">
            <v>0</v>
          </cell>
        </row>
        <row r="5904">
          <cell r="A5904" t="str">
            <v>OBRA:</v>
          </cell>
          <cell r="B5904" t="str">
            <v>CONSTRUCCIÓN CONSULTORIOS EXTERNOS - HOSPITAL DR. GUILLERMO RAWSON</v>
          </cell>
          <cell r="C5904">
            <v>0</v>
          </cell>
          <cell r="D5904">
            <v>0</v>
          </cell>
          <cell r="E5904">
            <v>0</v>
          </cell>
          <cell r="F5904" t="str">
            <v>PRECIOS A:</v>
          </cell>
          <cell r="G5904">
            <v>0</v>
          </cell>
        </row>
        <row r="5905">
          <cell r="A5905" t="str">
            <v>UBICACIÓN:</v>
          </cell>
          <cell r="B5905" t="str">
            <v>Departamento Capital - Provincia de SAN JUAN</v>
          </cell>
          <cell r="C5905">
            <v>0</v>
          </cell>
          <cell r="E5905">
            <v>0</v>
          </cell>
          <cell r="G5905">
            <v>0</v>
          </cell>
        </row>
        <row r="5906">
          <cell r="A5906" t="str">
            <v>RUBRO:</v>
          </cell>
          <cell r="B5906" t="str">
            <v/>
          </cell>
          <cell r="C5906" t="str">
            <v/>
          </cell>
          <cell r="E5906">
            <v>0</v>
          </cell>
          <cell r="G5906">
            <v>0</v>
          </cell>
        </row>
        <row r="5907">
          <cell r="A5907" t="str">
            <v>ITEM:</v>
          </cell>
          <cell r="B5907" t="str">
            <v/>
          </cell>
          <cell r="C5907" t="str">
            <v/>
          </cell>
          <cell r="E5907">
            <v>0</v>
          </cell>
          <cell r="F5907" t="str">
            <v>UNIDAD:</v>
          </cell>
          <cell r="G5907" t="str">
            <v/>
          </cell>
        </row>
        <row r="5908">
          <cell r="A5908">
            <v>0</v>
          </cell>
          <cell r="B5908">
            <v>0</v>
          </cell>
          <cell r="E5908">
            <v>0</v>
          </cell>
          <cell r="G5908">
            <v>0</v>
          </cell>
        </row>
        <row r="5909">
          <cell r="A5909" t="str">
            <v>DATOS REDETERMINACION</v>
          </cell>
          <cell r="B5909">
            <v>0</v>
          </cell>
          <cell r="C5909" t="str">
            <v>DESIGNACION</v>
          </cell>
          <cell r="D5909" t="str">
            <v>U</v>
          </cell>
          <cell r="E5909" t="str">
            <v>Cantidad</v>
          </cell>
          <cell r="F5909" t="str">
            <v>$ Unitarios</v>
          </cell>
          <cell r="G5909" t="str">
            <v>$ Parcial</v>
          </cell>
        </row>
        <row r="5910">
          <cell r="A5910" t="str">
            <v>CÓDIGO</v>
          </cell>
          <cell r="B5910" t="str">
            <v>DESCRIPCIÓN</v>
          </cell>
          <cell r="C5910">
            <v>0</v>
          </cell>
          <cell r="D5910">
            <v>0</v>
          </cell>
          <cell r="E5910">
            <v>0</v>
          </cell>
          <cell r="F5910">
            <v>0</v>
          </cell>
          <cell r="G5910">
            <v>0</v>
          </cell>
        </row>
        <row r="5911">
          <cell r="A5911">
            <v>0</v>
          </cell>
          <cell r="B5911">
            <v>0</v>
          </cell>
          <cell r="C5911" t="str">
            <v>A - MATERIALES</v>
          </cell>
          <cell r="D5911">
            <v>0</v>
          </cell>
          <cell r="E5911">
            <v>0</v>
          </cell>
          <cell r="F5911">
            <v>0</v>
          </cell>
          <cell r="G5911">
            <v>0</v>
          </cell>
        </row>
        <row r="5912">
          <cell r="A5912" t="str">
            <v/>
          </cell>
          <cell r="B5912" t="str">
            <v/>
          </cell>
          <cell r="C5912">
            <v>0</v>
          </cell>
          <cell r="D5912" t="str">
            <v/>
          </cell>
          <cell r="E5912">
            <v>0</v>
          </cell>
          <cell r="F5912">
            <v>0</v>
          </cell>
          <cell r="G5912">
            <v>0</v>
          </cell>
        </row>
        <row r="5913">
          <cell r="A5913" t="str">
            <v/>
          </cell>
          <cell r="B5913" t="str">
            <v/>
          </cell>
          <cell r="C5913">
            <v>0</v>
          </cell>
          <cell r="D5913" t="str">
            <v/>
          </cell>
          <cell r="E5913">
            <v>0</v>
          </cell>
          <cell r="F5913">
            <v>0</v>
          </cell>
          <cell r="G5913">
            <v>0</v>
          </cell>
        </row>
        <row r="5914">
          <cell r="A5914" t="str">
            <v/>
          </cell>
          <cell r="B5914" t="str">
            <v/>
          </cell>
          <cell r="C5914">
            <v>0</v>
          </cell>
          <cell r="D5914" t="str">
            <v/>
          </cell>
          <cell r="E5914">
            <v>0</v>
          </cell>
          <cell r="F5914">
            <v>0</v>
          </cell>
          <cell r="G5914">
            <v>0</v>
          </cell>
        </row>
        <row r="5915">
          <cell r="A5915" t="str">
            <v/>
          </cell>
          <cell r="B5915" t="str">
            <v/>
          </cell>
          <cell r="C5915">
            <v>0</v>
          </cell>
          <cell r="D5915" t="str">
            <v/>
          </cell>
          <cell r="E5915">
            <v>0</v>
          </cell>
          <cell r="F5915">
            <v>0</v>
          </cell>
          <cell r="G5915">
            <v>0</v>
          </cell>
        </row>
        <row r="5916">
          <cell r="A5916" t="str">
            <v/>
          </cell>
          <cell r="B5916" t="str">
            <v/>
          </cell>
          <cell r="C5916">
            <v>0</v>
          </cell>
          <cell r="D5916" t="str">
            <v/>
          </cell>
          <cell r="E5916">
            <v>0</v>
          </cell>
          <cell r="F5916">
            <v>0</v>
          </cell>
          <cell r="G5916">
            <v>0</v>
          </cell>
        </row>
        <row r="5917">
          <cell r="A5917" t="str">
            <v/>
          </cell>
          <cell r="B5917" t="str">
            <v/>
          </cell>
          <cell r="C5917">
            <v>0</v>
          </cell>
          <cell r="D5917" t="str">
            <v/>
          </cell>
          <cell r="E5917">
            <v>0</v>
          </cell>
          <cell r="F5917">
            <v>0</v>
          </cell>
          <cell r="G5917">
            <v>0</v>
          </cell>
        </row>
        <row r="5918">
          <cell r="A5918" t="str">
            <v/>
          </cell>
          <cell r="B5918" t="str">
            <v/>
          </cell>
          <cell r="C5918">
            <v>0</v>
          </cell>
          <cell r="D5918" t="str">
            <v/>
          </cell>
          <cell r="E5918">
            <v>0</v>
          </cell>
          <cell r="F5918">
            <v>0</v>
          </cell>
          <cell r="G5918">
            <v>0</v>
          </cell>
        </row>
        <row r="5919">
          <cell r="A5919" t="str">
            <v/>
          </cell>
          <cell r="B5919" t="str">
            <v/>
          </cell>
          <cell r="C5919">
            <v>0</v>
          </cell>
          <cell r="D5919" t="str">
            <v/>
          </cell>
          <cell r="E5919">
            <v>0</v>
          </cell>
          <cell r="F5919">
            <v>0</v>
          </cell>
          <cell r="G5919">
            <v>0</v>
          </cell>
        </row>
        <row r="5920">
          <cell r="A5920" t="str">
            <v/>
          </cell>
          <cell r="B5920" t="str">
            <v/>
          </cell>
          <cell r="C5920">
            <v>0</v>
          </cell>
          <cell r="D5920" t="str">
            <v/>
          </cell>
          <cell r="E5920">
            <v>0</v>
          </cell>
          <cell r="F5920">
            <v>0</v>
          </cell>
          <cell r="G5920">
            <v>0</v>
          </cell>
        </row>
        <row r="5921">
          <cell r="A5921" t="str">
            <v/>
          </cell>
          <cell r="B5921" t="str">
            <v/>
          </cell>
          <cell r="C5921">
            <v>0</v>
          </cell>
          <cell r="D5921" t="str">
            <v/>
          </cell>
          <cell r="E5921">
            <v>0</v>
          </cell>
          <cell r="F5921">
            <v>0</v>
          </cell>
          <cell r="G5921">
            <v>0</v>
          </cell>
        </row>
        <row r="5922">
          <cell r="A5922" t="str">
            <v/>
          </cell>
          <cell r="B5922" t="str">
            <v/>
          </cell>
          <cell r="C5922">
            <v>0</v>
          </cell>
          <cell r="D5922" t="str">
            <v/>
          </cell>
          <cell r="E5922">
            <v>0</v>
          </cell>
          <cell r="F5922">
            <v>0</v>
          </cell>
          <cell r="G5922">
            <v>0</v>
          </cell>
        </row>
        <row r="5923">
          <cell r="A5923" t="str">
            <v/>
          </cell>
          <cell r="B5923" t="str">
            <v/>
          </cell>
          <cell r="C5923">
            <v>0</v>
          </cell>
          <cell r="D5923" t="str">
            <v/>
          </cell>
          <cell r="E5923">
            <v>0</v>
          </cell>
          <cell r="F5923">
            <v>0</v>
          </cell>
          <cell r="G5923">
            <v>0</v>
          </cell>
        </row>
        <row r="5924">
          <cell r="A5924" t="str">
            <v/>
          </cell>
          <cell r="B5924" t="str">
            <v/>
          </cell>
          <cell r="C5924">
            <v>0</v>
          </cell>
          <cell r="D5924" t="str">
            <v/>
          </cell>
          <cell r="E5924">
            <v>0</v>
          </cell>
          <cell r="F5924">
            <v>0</v>
          </cell>
          <cell r="G5924">
            <v>0</v>
          </cell>
        </row>
        <row r="5925">
          <cell r="A5925" t="str">
            <v/>
          </cell>
          <cell r="B5925" t="str">
            <v/>
          </cell>
          <cell r="C5925">
            <v>0</v>
          </cell>
          <cell r="D5925" t="str">
            <v/>
          </cell>
          <cell r="E5925">
            <v>0</v>
          </cell>
          <cell r="F5925">
            <v>0</v>
          </cell>
          <cell r="G5925">
            <v>0</v>
          </cell>
        </row>
        <row r="5926">
          <cell r="A5926">
            <v>0</v>
          </cell>
          <cell r="E5926">
            <v>0</v>
          </cell>
          <cell r="F5926" t="str">
            <v>Total A</v>
          </cell>
          <cell r="G5926">
            <v>0</v>
          </cell>
        </row>
        <row r="5927">
          <cell r="A5927">
            <v>0</v>
          </cell>
          <cell r="C5927" t="str">
            <v>B - MANO DE OBRA</v>
          </cell>
          <cell r="E5927">
            <v>0</v>
          </cell>
          <cell r="G5927">
            <v>0</v>
          </cell>
        </row>
        <row r="5928">
          <cell r="A5928" t="str">
            <v/>
          </cell>
          <cell r="B5928" t="str">
            <v/>
          </cell>
          <cell r="C5928">
            <v>0</v>
          </cell>
          <cell r="D5928" t="str">
            <v/>
          </cell>
          <cell r="E5928">
            <v>0</v>
          </cell>
          <cell r="F5928">
            <v>0</v>
          </cell>
          <cell r="G5928">
            <v>0</v>
          </cell>
        </row>
        <row r="5929">
          <cell r="A5929" t="str">
            <v/>
          </cell>
          <cell r="B5929" t="str">
            <v/>
          </cell>
          <cell r="C5929">
            <v>0</v>
          </cell>
          <cell r="D5929" t="str">
            <v/>
          </cell>
          <cell r="E5929">
            <v>0</v>
          </cell>
          <cell r="F5929">
            <v>0</v>
          </cell>
          <cell r="G5929">
            <v>0</v>
          </cell>
        </row>
        <row r="5930">
          <cell r="A5930" t="str">
            <v/>
          </cell>
          <cell r="B5930" t="str">
            <v/>
          </cell>
          <cell r="C5930">
            <v>0</v>
          </cell>
          <cell r="D5930" t="str">
            <v/>
          </cell>
          <cell r="E5930">
            <v>0</v>
          </cell>
          <cell r="F5930">
            <v>0</v>
          </cell>
          <cell r="G5930">
            <v>0</v>
          </cell>
        </row>
        <row r="5931">
          <cell r="A5931" t="str">
            <v/>
          </cell>
          <cell r="B5931" t="str">
            <v/>
          </cell>
          <cell r="C5931">
            <v>0</v>
          </cell>
          <cell r="D5931" t="str">
            <v/>
          </cell>
          <cell r="E5931">
            <v>0</v>
          </cell>
          <cell r="F5931">
            <v>0</v>
          </cell>
          <cell r="G5931">
            <v>0</v>
          </cell>
        </row>
        <row r="5932">
          <cell r="A5932" t="str">
            <v/>
          </cell>
          <cell r="B5932" t="str">
            <v/>
          </cell>
          <cell r="C5932">
            <v>0</v>
          </cell>
          <cell r="D5932" t="str">
            <v/>
          </cell>
          <cell r="E5932">
            <v>0</v>
          </cell>
          <cell r="F5932">
            <v>0</v>
          </cell>
          <cell r="G5932">
            <v>0</v>
          </cell>
        </row>
        <row r="5933">
          <cell r="A5933" t="str">
            <v/>
          </cell>
          <cell r="B5933" t="str">
            <v/>
          </cell>
          <cell r="C5933">
            <v>0</v>
          </cell>
          <cell r="D5933" t="str">
            <v/>
          </cell>
          <cell r="E5933">
            <v>0</v>
          </cell>
          <cell r="F5933">
            <v>0</v>
          </cell>
          <cell r="G5933">
            <v>0</v>
          </cell>
        </row>
        <row r="5934">
          <cell r="A5934" t="str">
            <v/>
          </cell>
          <cell r="B5934" t="str">
            <v/>
          </cell>
          <cell r="C5934">
            <v>0</v>
          </cell>
          <cell r="D5934" t="str">
            <v/>
          </cell>
          <cell r="E5934">
            <v>0</v>
          </cell>
          <cell r="F5934">
            <v>0</v>
          </cell>
          <cell r="G5934">
            <v>0</v>
          </cell>
        </row>
        <row r="5935">
          <cell r="A5935" t="str">
            <v/>
          </cell>
          <cell r="B5935" t="str">
            <v/>
          </cell>
          <cell r="C5935">
            <v>0</v>
          </cell>
          <cell r="D5935" t="str">
            <v/>
          </cell>
          <cell r="E5935">
            <v>0</v>
          </cell>
          <cell r="F5935">
            <v>0</v>
          </cell>
          <cell r="G5935">
            <v>0</v>
          </cell>
        </row>
        <row r="5936">
          <cell r="A5936">
            <v>0</v>
          </cell>
          <cell r="E5936">
            <v>0</v>
          </cell>
          <cell r="F5936" t="str">
            <v>Total B</v>
          </cell>
          <cell r="G5936">
            <v>0</v>
          </cell>
        </row>
        <row r="5937">
          <cell r="A5937">
            <v>0</v>
          </cell>
          <cell r="C5937" t="str">
            <v>C - EQUIPOS</v>
          </cell>
          <cell r="E5937">
            <v>0</v>
          </cell>
          <cell r="G5937">
            <v>0</v>
          </cell>
        </row>
        <row r="5938">
          <cell r="A5938" t="str">
            <v/>
          </cell>
          <cell r="B5938" t="str">
            <v/>
          </cell>
          <cell r="C5938">
            <v>0</v>
          </cell>
          <cell r="D5938" t="str">
            <v/>
          </cell>
          <cell r="E5938">
            <v>0</v>
          </cell>
          <cell r="F5938">
            <v>0</v>
          </cell>
          <cell r="G5938">
            <v>0</v>
          </cell>
        </row>
        <row r="5939">
          <cell r="A5939" t="str">
            <v/>
          </cell>
          <cell r="B5939" t="str">
            <v/>
          </cell>
          <cell r="C5939">
            <v>0</v>
          </cell>
          <cell r="D5939" t="str">
            <v/>
          </cell>
          <cell r="E5939">
            <v>0</v>
          </cell>
          <cell r="F5939">
            <v>0</v>
          </cell>
          <cell r="G5939">
            <v>0</v>
          </cell>
        </row>
        <row r="5940">
          <cell r="A5940" t="str">
            <v/>
          </cell>
          <cell r="B5940" t="str">
            <v/>
          </cell>
          <cell r="C5940">
            <v>0</v>
          </cell>
          <cell r="D5940" t="str">
            <v/>
          </cell>
          <cell r="E5940">
            <v>0</v>
          </cell>
          <cell r="F5940">
            <v>0</v>
          </cell>
          <cell r="G5940">
            <v>0</v>
          </cell>
        </row>
        <row r="5941">
          <cell r="A5941" t="str">
            <v/>
          </cell>
          <cell r="B5941" t="str">
            <v/>
          </cell>
          <cell r="C5941">
            <v>0</v>
          </cell>
          <cell r="D5941" t="str">
            <v/>
          </cell>
          <cell r="E5941">
            <v>0</v>
          </cell>
          <cell r="F5941">
            <v>0</v>
          </cell>
          <cell r="G5941">
            <v>0</v>
          </cell>
        </row>
        <row r="5942">
          <cell r="A5942" t="str">
            <v/>
          </cell>
          <cell r="B5942" t="str">
            <v/>
          </cell>
          <cell r="C5942">
            <v>0</v>
          </cell>
          <cell r="D5942" t="str">
            <v/>
          </cell>
          <cell r="E5942">
            <v>0</v>
          </cell>
          <cell r="F5942">
            <v>0</v>
          </cell>
          <cell r="G5942">
            <v>0</v>
          </cell>
        </row>
        <row r="5943">
          <cell r="A5943" t="str">
            <v/>
          </cell>
          <cell r="B5943" t="str">
            <v/>
          </cell>
          <cell r="C5943">
            <v>0</v>
          </cell>
          <cell r="D5943" t="str">
            <v/>
          </cell>
          <cell r="E5943">
            <v>0</v>
          </cell>
          <cell r="F5943">
            <v>0</v>
          </cell>
          <cell r="G5943">
            <v>0</v>
          </cell>
        </row>
        <row r="5944">
          <cell r="A5944" t="str">
            <v/>
          </cell>
          <cell r="B5944" t="str">
            <v/>
          </cell>
          <cell r="C5944">
            <v>0</v>
          </cell>
          <cell r="D5944" t="str">
            <v/>
          </cell>
          <cell r="E5944">
            <v>0</v>
          </cell>
          <cell r="F5944">
            <v>0</v>
          </cell>
          <cell r="G5944">
            <v>0</v>
          </cell>
        </row>
        <row r="5945">
          <cell r="A5945" t="str">
            <v/>
          </cell>
          <cell r="B5945" t="str">
            <v/>
          </cell>
          <cell r="C5945">
            <v>0</v>
          </cell>
          <cell r="D5945" t="str">
            <v/>
          </cell>
          <cell r="E5945">
            <v>0</v>
          </cell>
          <cell r="F5945">
            <v>0</v>
          </cell>
          <cell r="G5945">
            <v>0</v>
          </cell>
        </row>
        <row r="5946">
          <cell r="A5946" t="str">
            <v/>
          </cell>
          <cell r="B5946" t="str">
            <v/>
          </cell>
          <cell r="C5946">
            <v>0</v>
          </cell>
          <cell r="D5946" t="str">
            <v/>
          </cell>
          <cell r="E5946">
            <v>0</v>
          </cell>
          <cell r="F5946">
            <v>0</v>
          </cell>
          <cell r="G5946">
            <v>0</v>
          </cell>
        </row>
        <row r="5947">
          <cell r="A5947">
            <v>0</v>
          </cell>
          <cell r="E5947">
            <v>0</v>
          </cell>
          <cell r="F5947" t="str">
            <v>Total C</v>
          </cell>
          <cell r="G5947">
            <v>0</v>
          </cell>
        </row>
        <row r="5948">
          <cell r="A5948">
            <v>0</v>
          </cell>
          <cell r="E5948">
            <v>0</v>
          </cell>
          <cell r="G5948">
            <v>0</v>
          </cell>
        </row>
        <row r="5949">
          <cell r="A5949" t="str">
            <v/>
          </cell>
          <cell r="B5949" t="str">
            <v/>
          </cell>
          <cell r="C5949">
            <v>0</v>
          </cell>
          <cell r="D5949" t="str">
            <v>Costo  Neto</v>
          </cell>
          <cell r="E5949">
            <v>0</v>
          </cell>
          <cell r="F5949" t="str">
            <v>Total D=A+B+C</v>
          </cell>
          <cell r="G5949">
            <v>0</v>
          </cell>
        </row>
        <row r="5951">
          <cell r="A5951" t="str">
            <v>ANALISIS DE PRECIOS</v>
          </cell>
          <cell r="B5951">
            <v>0</v>
          </cell>
          <cell r="C5951">
            <v>0</v>
          </cell>
          <cell r="D5951">
            <v>0</v>
          </cell>
          <cell r="E5951">
            <v>0</v>
          </cell>
          <cell r="F5951">
            <v>0</v>
          </cell>
          <cell r="G5951">
            <v>0</v>
          </cell>
        </row>
        <row r="5952">
          <cell r="A5952" t="str">
            <v>COMITENTE:</v>
          </cell>
          <cell r="B5952" t="str">
            <v>SUBSECRETARÍA DE OBRAS PÚBLICAS</v>
          </cell>
          <cell r="C5952">
            <v>0</v>
          </cell>
          <cell r="D5952">
            <v>0</v>
          </cell>
          <cell r="E5952">
            <v>0</v>
          </cell>
          <cell r="F5952">
            <v>0</v>
          </cell>
          <cell r="G5952">
            <v>0</v>
          </cell>
        </row>
        <row r="5953">
          <cell r="A5953" t="str">
            <v>CONTRATISTA:</v>
          </cell>
          <cell r="B5953">
            <v>0</v>
          </cell>
          <cell r="C5953">
            <v>0</v>
          </cell>
          <cell r="D5953">
            <v>0</v>
          </cell>
          <cell r="E5953">
            <v>0</v>
          </cell>
          <cell r="F5953">
            <v>0</v>
          </cell>
          <cell r="G5953">
            <v>0</v>
          </cell>
        </row>
        <row r="5954">
          <cell r="A5954" t="str">
            <v>OBRA:</v>
          </cell>
          <cell r="B5954" t="str">
            <v>CONSTRUCCIÓN CONSULTORIOS EXTERNOS - HOSPITAL DR. GUILLERMO RAWSON</v>
          </cell>
          <cell r="C5954">
            <v>0</v>
          </cell>
          <cell r="D5954">
            <v>0</v>
          </cell>
          <cell r="E5954">
            <v>0</v>
          </cell>
          <cell r="F5954" t="str">
            <v>PRECIOS A:</v>
          </cell>
          <cell r="G5954">
            <v>0</v>
          </cell>
        </row>
        <row r="5955">
          <cell r="A5955" t="str">
            <v>UBICACIÓN:</v>
          </cell>
          <cell r="B5955" t="str">
            <v>Departamento Capital - Provincia de SAN JUAN</v>
          </cell>
          <cell r="C5955">
            <v>0</v>
          </cell>
          <cell r="E5955">
            <v>0</v>
          </cell>
          <cell r="G5955">
            <v>0</v>
          </cell>
        </row>
        <row r="5956">
          <cell r="A5956" t="str">
            <v>RUBRO:</v>
          </cell>
          <cell r="B5956" t="str">
            <v/>
          </cell>
          <cell r="C5956" t="str">
            <v/>
          </cell>
          <cell r="E5956">
            <v>0</v>
          </cell>
          <cell r="G5956">
            <v>0</v>
          </cell>
        </row>
        <row r="5957">
          <cell r="A5957" t="str">
            <v>ITEM:</v>
          </cell>
          <cell r="B5957" t="str">
            <v/>
          </cell>
          <cell r="C5957" t="str">
            <v/>
          </cell>
          <cell r="E5957">
            <v>0</v>
          </cell>
          <cell r="F5957" t="str">
            <v>UNIDAD:</v>
          </cell>
          <cell r="G5957" t="str">
            <v/>
          </cell>
        </row>
        <row r="5958">
          <cell r="A5958">
            <v>0</v>
          </cell>
          <cell r="B5958">
            <v>0</v>
          </cell>
          <cell r="E5958">
            <v>0</v>
          </cell>
          <cell r="G5958">
            <v>0</v>
          </cell>
        </row>
        <row r="5959">
          <cell r="A5959" t="str">
            <v>DATOS REDETERMINACION</v>
          </cell>
          <cell r="B5959">
            <v>0</v>
          </cell>
          <cell r="C5959" t="str">
            <v>DESIGNACION</v>
          </cell>
          <cell r="D5959" t="str">
            <v>U</v>
          </cell>
          <cell r="E5959" t="str">
            <v>Cantidad</v>
          </cell>
          <cell r="F5959" t="str">
            <v>$ Unitarios</v>
          </cell>
          <cell r="G5959" t="str">
            <v>$ Parcial</v>
          </cell>
        </row>
        <row r="5960">
          <cell r="A5960" t="str">
            <v>CÓDIGO</v>
          </cell>
          <cell r="B5960" t="str">
            <v>DESCRIPCIÓN</v>
          </cell>
          <cell r="C5960">
            <v>0</v>
          </cell>
          <cell r="D5960">
            <v>0</v>
          </cell>
          <cell r="E5960">
            <v>0</v>
          </cell>
          <cell r="F5960">
            <v>0</v>
          </cell>
          <cell r="G5960">
            <v>0</v>
          </cell>
        </row>
        <row r="5961">
          <cell r="A5961">
            <v>0</v>
          </cell>
          <cell r="B5961">
            <v>0</v>
          </cell>
          <cell r="C5961" t="str">
            <v>A - MATERIALES</v>
          </cell>
          <cell r="D5961">
            <v>0</v>
          </cell>
          <cell r="E5961">
            <v>0</v>
          </cell>
          <cell r="F5961">
            <v>0</v>
          </cell>
          <cell r="G5961">
            <v>0</v>
          </cell>
        </row>
        <row r="5962">
          <cell r="A5962" t="str">
            <v/>
          </cell>
          <cell r="B5962" t="str">
            <v/>
          </cell>
          <cell r="C5962">
            <v>0</v>
          </cell>
          <cell r="D5962" t="str">
            <v/>
          </cell>
          <cell r="E5962">
            <v>0</v>
          </cell>
          <cell r="F5962">
            <v>0</v>
          </cell>
          <cell r="G5962">
            <v>0</v>
          </cell>
        </row>
        <row r="5963">
          <cell r="A5963" t="str">
            <v/>
          </cell>
          <cell r="B5963" t="str">
            <v/>
          </cell>
          <cell r="C5963">
            <v>0</v>
          </cell>
          <cell r="D5963" t="str">
            <v/>
          </cell>
          <cell r="E5963">
            <v>0</v>
          </cell>
          <cell r="F5963">
            <v>0</v>
          </cell>
          <cell r="G5963">
            <v>0</v>
          </cell>
        </row>
        <row r="5964">
          <cell r="A5964" t="str">
            <v/>
          </cell>
          <cell r="B5964" t="str">
            <v/>
          </cell>
          <cell r="C5964">
            <v>0</v>
          </cell>
          <cell r="D5964" t="str">
            <v/>
          </cell>
          <cell r="E5964">
            <v>0</v>
          </cell>
          <cell r="F5964">
            <v>0</v>
          </cell>
          <cell r="G5964">
            <v>0</v>
          </cell>
        </row>
        <row r="5965">
          <cell r="A5965" t="str">
            <v/>
          </cell>
          <cell r="B5965" t="str">
            <v/>
          </cell>
          <cell r="C5965">
            <v>0</v>
          </cell>
          <cell r="D5965" t="str">
            <v/>
          </cell>
          <cell r="E5965">
            <v>0</v>
          </cell>
          <cell r="F5965">
            <v>0</v>
          </cell>
          <cell r="G5965">
            <v>0</v>
          </cell>
        </row>
        <row r="5966">
          <cell r="A5966" t="str">
            <v/>
          </cell>
          <cell r="B5966" t="str">
            <v/>
          </cell>
          <cell r="C5966">
            <v>0</v>
          </cell>
          <cell r="D5966" t="str">
            <v/>
          </cell>
          <cell r="E5966">
            <v>0</v>
          </cell>
          <cell r="F5966">
            <v>0</v>
          </cell>
          <cell r="G5966">
            <v>0</v>
          </cell>
        </row>
        <row r="5967">
          <cell r="A5967" t="str">
            <v/>
          </cell>
          <cell r="B5967" t="str">
            <v/>
          </cell>
          <cell r="C5967">
            <v>0</v>
          </cell>
          <cell r="D5967" t="str">
            <v/>
          </cell>
          <cell r="E5967">
            <v>0</v>
          </cell>
          <cell r="F5967">
            <v>0</v>
          </cell>
          <cell r="G5967">
            <v>0</v>
          </cell>
        </row>
        <row r="5968">
          <cell r="A5968" t="str">
            <v/>
          </cell>
          <cell r="B5968" t="str">
            <v/>
          </cell>
          <cell r="C5968">
            <v>0</v>
          </cell>
          <cell r="D5968" t="str">
            <v/>
          </cell>
          <cell r="E5968">
            <v>0</v>
          </cell>
          <cell r="F5968">
            <v>0</v>
          </cell>
          <cell r="G5968">
            <v>0</v>
          </cell>
        </row>
        <row r="5969">
          <cell r="A5969" t="str">
            <v/>
          </cell>
          <cell r="B5969" t="str">
            <v/>
          </cell>
          <cell r="C5969">
            <v>0</v>
          </cell>
          <cell r="D5969" t="str">
            <v/>
          </cell>
          <cell r="E5969">
            <v>0</v>
          </cell>
          <cell r="F5969">
            <v>0</v>
          </cell>
          <cell r="G5969">
            <v>0</v>
          </cell>
        </row>
        <row r="5970">
          <cell r="A5970" t="str">
            <v/>
          </cell>
          <cell r="B5970" t="str">
            <v/>
          </cell>
          <cell r="C5970">
            <v>0</v>
          </cell>
          <cell r="D5970" t="str">
            <v/>
          </cell>
          <cell r="E5970">
            <v>0</v>
          </cell>
          <cell r="F5970">
            <v>0</v>
          </cell>
          <cell r="G5970">
            <v>0</v>
          </cell>
        </row>
        <row r="5971">
          <cell r="A5971" t="str">
            <v/>
          </cell>
          <cell r="B5971" t="str">
            <v/>
          </cell>
          <cell r="C5971">
            <v>0</v>
          </cell>
          <cell r="D5971" t="str">
            <v/>
          </cell>
          <cell r="E5971">
            <v>0</v>
          </cell>
          <cell r="F5971">
            <v>0</v>
          </cell>
          <cell r="G5971">
            <v>0</v>
          </cell>
        </row>
        <row r="5972">
          <cell r="A5972" t="str">
            <v/>
          </cell>
          <cell r="B5972" t="str">
            <v/>
          </cell>
          <cell r="C5972">
            <v>0</v>
          </cell>
          <cell r="D5972" t="str">
            <v/>
          </cell>
          <cell r="E5972">
            <v>0</v>
          </cell>
          <cell r="F5972">
            <v>0</v>
          </cell>
          <cell r="G5972">
            <v>0</v>
          </cell>
        </row>
        <row r="5973">
          <cell r="A5973" t="str">
            <v/>
          </cell>
          <cell r="B5973" t="str">
            <v/>
          </cell>
          <cell r="C5973">
            <v>0</v>
          </cell>
          <cell r="D5973" t="str">
            <v/>
          </cell>
          <cell r="E5973">
            <v>0</v>
          </cell>
          <cell r="F5973">
            <v>0</v>
          </cell>
          <cell r="G5973">
            <v>0</v>
          </cell>
        </row>
        <row r="5974">
          <cell r="A5974" t="str">
            <v/>
          </cell>
          <cell r="B5974" t="str">
            <v/>
          </cell>
          <cell r="C5974">
            <v>0</v>
          </cell>
          <cell r="D5974" t="str">
            <v/>
          </cell>
          <cell r="E5974">
            <v>0</v>
          </cell>
          <cell r="F5974">
            <v>0</v>
          </cell>
          <cell r="G5974">
            <v>0</v>
          </cell>
        </row>
        <row r="5975">
          <cell r="A5975" t="str">
            <v/>
          </cell>
          <cell r="B5975" t="str">
            <v/>
          </cell>
          <cell r="C5975">
            <v>0</v>
          </cell>
          <cell r="D5975" t="str">
            <v/>
          </cell>
          <cell r="E5975">
            <v>0</v>
          </cell>
          <cell r="F5975">
            <v>0</v>
          </cell>
          <cell r="G5975">
            <v>0</v>
          </cell>
        </row>
        <row r="5976">
          <cell r="A5976">
            <v>0</v>
          </cell>
          <cell r="E5976">
            <v>0</v>
          </cell>
          <cell r="F5976" t="str">
            <v>Total A</v>
          </cell>
          <cell r="G5976">
            <v>0</v>
          </cell>
        </row>
        <row r="5977">
          <cell r="A5977">
            <v>0</v>
          </cell>
          <cell r="C5977" t="str">
            <v>B - MANO DE OBRA</v>
          </cell>
          <cell r="E5977">
            <v>0</v>
          </cell>
          <cell r="G5977">
            <v>0</v>
          </cell>
        </row>
        <row r="5978">
          <cell r="A5978" t="str">
            <v/>
          </cell>
          <cell r="B5978" t="str">
            <v/>
          </cell>
          <cell r="C5978">
            <v>0</v>
          </cell>
          <cell r="D5978" t="str">
            <v/>
          </cell>
          <cell r="E5978">
            <v>0</v>
          </cell>
          <cell r="F5978">
            <v>0</v>
          </cell>
          <cell r="G5978">
            <v>0</v>
          </cell>
        </row>
        <row r="5979">
          <cell r="A5979" t="str">
            <v/>
          </cell>
          <cell r="B5979" t="str">
            <v/>
          </cell>
          <cell r="C5979">
            <v>0</v>
          </cell>
          <cell r="D5979" t="str">
            <v/>
          </cell>
          <cell r="E5979">
            <v>0</v>
          </cell>
          <cell r="F5979">
            <v>0</v>
          </cell>
          <cell r="G5979">
            <v>0</v>
          </cell>
        </row>
        <row r="5980">
          <cell r="A5980" t="str">
            <v/>
          </cell>
          <cell r="B5980" t="str">
            <v/>
          </cell>
          <cell r="C5980">
            <v>0</v>
          </cell>
          <cell r="D5980" t="str">
            <v/>
          </cell>
          <cell r="E5980">
            <v>0</v>
          </cell>
          <cell r="F5980">
            <v>0</v>
          </cell>
          <cell r="G5980">
            <v>0</v>
          </cell>
        </row>
        <row r="5981">
          <cell r="A5981" t="str">
            <v/>
          </cell>
          <cell r="B5981" t="str">
            <v/>
          </cell>
          <cell r="C5981">
            <v>0</v>
          </cell>
          <cell r="D5981" t="str">
            <v/>
          </cell>
          <cell r="E5981">
            <v>0</v>
          </cell>
          <cell r="F5981">
            <v>0</v>
          </cell>
          <cell r="G5981">
            <v>0</v>
          </cell>
        </row>
        <row r="5982">
          <cell r="A5982" t="str">
            <v/>
          </cell>
          <cell r="B5982" t="str">
            <v/>
          </cell>
          <cell r="C5982">
            <v>0</v>
          </cell>
          <cell r="D5982" t="str">
            <v/>
          </cell>
          <cell r="E5982">
            <v>0</v>
          </cell>
          <cell r="F5982">
            <v>0</v>
          </cell>
          <cell r="G5982">
            <v>0</v>
          </cell>
        </row>
        <row r="5983">
          <cell r="A5983" t="str">
            <v/>
          </cell>
          <cell r="B5983" t="str">
            <v/>
          </cell>
          <cell r="C5983">
            <v>0</v>
          </cell>
          <cell r="D5983" t="str">
            <v/>
          </cell>
          <cell r="E5983">
            <v>0</v>
          </cell>
          <cell r="F5983">
            <v>0</v>
          </cell>
          <cell r="G5983">
            <v>0</v>
          </cell>
        </row>
        <row r="5984">
          <cell r="A5984" t="str">
            <v/>
          </cell>
          <cell r="B5984" t="str">
            <v/>
          </cell>
          <cell r="C5984">
            <v>0</v>
          </cell>
          <cell r="D5984" t="str">
            <v/>
          </cell>
          <cell r="E5984">
            <v>0</v>
          </cell>
          <cell r="F5984">
            <v>0</v>
          </cell>
          <cell r="G5984">
            <v>0</v>
          </cell>
        </row>
        <row r="5985">
          <cell r="A5985" t="str">
            <v/>
          </cell>
          <cell r="B5985" t="str">
            <v/>
          </cell>
          <cell r="C5985">
            <v>0</v>
          </cell>
          <cell r="D5985" t="str">
            <v/>
          </cell>
          <cell r="E5985">
            <v>0</v>
          </cell>
          <cell r="F5985">
            <v>0</v>
          </cell>
          <cell r="G5985">
            <v>0</v>
          </cell>
        </row>
        <row r="5986">
          <cell r="A5986">
            <v>0</v>
          </cell>
          <cell r="E5986">
            <v>0</v>
          </cell>
          <cell r="F5986" t="str">
            <v>Total B</v>
          </cell>
          <cell r="G5986">
            <v>0</v>
          </cell>
        </row>
        <row r="5987">
          <cell r="A5987">
            <v>0</v>
          </cell>
          <cell r="C5987" t="str">
            <v>C - EQUIPOS</v>
          </cell>
          <cell r="E5987">
            <v>0</v>
          </cell>
          <cell r="G5987">
            <v>0</v>
          </cell>
        </row>
        <row r="5988">
          <cell r="A5988" t="str">
            <v/>
          </cell>
          <cell r="B5988" t="str">
            <v/>
          </cell>
          <cell r="C5988">
            <v>0</v>
          </cell>
          <cell r="D5988" t="str">
            <v/>
          </cell>
          <cell r="E5988">
            <v>0</v>
          </cell>
          <cell r="F5988">
            <v>0</v>
          </cell>
          <cell r="G5988">
            <v>0</v>
          </cell>
        </row>
        <row r="5989">
          <cell r="A5989" t="str">
            <v/>
          </cell>
          <cell r="B5989" t="str">
            <v/>
          </cell>
          <cell r="C5989">
            <v>0</v>
          </cell>
          <cell r="D5989" t="str">
            <v/>
          </cell>
          <cell r="E5989">
            <v>0</v>
          </cell>
          <cell r="F5989">
            <v>0</v>
          </cell>
          <cell r="G5989">
            <v>0</v>
          </cell>
        </row>
        <row r="5990">
          <cell r="A5990" t="str">
            <v/>
          </cell>
          <cell r="B5990" t="str">
            <v/>
          </cell>
          <cell r="C5990">
            <v>0</v>
          </cell>
          <cell r="D5990" t="str">
            <v/>
          </cell>
          <cell r="E5990">
            <v>0</v>
          </cell>
          <cell r="F5990">
            <v>0</v>
          </cell>
          <cell r="G5990">
            <v>0</v>
          </cell>
        </row>
        <row r="5991">
          <cell r="A5991" t="str">
            <v/>
          </cell>
          <cell r="B5991" t="str">
            <v/>
          </cell>
          <cell r="C5991">
            <v>0</v>
          </cell>
          <cell r="D5991" t="str">
            <v/>
          </cell>
          <cell r="E5991">
            <v>0</v>
          </cell>
          <cell r="F5991">
            <v>0</v>
          </cell>
          <cell r="G5991">
            <v>0</v>
          </cell>
        </row>
        <row r="5992">
          <cell r="A5992" t="str">
            <v/>
          </cell>
          <cell r="B5992" t="str">
            <v/>
          </cell>
          <cell r="C5992">
            <v>0</v>
          </cell>
          <cell r="D5992" t="str">
            <v/>
          </cell>
          <cell r="E5992">
            <v>0</v>
          </cell>
          <cell r="F5992">
            <v>0</v>
          </cell>
          <cell r="G5992">
            <v>0</v>
          </cell>
        </row>
        <row r="5993">
          <cell r="A5993" t="str">
            <v/>
          </cell>
          <cell r="B5993" t="str">
            <v/>
          </cell>
          <cell r="C5993">
            <v>0</v>
          </cell>
          <cell r="D5993" t="str">
            <v/>
          </cell>
          <cell r="E5993">
            <v>0</v>
          </cell>
          <cell r="F5993">
            <v>0</v>
          </cell>
          <cell r="G5993">
            <v>0</v>
          </cell>
        </row>
        <row r="5994">
          <cell r="A5994" t="str">
            <v/>
          </cell>
          <cell r="B5994" t="str">
            <v/>
          </cell>
          <cell r="C5994">
            <v>0</v>
          </cell>
          <cell r="D5994" t="str">
            <v/>
          </cell>
          <cell r="E5994">
            <v>0</v>
          </cell>
          <cell r="F5994">
            <v>0</v>
          </cell>
          <cell r="G5994">
            <v>0</v>
          </cell>
        </row>
        <row r="5995">
          <cell r="A5995" t="str">
            <v/>
          </cell>
          <cell r="B5995" t="str">
            <v/>
          </cell>
          <cell r="C5995">
            <v>0</v>
          </cell>
          <cell r="D5995" t="str">
            <v/>
          </cell>
          <cell r="E5995">
            <v>0</v>
          </cell>
          <cell r="F5995">
            <v>0</v>
          </cell>
          <cell r="G5995">
            <v>0</v>
          </cell>
        </row>
        <row r="5996">
          <cell r="A5996" t="str">
            <v/>
          </cell>
          <cell r="B5996" t="str">
            <v/>
          </cell>
          <cell r="C5996">
            <v>0</v>
          </cell>
          <cell r="D5996" t="str">
            <v/>
          </cell>
          <cell r="E5996">
            <v>0</v>
          </cell>
          <cell r="F5996">
            <v>0</v>
          </cell>
          <cell r="G5996">
            <v>0</v>
          </cell>
        </row>
        <row r="5997">
          <cell r="A5997">
            <v>0</v>
          </cell>
          <cell r="E5997">
            <v>0</v>
          </cell>
          <cell r="F5997" t="str">
            <v>Total C</v>
          </cell>
          <cell r="G5997">
            <v>0</v>
          </cell>
        </row>
        <row r="5998">
          <cell r="A5998">
            <v>0</v>
          </cell>
          <cell r="E5998">
            <v>0</v>
          </cell>
          <cell r="G5998">
            <v>0</v>
          </cell>
        </row>
        <row r="5999">
          <cell r="A5999" t="str">
            <v/>
          </cell>
          <cell r="B5999" t="str">
            <v/>
          </cell>
          <cell r="C5999">
            <v>0</v>
          </cell>
          <cell r="D5999" t="str">
            <v>Costo  Neto</v>
          </cell>
          <cell r="E5999">
            <v>0</v>
          </cell>
          <cell r="F5999" t="str">
            <v>Total D=A+B+C</v>
          </cell>
          <cell r="G5999">
            <v>0</v>
          </cell>
        </row>
        <row r="6001">
          <cell r="A6001" t="str">
            <v>ANALISIS DE PRECIOS</v>
          </cell>
          <cell r="B6001">
            <v>0</v>
          </cell>
          <cell r="C6001">
            <v>0</v>
          </cell>
          <cell r="D6001">
            <v>0</v>
          </cell>
          <cell r="E6001">
            <v>0</v>
          </cell>
          <cell r="F6001">
            <v>0</v>
          </cell>
          <cell r="G6001">
            <v>0</v>
          </cell>
        </row>
        <row r="6002">
          <cell r="A6002" t="str">
            <v>COMITENTE:</v>
          </cell>
          <cell r="B6002" t="str">
            <v>SUBSECRETARÍA DE OBRAS PÚBLICAS</v>
          </cell>
          <cell r="C6002">
            <v>0</v>
          </cell>
          <cell r="D6002">
            <v>0</v>
          </cell>
          <cell r="E6002">
            <v>0</v>
          </cell>
          <cell r="F6002">
            <v>0</v>
          </cell>
          <cell r="G6002">
            <v>0</v>
          </cell>
        </row>
        <row r="6003">
          <cell r="A6003" t="str">
            <v>CONTRATISTA:</v>
          </cell>
          <cell r="B6003">
            <v>0</v>
          </cell>
          <cell r="C6003">
            <v>0</v>
          </cell>
          <cell r="D6003">
            <v>0</v>
          </cell>
          <cell r="E6003">
            <v>0</v>
          </cell>
          <cell r="F6003">
            <v>0</v>
          </cell>
          <cell r="G6003">
            <v>0</v>
          </cell>
        </row>
        <row r="6004">
          <cell r="A6004" t="str">
            <v>OBRA:</v>
          </cell>
          <cell r="B6004" t="str">
            <v>CONSTRUCCIÓN CONSULTORIOS EXTERNOS - HOSPITAL DR. GUILLERMO RAWSON</v>
          </cell>
          <cell r="C6004">
            <v>0</v>
          </cell>
          <cell r="D6004">
            <v>0</v>
          </cell>
          <cell r="E6004">
            <v>0</v>
          </cell>
          <cell r="F6004" t="str">
            <v>PRECIOS A:</v>
          </cell>
          <cell r="G6004">
            <v>0</v>
          </cell>
        </row>
        <row r="6005">
          <cell r="A6005" t="str">
            <v>UBICACIÓN:</v>
          </cell>
          <cell r="B6005" t="str">
            <v>Departamento Capital - Provincia de SAN JUAN</v>
          </cell>
          <cell r="C6005">
            <v>0</v>
          </cell>
          <cell r="E6005">
            <v>0</v>
          </cell>
          <cell r="G6005">
            <v>0</v>
          </cell>
        </row>
        <row r="6006">
          <cell r="A6006" t="str">
            <v>RUBRO:</v>
          </cell>
          <cell r="B6006" t="str">
            <v/>
          </cell>
          <cell r="C6006" t="str">
            <v/>
          </cell>
          <cell r="E6006">
            <v>0</v>
          </cell>
          <cell r="G6006">
            <v>0</v>
          </cell>
        </row>
        <row r="6007">
          <cell r="A6007" t="str">
            <v>ITEM:</v>
          </cell>
          <cell r="B6007" t="str">
            <v/>
          </cell>
          <cell r="C6007" t="str">
            <v/>
          </cell>
          <cell r="E6007">
            <v>0</v>
          </cell>
          <cell r="F6007" t="str">
            <v>UNIDAD:</v>
          </cell>
          <cell r="G6007" t="str">
            <v/>
          </cell>
        </row>
        <row r="6008">
          <cell r="A6008">
            <v>0</v>
          </cell>
          <cell r="B6008">
            <v>0</v>
          </cell>
          <cell r="E6008">
            <v>0</v>
          </cell>
          <cell r="G6008">
            <v>0</v>
          </cell>
        </row>
        <row r="6009">
          <cell r="A6009" t="str">
            <v>DATOS REDETERMINACION</v>
          </cell>
          <cell r="B6009">
            <v>0</v>
          </cell>
          <cell r="C6009" t="str">
            <v>DESIGNACION</v>
          </cell>
          <cell r="D6009" t="str">
            <v>U</v>
          </cell>
          <cell r="E6009" t="str">
            <v>Cantidad</v>
          </cell>
          <cell r="F6009" t="str">
            <v>$ Unitarios</v>
          </cell>
          <cell r="G6009" t="str">
            <v>$ Parcial</v>
          </cell>
        </row>
        <row r="6010">
          <cell r="A6010" t="str">
            <v>CÓDIGO</v>
          </cell>
          <cell r="B6010" t="str">
            <v>DESCRIPCIÓN</v>
          </cell>
          <cell r="C6010">
            <v>0</v>
          </cell>
          <cell r="D6010">
            <v>0</v>
          </cell>
          <cell r="E6010">
            <v>0</v>
          </cell>
          <cell r="F6010">
            <v>0</v>
          </cell>
          <cell r="G6010">
            <v>0</v>
          </cell>
        </row>
        <row r="6011">
          <cell r="A6011">
            <v>0</v>
          </cell>
          <cell r="B6011">
            <v>0</v>
          </cell>
          <cell r="C6011" t="str">
            <v>A - MATERIALES</v>
          </cell>
          <cell r="D6011">
            <v>0</v>
          </cell>
          <cell r="E6011">
            <v>0</v>
          </cell>
          <cell r="F6011">
            <v>0</v>
          </cell>
          <cell r="G6011">
            <v>0</v>
          </cell>
        </row>
        <row r="6012">
          <cell r="A6012" t="str">
            <v/>
          </cell>
          <cell r="B6012" t="str">
            <v/>
          </cell>
          <cell r="C6012">
            <v>0</v>
          </cell>
          <cell r="D6012" t="str">
            <v/>
          </cell>
          <cell r="E6012">
            <v>0</v>
          </cell>
          <cell r="F6012">
            <v>0</v>
          </cell>
          <cell r="G6012">
            <v>0</v>
          </cell>
        </row>
        <row r="6013">
          <cell r="A6013" t="str">
            <v/>
          </cell>
          <cell r="B6013" t="str">
            <v/>
          </cell>
          <cell r="C6013">
            <v>0</v>
          </cell>
          <cell r="D6013" t="str">
            <v/>
          </cell>
          <cell r="E6013">
            <v>0</v>
          </cell>
          <cell r="F6013">
            <v>0</v>
          </cell>
          <cell r="G6013">
            <v>0</v>
          </cell>
        </row>
        <row r="6014">
          <cell r="A6014" t="str">
            <v/>
          </cell>
          <cell r="B6014" t="str">
            <v/>
          </cell>
          <cell r="C6014">
            <v>0</v>
          </cell>
          <cell r="D6014" t="str">
            <v/>
          </cell>
          <cell r="E6014">
            <v>0</v>
          </cell>
          <cell r="F6014">
            <v>0</v>
          </cell>
          <cell r="G6014">
            <v>0</v>
          </cell>
        </row>
        <row r="6015">
          <cell r="A6015" t="str">
            <v/>
          </cell>
          <cell r="B6015" t="str">
            <v/>
          </cell>
          <cell r="C6015">
            <v>0</v>
          </cell>
          <cell r="D6015" t="str">
            <v/>
          </cell>
          <cell r="E6015">
            <v>0</v>
          </cell>
          <cell r="F6015">
            <v>0</v>
          </cell>
          <cell r="G6015">
            <v>0</v>
          </cell>
        </row>
        <row r="6016">
          <cell r="A6016" t="str">
            <v/>
          </cell>
          <cell r="B6016" t="str">
            <v/>
          </cell>
          <cell r="C6016">
            <v>0</v>
          </cell>
          <cell r="D6016" t="str">
            <v/>
          </cell>
          <cell r="E6016">
            <v>0</v>
          </cell>
          <cell r="F6016">
            <v>0</v>
          </cell>
          <cell r="G6016">
            <v>0</v>
          </cell>
        </row>
        <row r="6017">
          <cell r="A6017" t="str">
            <v/>
          </cell>
          <cell r="B6017" t="str">
            <v/>
          </cell>
          <cell r="C6017">
            <v>0</v>
          </cell>
          <cell r="D6017" t="str">
            <v/>
          </cell>
          <cell r="E6017">
            <v>0</v>
          </cell>
          <cell r="F6017">
            <v>0</v>
          </cell>
          <cell r="G6017">
            <v>0</v>
          </cell>
        </row>
        <row r="6018">
          <cell r="A6018" t="str">
            <v/>
          </cell>
          <cell r="B6018" t="str">
            <v/>
          </cell>
          <cell r="C6018">
            <v>0</v>
          </cell>
          <cell r="D6018" t="str">
            <v/>
          </cell>
          <cell r="E6018">
            <v>0</v>
          </cell>
          <cell r="F6018">
            <v>0</v>
          </cell>
          <cell r="G6018">
            <v>0</v>
          </cell>
        </row>
        <row r="6019">
          <cell r="A6019" t="str">
            <v/>
          </cell>
          <cell r="B6019" t="str">
            <v/>
          </cell>
          <cell r="C6019">
            <v>0</v>
          </cell>
          <cell r="D6019" t="str">
            <v/>
          </cell>
          <cell r="E6019">
            <v>0</v>
          </cell>
          <cell r="F6019">
            <v>0</v>
          </cell>
          <cell r="G6019">
            <v>0</v>
          </cell>
        </row>
        <row r="6020">
          <cell r="A6020" t="str">
            <v/>
          </cell>
          <cell r="B6020" t="str">
            <v/>
          </cell>
          <cell r="C6020">
            <v>0</v>
          </cell>
          <cell r="D6020" t="str">
            <v/>
          </cell>
          <cell r="E6020">
            <v>0</v>
          </cell>
          <cell r="F6020">
            <v>0</v>
          </cell>
          <cell r="G6020">
            <v>0</v>
          </cell>
        </row>
        <row r="6021">
          <cell r="A6021" t="str">
            <v/>
          </cell>
          <cell r="B6021" t="str">
            <v/>
          </cell>
          <cell r="C6021">
            <v>0</v>
          </cell>
          <cell r="D6021" t="str">
            <v/>
          </cell>
          <cell r="E6021">
            <v>0</v>
          </cell>
          <cell r="F6021">
            <v>0</v>
          </cell>
          <cell r="G6021">
            <v>0</v>
          </cell>
        </row>
        <row r="6022">
          <cell r="A6022" t="str">
            <v/>
          </cell>
          <cell r="B6022" t="str">
            <v/>
          </cell>
          <cell r="C6022">
            <v>0</v>
          </cell>
          <cell r="D6022" t="str">
            <v/>
          </cell>
          <cell r="E6022">
            <v>0</v>
          </cell>
          <cell r="F6022">
            <v>0</v>
          </cell>
          <cell r="G6022">
            <v>0</v>
          </cell>
        </row>
        <row r="6023">
          <cell r="A6023" t="str">
            <v/>
          </cell>
          <cell r="B6023" t="str">
            <v/>
          </cell>
          <cell r="C6023">
            <v>0</v>
          </cell>
          <cell r="D6023" t="str">
            <v/>
          </cell>
          <cell r="E6023">
            <v>0</v>
          </cell>
          <cell r="F6023">
            <v>0</v>
          </cell>
          <cell r="G6023">
            <v>0</v>
          </cell>
        </row>
        <row r="6024">
          <cell r="A6024" t="str">
            <v/>
          </cell>
          <cell r="B6024" t="str">
            <v/>
          </cell>
          <cell r="C6024">
            <v>0</v>
          </cell>
          <cell r="D6024" t="str">
            <v/>
          </cell>
          <cell r="E6024">
            <v>0</v>
          </cell>
          <cell r="F6024">
            <v>0</v>
          </cell>
          <cell r="G6024">
            <v>0</v>
          </cell>
        </row>
        <row r="6025">
          <cell r="A6025" t="str">
            <v/>
          </cell>
          <cell r="B6025" t="str">
            <v/>
          </cell>
          <cell r="C6025">
            <v>0</v>
          </cell>
          <cell r="D6025" t="str">
            <v/>
          </cell>
          <cell r="E6025">
            <v>0</v>
          </cell>
          <cell r="F6025">
            <v>0</v>
          </cell>
          <cell r="G6025">
            <v>0</v>
          </cell>
        </row>
        <row r="6026">
          <cell r="A6026">
            <v>0</v>
          </cell>
          <cell r="E6026">
            <v>0</v>
          </cell>
          <cell r="F6026" t="str">
            <v>Total A</v>
          </cell>
          <cell r="G6026">
            <v>0</v>
          </cell>
        </row>
        <row r="6027">
          <cell r="A6027">
            <v>0</v>
          </cell>
          <cell r="C6027" t="str">
            <v>B - MANO DE OBRA</v>
          </cell>
          <cell r="E6027">
            <v>0</v>
          </cell>
          <cell r="G6027">
            <v>0</v>
          </cell>
        </row>
        <row r="6028">
          <cell r="A6028" t="str">
            <v/>
          </cell>
          <cell r="B6028" t="str">
            <v/>
          </cell>
          <cell r="C6028">
            <v>0</v>
          </cell>
          <cell r="D6028" t="str">
            <v/>
          </cell>
          <cell r="E6028">
            <v>0</v>
          </cell>
          <cell r="F6028">
            <v>0</v>
          </cell>
          <cell r="G6028">
            <v>0</v>
          </cell>
        </row>
        <row r="6029">
          <cell r="A6029" t="str">
            <v/>
          </cell>
          <cell r="B6029" t="str">
            <v/>
          </cell>
          <cell r="C6029">
            <v>0</v>
          </cell>
          <cell r="D6029" t="str">
            <v/>
          </cell>
          <cell r="E6029">
            <v>0</v>
          </cell>
          <cell r="F6029">
            <v>0</v>
          </cell>
          <cell r="G6029">
            <v>0</v>
          </cell>
        </row>
        <row r="6030">
          <cell r="A6030" t="str">
            <v/>
          </cell>
          <cell r="B6030" t="str">
            <v/>
          </cell>
          <cell r="C6030">
            <v>0</v>
          </cell>
          <cell r="D6030" t="str">
            <v/>
          </cell>
          <cell r="E6030">
            <v>0</v>
          </cell>
          <cell r="F6030">
            <v>0</v>
          </cell>
          <cell r="G6030">
            <v>0</v>
          </cell>
        </row>
        <row r="6031">
          <cell r="A6031" t="str">
            <v/>
          </cell>
          <cell r="B6031" t="str">
            <v/>
          </cell>
          <cell r="C6031">
            <v>0</v>
          </cell>
          <cell r="D6031" t="str">
            <v/>
          </cell>
          <cell r="E6031">
            <v>0</v>
          </cell>
          <cell r="F6031">
            <v>0</v>
          </cell>
          <cell r="G6031">
            <v>0</v>
          </cell>
        </row>
        <row r="6032">
          <cell r="A6032" t="str">
            <v/>
          </cell>
          <cell r="B6032" t="str">
            <v/>
          </cell>
          <cell r="C6032">
            <v>0</v>
          </cell>
          <cell r="D6032" t="str">
            <v/>
          </cell>
          <cell r="E6032">
            <v>0</v>
          </cell>
          <cell r="F6032">
            <v>0</v>
          </cell>
          <cell r="G6032">
            <v>0</v>
          </cell>
        </row>
        <row r="6033">
          <cell r="A6033" t="str">
            <v/>
          </cell>
          <cell r="B6033" t="str">
            <v/>
          </cell>
          <cell r="C6033">
            <v>0</v>
          </cell>
          <cell r="D6033" t="str">
            <v/>
          </cell>
          <cell r="E6033">
            <v>0</v>
          </cell>
          <cell r="F6033">
            <v>0</v>
          </cell>
          <cell r="G6033">
            <v>0</v>
          </cell>
        </row>
        <row r="6034">
          <cell r="A6034" t="str">
            <v/>
          </cell>
          <cell r="B6034" t="str">
            <v/>
          </cell>
          <cell r="C6034">
            <v>0</v>
          </cell>
          <cell r="D6034" t="str">
            <v/>
          </cell>
          <cell r="E6034">
            <v>0</v>
          </cell>
          <cell r="F6034">
            <v>0</v>
          </cell>
          <cell r="G6034">
            <v>0</v>
          </cell>
        </row>
        <row r="6035">
          <cell r="A6035" t="str">
            <v/>
          </cell>
          <cell r="B6035" t="str">
            <v/>
          </cell>
          <cell r="C6035">
            <v>0</v>
          </cell>
          <cell r="D6035" t="str">
            <v/>
          </cell>
          <cell r="E6035">
            <v>0</v>
          </cell>
          <cell r="F6035">
            <v>0</v>
          </cell>
          <cell r="G6035">
            <v>0</v>
          </cell>
        </row>
        <row r="6036">
          <cell r="A6036">
            <v>0</v>
          </cell>
          <cell r="E6036">
            <v>0</v>
          </cell>
          <cell r="F6036" t="str">
            <v>Total B</v>
          </cell>
          <cell r="G6036">
            <v>0</v>
          </cell>
        </row>
        <row r="6037">
          <cell r="A6037">
            <v>0</v>
          </cell>
          <cell r="C6037" t="str">
            <v>C - EQUIPOS</v>
          </cell>
          <cell r="E6037">
            <v>0</v>
          </cell>
          <cell r="G6037">
            <v>0</v>
          </cell>
        </row>
        <row r="6038">
          <cell r="A6038" t="str">
            <v/>
          </cell>
          <cell r="B6038" t="str">
            <v/>
          </cell>
          <cell r="C6038">
            <v>0</v>
          </cell>
          <cell r="D6038" t="str">
            <v/>
          </cell>
          <cell r="E6038">
            <v>0</v>
          </cell>
          <cell r="F6038">
            <v>0</v>
          </cell>
          <cell r="G6038">
            <v>0</v>
          </cell>
        </row>
        <row r="6039">
          <cell r="A6039" t="str">
            <v/>
          </cell>
          <cell r="B6039" t="str">
            <v/>
          </cell>
          <cell r="C6039">
            <v>0</v>
          </cell>
          <cell r="D6039" t="str">
            <v/>
          </cell>
          <cell r="E6039">
            <v>0</v>
          </cell>
          <cell r="F6039">
            <v>0</v>
          </cell>
          <cell r="G6039">
            <v>0</v>
          </cell>
        </row>
        <row r="6040">
          <cell r="A6040" t="str">
            <v/>
          </cell>
          <cell r="B6040" t="str">
            <v/>
          </cell>
          <cell r="C6040">
            <v>0</v>
          </cell>
          <cell r="D6040" t="str">
            <v/>
          </cell>
          <cell r="E6040">
            <v>0</v>
          </cell>
          <cell r="F6040">
            <v>0</v>
          </cell>
          <cell r="G6040">
            <v>0</v>
          </cell>
        </row>
        <row r="6041">
          <cell r="A6041" t="str">
            <v/>
          </cell>
          <cell r="B6041" t="str">
            <v/>
          </cell>
          <cell r="C6041">
            <v>0</v>
          </cell>
          <cell r="D6041" t="str">
            <v/>
          </cell>
          <cell r="E6041">
            <v>0</v>
          </cell>
          <cell r="F6041">
            <v>0</v>
          </cell>
          <cell r="G6041">
            <v>0</v>
          </cell>
        </row>
        <row r="6042">
          <cell r="A6042" t="str">
            <v/>
          </cell>
          <cell r="B6042" t="str">
            <v/>
          </cell>
          <cell r="C6042">
            <v>0</v>
          </cell>
          <cell r="D6042" t="str">
            <v/>
          </cell>
          <cell r="E6042">
            <v>0</v>
          </cell>
          <cell r="F6042">
            <v>0</v>
          </cell>
          <cell r="G6042">
            <v>0</v>
          </cell>
        </row>
        <row r="6043">
          <cell r="A6043" t="str">
            <v/>
          </cell>
          <cell r="B6043" t="str">
            <v/>
          </cell>
          <cell r="C6043">
            <v>0</v>
          </cell>
          <cell r="D6043" t="str">
            <v/>
          </cell>
          <cell r="E6043">
            <v>0</v>
          </cell>
          <cell r="F6043">
            <v>0</v>
          </cell>
          <cell r="G6043">
            <v>0</v>
          </cell>
        </row>
        <row r="6044">
          <cell r="A6044" t="str">
            <v/>
          </cell>
          <cell r="B6044" t="str">
            <v/>
          </cell>
          <cell r="C6044">
            <v>0</v>
          </cell>
          <cell r="D6044" t="str">
            <v/>
          </cell>
          <cell r="E6044">
            <v>0</v>
          </cell>
          <cell r="F6044">
            <v>0</v>
          </cell>
          <cell r="G6044">
            <v>0</v>
          </cell>
        </row>
        <row r="6045">
          <cell r="A6045" t="str">
            <v/>
          </cell>
          <cell r="B6045" t="str">
            <v/>
          </cell>
          <cell r="C6045">
            <v>0</v>
          </cell>
          <cell r="D6045" t="str">
            <v/>
          </cell>
          <cell r="E6045">
            <v>0</v>
          </cell>
          <cell r="F6045">
            <v>0</v>
          </cell>
          <cell r="G6045">
            <v>0</v>
          </cell>
        </row>
        <row r="6046">
          <cell r="A6046" t="str">
            <v/>
          </cell>
          <cell r="B6046" t="str">
            <v/>
          </cell>
          <cell r="C6046">
            <v>0</v>
          </cell>
          <cell r="D6046" t="str">
            <v/>
          </cell>
          <cell r="E6046">
            <v>0</v>
          </cell>
          <cell r="F6046">
            <v>0</v>
          </cell>
          <cell r="G6046">
            <v>0</v>
          </cell>
        </row>
        <row r="6047">
          <cell r="A6047">
            <v>0</v>
          </cell>
          <cell r="E6047">
            <v>0</v>
          </cell>
          <cell r="F6047" t="str">
            <v>Total C</v>
          </cell>
          <cell r="G6047">
            <v>0</v>
          </cell>
        </row>
        <row r="6048">
          <cell r="A6048">
            <v>0</v>
          </cell>
          <cell r="E6048">
            <v>0</v>
          </cell>
          <cell r="G6048">
            <v>0</v>
          </cell>
        </row>
        <row r="6049">
          <cell r="A6049" t="str">
            <v/>
          </cell>
          <cell r="B6049" t="str">
            <v/>
          </cell>
          <cell r="C6049">
            <v>0</v>
          </cell>
          <cell r="D6049" t="str">
            <v>Costo  Neto</v>
          </cell>
          <cell r="E6049">
            <v>0</v>
          </cell>
          <cell r="F6049" t="str">
            <v>Total D=A+B+C</v>
          </cell>
          <cell r="G6049">
            <v>0</v>
          </cell>
        </row>
        <row r="6051">
          <cell r="A6051" t="str">
            <v>ANALISIS DE PRECIOS</v>
          </cell>
          <cell r="B6051">
            <v>0</v>
          </cell>
          <cell r="C6051">
            <v>0</v>
          </cell>
          <cell r="D6051">
            <v>0</v>
          </cell>
          <cell r="E6051">
            <v>0</v>
          </cell>
          <cell r="F6051">
            <v>0</v>
          </cell>
          <cell r="G6051">
            <v>0</v>
          </cell>
        </row>
        <row r="6052">
          <cell r="A6052" t="str">
            <v>COMITENTE:</v>
          </cell>
          <cell r="B6052" t="str">
            <v>SUBSECRETARÍA DE OBRAS PÚBLICAS</v>
          </cell>
          <cell r="C6052">
            <v>0</v>
          </cell>
          <cell r="D6052">
            <v>0</v>
          </cell>
          <cell r="E6052">
            <v>0</v>
          </cell>
          <cell r="F6052">
            <v>0</v>
          </cell>
          <cell r="G6052">
            <v>0</v>
          </cell>
        </row>
        <row r="6053">
          <cell r="A6053" t="str">
            <v>CONTRATISTA:</v>
          </cell>
          <cell r="B6053">
            <v>0</v>
          </cell>
          <cell r="C6053">
            <v>0</v>
          </cell>
          <cell r="D6053">
            <v>0</v>
          </cell>
          <cell r="E6053">
            <v>0</v>
          </cell>
          <cell r="F6053">
            <v>0</v>
          </cell>
          <cell r="G6053">
            <v>0</v>
          </cell>
        </row>
        <row r="6054">
          <cell r="A6054" t="str">
            <v>OBRA:</v>
          </cell>
          <cell r="B6054" t="str">
            <v>CONSTRUCCIÓN CONSULTORIOS EXTERNOS - HOSPITAL DR. GUILLERMO RAWSON</v>
          </cell>
          <cell r="C6054">
            <v>0</v>
          </cell>
          <cell r="D6054">
            <v>0</v>
          </cell>
          <cell r="E6054">
            <v>0</v>
          </cell>
          <cell r="F6054" t="str">
            <v>PRECIOS A:</v>
          </cell>
          <cell r="G6054">
            <v>0</v>
          </cell>
        </row>
        <row r="6055">
          <cell r="A6055" t="str">
            <v>UBICACIÓN:</v>
          </cell>
          <cell r="B6055" t="str">
            <v>Departamento Capital - Provincia de SAN JUAN</v>
          </cell>
          <cell r="C6055">
            <v>0</v>
          </cell>
          <cell r="E6055">
            <v>0</v>
          </cell>
          <cell r="G6055">
            <v>0</v>
          </cell>
        </row>
        <row r="6056">
          <cell r="A6056" t="str">
            <v>RUBRO:</v>
          </cell>
          <cell r="B6056" t="str">
            <v/>
          </cell>
          <cell r="C6056" t="str">
            <v/>
          </cell>
          <cell r="E6056">
            <v>0</v>
          </cell>
          <cell r="G6056">
            <v>0</v>
          </cell>
        </row>
        <row r="6057">
          <cell r="A6057" t="str">
            <v>ITEM:</v>
          </cell>
          <cell r="B6057" t="str">
            <v/>
          </cell>
          <cell r="C6057" t="str">
            <v/>
          </cell>
          <cell r="E6057">
            <v>0</v>
          </cell>
          <cell r="F6057" t="str">
            <v>UNIDAD:</v>
          </cell>
          <cell r="G6057" t="str">
            <v/>
          </cell>
        </row>
        <row r="6058">
          <cell r="A6058">
            <v>0</v>
          </cell>
          <cell r="B6058">
            <v>0</v>
          </cell>
          <cell r="E6058">
            <v>0</v>
          </cell>
          <cell r="G6058">
            <v>0</v>
          </cell>
        </row>
        <row r="6059">
          <cell r="A6059" t="str">
            <v>DATOS REDETERMINACION</v>
          </cell>
          <cell r="B6059">
            <v>0</v>
          </cell>
          <cell r="C6059" t="str">
            <v>DESIGNACION</v>
          </cell>
          <cell r="D6059" t="str">
            <v>U</v>
          </cell>
          <cell r="E6059" t="str">
            <v>Cantidad</v>
          </cell>
          <cell r="F6059" t="str">
            <v>$ Unitarios</v>
          </cell>
          <cell r="G6059" t="str">
            <v>$ Parcial</v>
          </cell>
        </row>
        <row r="6060">
          <cell r="A6060" t="str">
            <v>CÓDIGO</v>
          </cell>
          <cell r="B6060" t="str">
            <v>DESCRIPCIÓN</v>
          </cell>
          <cell r="C6060">
            <v>0</v>
          </cell>
          <cell r="D6060">
            <v>0</v>
          </cell>
          <cell r="E6060">
            <v>0</v>
          </cell>
          <cell r="F6060">
            <v>0</v>
          </cell>
          <cell r="G6060">
            <v>0</v>
          </cell>
        </row>
        <row r="6061">
          <cell r="A6061">
            <v>0</v>
          </cell>
          <cell r="B6061">
            <v>0</v>
          </cell>
          <cell r="C6061" t="str">
            <v>A - MATERIALES</v>
          </cell>
          <cell r="D6061">
            <v>0</v>
          </cell>
          <cell r="E6061">
            <v>0</v>
          </cell>
          <cell r="F6061">
            <v>0</v>
          </cell>
          <cell r="G6061">
            <v>0</v>
          </cell>
        </row>
        <row r="6062">
          <cell r="A6062" t="str">
            <v/>
          </cell>
          <cell r="B6062" t="str">
            <v/>
          </cell>
          <cell r="C6062">
            <v>0</v>
          </cell>
          <cell r="D6062" t="str">
            <v/>
          </cell>
          <cell r="E6062">
            <v>0</v>
          </cell>
          <cell r="F6062">
            <v>0</v>
          </cell>
          <cell r="G6062">
            <v>0</v>
          </cell>
        </row>
        <row r="6063">
          <cell r="A6063" t="str">
            <v/>
          </cell>
          <cell r="B6063" t="str">
            <v/>
          </cell>
          <cell r="C6063">
            <v>0</v>
          </cell>
          <cell r="D6063" t="str">
            <v/>
          </cell>
          <cell r="E6063">
            <v>0</v>
          </cell>
          <cell r="F6063">
            <v>0</v>
          </cell>
          <cell r="G6063">
            <v>0</v>
          </cell>
        </row>
        <row r="6064">
          <cell r="A6064" t="str">
            <v/>
          </cell>
          <cell r="B6064" t="str">
            <v/>
          </cell>
          <cell r="C6064">
            <v>0</v>
          </cell>
          <cell r="D6064" t="str">
            <v/>
          </cell>
          <cell r="E6064">
            <v>0</v>
          </cell>
          <cell r="F6064">
            <v>0</v>
          </cell>
          <cell r="G6064">
            <v>0</v>
          </cell>
        </row>
        <row r="6065">
          <cell r="A6065" t="str">
            <v/>
          </cell>
          <cell r="B6065" t="str">
            <v/>
          </cell>
          <cell r="C6065">
            <v>0</v>
          </cell>
          <cell r="D6065" t="str">
            <v/>
          </cell>
          <cell r="E6065">
            <v>0</v>
          </cell>
          <cell r="F6065">
            <v>0</v>
          </cell>
          <cell r="G6065">
            <v>0</v>
          </cell>
        </row>
        <row r="6066">
          <cell r="A6066" t="str">
            <v/>
          </cell>
          <cell r="B6066" t="str">
            <v/>
          </cell>
          <cell r="C6066">
            <v>0</v>
          </cell>
          <cell r="D6066" t="str">
            <v/>
          </cell>
          <cell r="E6066">
            <v>0</v>
          </cell>
          <cell r="F6066">
            <v>0</v>
          </cell>
          <cell r="G6066">
            <v>0</v>
          </cell>
        </row>
        <row r="6067">
          <cell r="A6067" t="str">
            <v/>
          </cell>
          <cell r="B6067" t="str">
            <v/>
          </cell>
          <cell r="C6067">
            <v>0</v>
          </cell>
          <cell r="D6067" t="str">
            <v/>
          </cell>
          <cell r="E6067">
            <v>0</v>
          </cell>
          <cell r="F6067">
            <v>0</v>
          </cell>
          <cell r="G6067">
            <v>0</v>
          </cell>
        </row>
        <row r="6068">
          <cell r="A6068" t="str">
            <v/>
          </cell>
          <cell r="B6068" t="str">
            <v/>
          </cell>
          <cell r="C6068">
            <v>0</v>
          </cell>
          <cell r="D6068" t="str">
            <v/>
          </cell>
          <cell r="E6068">
            <v>0</v>
          </cell>
          <cell r="F6068">
            <v>0</v>
          </cell>
          <cell r="G6068">
            <v>0</v>
          </cell>
        </row>
        <row r="6069">
          <cell r="A6069" t="str">
            <v/>
          </cell>
          <cell r="B6069" t="str">
            <v/>
          </cell>
          <cell r="C6069">
            <v>0</v>
          </cell>
          <cell r="D6069" t="str">
            <v/>
          </cell>
          <cell r="E6069">
            <v>0</v>
          </cell>
          <cell r="F6069">
            <v>0</v>
          </cell>
          <cell r="G6069">
            <v>0</v>
          </cell>
        </row>
        <row r="6070">
          <cell r="A6070" t="str">
            <v/>
          </cell>
          <cell r="B6070" t="str">
            <v/>
          </cell>
          <cell r="C6070">
            <v>0</v>
          </cell>
          <cell r="D6070" t="str">
            <v/>
          </cell>
          <cell r="E6070">
            <v>0</v>
          </cell>
          <cell r="F6070">
            <v>0</v>
          </cell>
          <cell r="G6070">
            <v>0</v>
          </cell>
        </row>
        <row r="6071">
          <cell r="A6071" t="str">
            <v/>
          </cell>
          <cell r="B6071" t="str">
            <v/>
          </cell>
          <cell r="C6071">
            <v>0</v>
          </cell>
          <cell r="D6071" t="str">
            <v/>
          </cell>
          <cell r="E6071">
            <v>0</v>
          </cell>
          <cell r="F6071">
            <v>0</v>
          </cell>
          <cell r="G6071">
            <v>0</v>
          </cell>
        </row>
        <row r="6072">
          <cell r="A6072" t="str">
            <v/>
          </cell>
          <cell r="B6072" t="str">
            <v/>
          </cell>
          <cell r="C6072">
            <v>0</v>
          </cell>
          <cell r="D6072" t="str">
            <v/>
          </cell>
          <cell r="E6072">
            <v>0</v>
          </cell>
          <cell r="F6072">
            <v>0</v>
          </cell>
          <cell r="G6072">
            <v>0</v>
          </cell>
        </row>
        <row r="6073">
          <cell r="A6073" t="str">
            <v/>
          </cell>
          <cell r="B6073" t="str">
            <v/>
          </cell>
          <cell r="C6073">
            <v>0</v>
          </cell>
          <cell r="D6073" t="str">
            <v/>
          </cell>
          <cell r="E6073">
            <v>0</v>
          </cell>
          <cell r="F6073">
            <v>0</v>
          </cell>
          <cell r="G6073">
            <v>0</v>
          </cell>
        </row>
        <row r="6074">
          <cell r="A6074" t="str">
            <v/>
          </cell>
          <cell r="B6074" t="str">
            <v/>
          </cell>
          <cell r="C6074">
            <v>0</v>
          </cell>
          <cell r="D6074" t="str">
            <v/>
          </cell>
          <cell r="E6074">
            <v>0</v>
          </cell>
          <cell r="F6074">
            <v>0</v>
          </cell>
          <cell r="G6074">
            <v>0</v>
          </cell>
        </row>
        <row r="6075">
          <cell r="A6075" t="str">
            <v/>
          </cell>
          <cell r="B6075" t="str">
            <v/>
          </cell>
          <cell r="C6075">
            <v>0</v>
          </cell>
          <cell r="D6075" t="str">
            <v/>
          </cell>
          <cell r="E6075">
            <v>0</v>
          </cell>
          <cell r="F6075">
            <v>0</v>
          </cell>
          <cell r="G6075">
            <v>0</v>
          </cell>
        </row>
        <row r="6076">
          <cell r="A6076">
            <v>0</v>
          </cell>
          <cell r="E6076">
            <v>0</v>
          </cell>
          <cell r="F6076" t="str">
            <v>Total A</v>
          </cell>
          <cell r="G6076">
            <v>0</v>
          </cell>
        </row>
        <row r="6077">
          <cell r="A6077">
            <v>0</v>
          </cell>
          <cell r="C6077" t="str">
            <v>B - MANO DE OBRA</v>
          </cell>
          <cell r="E6077">
            <v>0</v>
          </cell>
          <cell r="G6077">
            <v>0</v>
          </cell>
        </row>
        <row r="6078">
          <cell r="A6078" t="str">
            <v/>
          </cell>
          <cell r="B6078" t="str">
            <v/>
          </cell>
          <cell r="C6078">
            <v>0</v>
          </cell>
          <cell r="D6078" t="str">
            <v/>
          </cell>
          <cell r="E6078">
            <v>0</v>
          </cell>
          <cell r="F6078">
            <v>0</v>
          </cell>
          <cell r="G6078">
            <v>0</v>
          </cell>
        </row>
        <row r="6079">
          <cell r="A6079" t="str">
            <v/>
          </cell>
          <cell r="B6079" t="str">
            <v/>
          </cell>
          <cell r="C6079">
            <v>0</v>
          </cell>
          <cell r="D6079" t="str">
            <v/>
          </cell>
          <cell r="E6079">
            <v>0</v>
          </cell>
          <cell r="F6079">
            <v>0</v>
          </cell>
          <cell r="G6079">
            <v>0</v>
          </cell>
        </row>
        <row r="6080">
          <cell r="A6080" t="str">
            <v/>
          </cell>
          <cell r="B6080" t="str">
            <v/>
          </cell>
          <cell r="C6080">
            <v>0</v>
          </cell>
          <cell r="D6080" t="str">
            <v/>
          </cell>
          <cell r="E6080">
            <v>0</v>
          </cell>
          <cell r="F6080">
            <v>0</v>
          </cell>
          <cell r="G6080">
            <v>0</v>
          </cell>
        </row>
        <row r="6081">
          <cell r="A6081" t="str">
            <v/>
          </cell>
          <cell r="B6081" t="str">
            <v/>
          </cell>
          <cell r="C6081">
            <v>0</v>
          </cell>
          <cell r="D6081" t="str">
            <v/>
          </cell>
          <cell r="E6081">
            <v>0</v>
          </cell>
          <cell r="F6081">
            <v>0</v>
          </cell>
          <cell r="G6081">
            <v>0</v>
          </cell>
        </row>
        <row r="6082">
          <cell r="A6082" t="str">
            <v/>
          </cell>
          <cell r="B6082" t="str">
            <v/>
          </cell>
          <cell r="C6082">
            <v>0</v>
          </cell>
          <cell r="D6082" t="str">
            <v/>
          </cell>
          <cell r="E6082">
            <v>0</v>
          </cell>
          <cell r="F6082">
            <v>0</v>
          </cell>
          <cell r="G6082">
            <v>0</v>
          </cell>
        </row>
        <row r="6083">
          <cell r="A6083" t="str">
            <v/>
          </cell>
          <cell r="B6083" t="str">
            <v/>
          </cell>
          <cell r="C6083">
            <v>0</v>
          </cell>
          <cell r="D6083" t="str">
            <v/>
          </cell>
          <cell r="E6083">
            <v>0</v>
          </cell>
          <cell r="F6083">
            <v>0</v>
          </cell>
          <cell r="G6083">
            <v>0</v>
          </cell>
        </row>
        <row r="6084">
          <cell r="A6084" t="str">
            <v/>
          </cell>
          <cell r="B6084" t="str">
            <v/>
          </cell>
          <cell r="C6084">
            <v>0</v>
          </cell>
          <cell r="D6084" t="str">
            <v/>
          </cell>
          <cell r="E6084">
            <v>0</v>
          </cell>
          <cell r="F6084">
            <v>0</v>
          </cell>
          <cell r="G6084">
            <v>0</v>
          </cell>
        </row>
        <row r="6085">
          <cell r="A6085" t="str">
            <v/>
          </cell>
          <cell r="B6085" t="str">
            <v/>
          </cell>
          <cell r="C6085">
            <v>0</v>
          </cell>
          <cell r="D6085" t="str">
            <v/>
          </cell>
          <cell r="E6085">
            <v>0</v>
          </cell>
          <cell r="F6085">
            <v>0</v>
          </cell>
          <cell r="G6085">
            <v>0</v>
          </cell>
        </row>
        <row r="6086">
          <cell r="A6086">
            <v>0</v>
          </cell>
          <cell r="E6086">
            <v>0</v>
          </cell>
          <cell r="F6086" t="str">
            <v>Total B</v>
          </cell>
          <cell r="G6086">
            <v>0</v>
          </cell>
        </row>
        <row r="6087">
          <cell r="A6087">
            <v>0</v>
          </cell>
          <cell r="C6087" t="str">
            <v>C - EQUIPOS</v>
          </cell>
          <cell r="E6087">
            <v>0</v>
          </cell>
          <cell r="G6087">
            <v>0</v>
          </cell>
        </row>
        <row r="6088">
          <cell r="A6088" t="str">
            <v/>
          </cell>
          <cell r="B6088" t="str">
            <v/>
          </cell>
          <cell r="C6088">
            <v>0</v>
          </cell>
          <cell r="D6088" t="str">
            <v/>
          </cell>
          <cell r="E6088">
            <v>0</v>
          </cell>
          <cell r="F6088">
            <v>0</v>
          </cell>
          <cell r="G6088">
            <v>0</v>
          </cell>
        </row>
        <row r="6089">
          <cell r="A6089" t="str">
            <v/>
          </cell>
          <cell r="B6089" t="str">
            <v/>
          </cell>
          <cell r="C6089">
            <v>0</v>
          </cell>
          <cell r="D6089" t="str">
            <v/>
          </cell>
          <cell r="E6089">
            <v>0</v>
          </cell>
          <cell r="F6089">
            <v>0</v>
          </cell>
          <cell r="G6089">
            <v>0</v>
          </cell>
        </row>
        <row r="6090">
          <cell r="A6090" t="str">
            <v/>
          </cell>
          <cell r="B6090" t="str">
            <v/>
          </cell>
          <cell r="C6090">
            <v>0</v>
          </cell>
          <cell r="D6090" t="str">
            <v/>
          </cell>
          <cell r="E6090">
            <v>0</v>
          </cell>
          <cell r="F6090">
            <v>0</v>
          </cell>
          <cell r="G6090">
            <v>0</v>
          </cell>
        </row>
        <row r="6091">
          <cell r="A6091" t="str">
            <v/>
          </cell>
          <cell r="B6091" t="str">
            <v/>
          </cell>
          <cell r="C6091">
            <v>0</v>
          </cell>
          <cell r="D6091" t="str">
            <v/>
          </cell>
          <cell r="E6091">
            <v>0</v>
          </cell>
          <cell r="F6091">
            <v>0</v>
          </cell>
          <cell r="G6091">
            <v>0</v>
          </cell>
        </row>
        <row r="6092">
          <cell r="A6092" t="str">
            <v/>
          </cell>
          <cell r="B6092" t="str">
            <v/>
          </cell>
          <cell r="C6092">
            <v>0</v>
          </cell>
          <cell r="D6092" t="str">
            <v/>
          </cell>
          <cell r="E6092">
            <v>0</v>
          </cell>
          <cell r="F6092">
            <v>0</v>
          </cell>
          <cell r="G6092">
            <v>0</v>
          </cell>
        </row>
        <row r="6093">
          <cell r="A6093" t="str">
            <v/>
          </cell>
          <cell r="B6093" t="str">
            <v/>
          </cell>
          <cell r="C6093">
            <v>0</v>
          </cell>
          <cell r="D6093" t="str">
            <v/>
          </cell>
          <cell r="E6093">
            <v>0</v>
          </cell>
          <cell r="F6093">
            <v>0</v>
          </cell>
          <cell r="G6093">
            <v>0</v>
          </cell>
        </row>
        <row r="6094">
          <cell r="A6094" t="str">
            <v/>
          </cell>
          <cell r="B6094" t="str">
            <v/>
          </cell>
          <cell r="C6094">
            <v>0</v>
          </cell>
          <cell r="D6094" t="str">
            <v/>
          </cell>
          <cell r="E6094">
            <v>0</v>
          </cell>
          <cell r="F6094">
            <v>0</v>
          </cell>
          <cell r="G6094">
            <v>0</v>
          </cell>
        </row>
        <row r="6095">
          <cell r="A6095" t="str">
            <v/>
          </cell>
          <cell r="B6095" t="str">
            <v/>
          </cell>
          <cell r="C6095">
            <v>0</v>
          </cell>
          <cell r="D6095" t="str">
            <v/>
          </cell>
          <cell r="E6095">
            <v>0</v>
          </cell>
          <cell r="F6095">
            <v>0</v>
          </cell>
          <cell r="G6095">
            <v>0</v>
          </cell>
        </row>
        <row r="6096">
          <cell r="A6096" t="str">
            <v/>
          </cell>
          <cell r="B6096" t="str">
            <v/>
          </cell>
          <cell r="C6096">
            <v>0</v>
          </cell>
          <cell r="D6096" t="str">
            <v/>
          </cell>
          <cell r="E6096">
            <v>0</v>
          </cell>
          <cell r="F6096">
            <v>0</v>
          </cell>
          <cell r="G6096">
            <v>0</v>
          </cell>
        </row>
        <row r="6097">
          <cell r="A6097">
            <v>0</v>
          </cell>
          <cell r="E6097">
            <v>0</v>
          </cell>
          <cell r="F6097" t="str">
            <v>Total C</v>
          </cell>
          <cell r="G6097">
            <v>0</v>
          </cell>
        </row>
        <row r="6098">
          <cell r="A6098">
            <v>0</v>
          </cell>
          <cell r="E6098">
            <v>0</v>
          </cell>
          <cell r="G6098">
            <v>0</v>
          </cell>
        </row>
        <row r="6099">
          <cell r="A6099" t="str">
            <v/>
          </cell>
          <cell r="B6099" t="str">
            <v/>
          </cell>
          <cell r="C6099">
            <v>0</v>
          </cell>
          <cell r="D6099" t="str">
            <v>Costo  Neto</v>
          </cell>
          <cell r="E6099">
            <v>0</v>
          </cell>
          <cell r="F6099" t="str">
            <v>Total D=A+B+C</v>
          </cell>
          <cell r="G6099">
            <v>0</v>
          </cell>
        </row>
        <row r="6101">
          <cell r="A6101" t="str">
            <v>ANALISIS DE PRECIOS</v>
          </cell>
          <cell r="B6101">
            <v>0</v>
          </cell>
          <cell r="C6101">
            <v>0</v>
          </cell>
          <cell r="D6101">
            <v>0</v>
          </cell>
          <cell r="E6101">
            <v>0</v>
          </cell>
          <cell r="F6101">
            <v>0</v>
          </cell>
          <cell r="G6101">
            <v>0</v>
          </cell>
        </row>
        <row r="6102">
          <cell r="A6102" t="str">
            <v>COMITENTE:</v>
          </cell>
          <cell r="B6102" t="str">
            <v>SUBSECRETARÍA DE OBRAS PÚBLICAS</v>
          </cell>
          <cell r="C6102">
            <v>0</v>
          </cell>
          <cell r="D6102">
            <v>0</v>
          </cell>
          <cell r="E6102">
            <v>0</v>
          </cell>
          <cell r="F6102">
            <v>0</v>
          </cell>
          <cell r="G6102">
            <v>0</v>
          </cell>
        </row>
        <row r="6103">
          <cell r="A6103" t="str">
            <v>CONTRATISTA:</v>
          </cell>
          <cell r="B6103">
            <v>0</v>
          </cell>
          <cell r="C6103">
            <v>0</v>
          </cell>
          <cell r="D6103">
            <v>0</v>
          </cell>
          <cell r="E6103">
            <v>0</v>
          </cell>
          <cell r="F6103">
            <v>0</v>
          </cell>
          <cell r="G6103">
            <v>0</v>
          </cell>
        </row>
        <row r="6104">
          <cell r="A6104" t="str">
            <v>OBRA:</v>
          </cell>
          <cell r="B6104" t="str">
            <v>CONSTRUCCIÓN CONSULTORIOS EXTERNOS - HOSPITAL DR. GUILLERMO RAWSON</v>
          </cell>
          <cell r="C6104">
            <v>0</v>
          </cell>
          <cell r="D6104">
            <v>0</v>
          </cell>
          <cell r="E6104">
            <v>0</v>
          </cell>
          <cell r="F6104" t="str">
            <v>PRECIOS A:</v>
          </cell>
          <cell r="G6104">
            <v>0</v>
          </cell>
        </row>
        <row r="6105">
          <cell r="A6105" t="str">
            <v>UBICACIÓN:</v>
          </cell>
          <cell r="B6105" t="str">
            <v>Departamento Capital - Provincia de SAN JUAN</v>
          </cell>
          <cell r="C6105">
            <v>0</v>
          </cell>
          <cell r="E6105">
            <v>0</v>
          </cell>
          <cell r="G6105">
            <v>0</v>
          </cell>
        </row>
        <row r="6106">
          <cell r="A6106" t="str">
            <v>RUBRO:</v>
          </cell>
          <cell r="B6106" t="str">
            <v/>
          </cell>
          <cell r="C6106" t="str">
            <v/>
          </cell>
          <cell r="E6106">
            <v>0</v>
          </cell>
          <cell r="G6106">
            <v>0</v>
          </cell>
        </row>
        <row r="6107">
          <cell r="A6107" t="str">
            <v>ITEM:</v>
          </cell>
          <cell r="B6107">
            <v>18</v>
          </cell>
          <cell r="C6107" t="str">
            <v>INSTALACIÓN DE SERVICIO CONTRA INCENDIO</v>
          </cell>
          <cell r="E6107">
            <v>0</v>
          </cell>
          <cell r="F6107" t="str">
            <v>UNIDAD:</v>
          </cell>
          <cell r="G6107">
            <v>0</v>
          </cell>
        </row>
        <row r="6108">
          <cell r="A6108">
            <v>0</v>
          </cell>
          <cell r="B6108">
            <v>0</v>
          </cell>
          <cell r="E6108">
            <v>0</v>
          </cell>
          <cell r="G6108">
            <v>0</v>
          </cell>
        </row>
        <row r="6109">
          <cell r="A6109" t="str">
            <v>DATOS REDETERMINACION</v>
          </cell>
          <cell r="B6109">
            <v>0</v>
          </cell>
          <cell r="C6109" t="str">
            <v>DESIGNACION</v>
          </cell>
          <cell r="D6109" t="str">
            <v>U</v>
          </cell>
          <cell r="E6109" t="str">
            <v>Cantidad</v>
          </cell>
          <cell r="F6109" t="str">
            <v>$ Unitarios</v>
          </cell>
          <cell r="G6109" t="str">
            <v>$ Parcial</v>
          </cell>
        </row>
        <row r="6110">
          <cell r="A6110" t="str">
            <v>CÓDIGO</v>
          </cell>
          <cell r="B6110" t="str">
            <v>DESCRIPCIÓN</v>
          </cell>
          <cell r="C6110">
            <v>0</v>
          </cell>
          <cell r="D6110">
            <v>0</v>
          </cell>
          <cell r="E6110">
            <v>0</v>
          </cell>
          <cell r="F6110">
            <v>0</v>
          </cell>
          <cell r="G6110">
            <v>0</v>
          </cell>
        </row>
        <row r="6111">
          <cell r="A6111">
            <v>0</v>
          </cell>
          <cell r="B6111">
            <v>0</v>
          </cell>
          <cell r="C6111" t="str">
            <v>A - MATERIALES</v>
          </cell>
          <cell r="D6111">
            <v>0</v>
          </cell>
          <cell r="E6111">
            <v>0</v>
          </cell>
          <cell r="F6111">
            <v>0</v>
          </cell>
          <cell r="G6111">
            <v>0</v>
          </cell>
        </row>
        <row r="6112">
          <cell r="A6112" t="str">
            <v/>
          </cell>
          <cell r="B6112" t="str">
            <v/>
          </cell>
          <cell r="C6112">
            <v>0</v>
          </cell>
          <cell r="D6112" t="str">
            <v/>
          </cell>
          <cell r="E6112">
            <v>0</v>
          </cell>
          <cell r="F6112">
            <v>0</v>
          </cell>
          <cell r="G6112">
            <v>0</v>
          </cell>
        </row>
        <row r="6113">
          <cell r="A6113" t="str">
            <v/>
          </cell>
          <cell r="B6113" t="str">
            <v/>
          </cell>
          <cell r="C6113">
            <v>0</v>
          </cell>
          <cell r="D6113" t="str">
            <v/>
          </cell>
          <cell r="E6113">
            <v>0</v>
          </cell>
          <cell r="F6113">
            <v>0</v>
          </cell>
          <cell r="G6113">
            <v>0</v>
          </cell>
        </row>
        <row r="6114">
          <cell r="A6114" t="str">
            <v/>
          </cell>
          <cell r="B6114" t="str">
            <v/>
          </cell>
          <cell r="C6114">
            <v>0</v>
          </cell>
          <cell r="D6114" t="str">
            <v/>
          </cell>
          <cell r="E6114">
            <v>0</v>
          </cell>
          <cell r="F6114">
            <v>0</v>
          </cell>
          <cell r="G6114">
            <v>0</v>
          </cell>
        </row>
        <row r="6115">
          <cell r="A6115" t="str">
            <v/>
          </cell>
          <cell r="B6115" t="str">
            <v/>
          </cell>
          <cell r="C6115">
            <v>0</v>
          </cell>
          <cell r="D6115" t="str">
            <v/>
          </cell>
          <cell r="E6115">
            <v>0</v>
          </cell>
          <cell r="F6115">
            <v>0</v>
          </cell>
          <cell r="G6115">
            <v>0</v>
          </cell>
        </row>
        <row r="6116">
          <cell r="A6116" t="str">
            <v/>
          </cell>
          <cell r="B6116" t="str">
            <v/>
          </cell>
          <cell r="C6116">
            <v>0</v>
          </cell>
          <cell r="D6116" t="str">
            <v/>
          </cell>
          <cell r="E6116">
            <v>0</v>
          </cell>
          <cell r="F6116">
            <v>0</v>
          </cell>
          <cell r="G6116">
            <v>0</v>
          </cell>
        </row>
        <row r="6117">
          <cell r="A6117" t="str">
            <v/>
          </cell>
          <cell r="B6117" t="str">
            <v/>
          </cell>
          <cell r="C6117">
            <v>0</v>
          </cell>
          <cell r="D6117" t="str">
            <v/>
          </cell>
          <cell r="E6117">
            <v>0</v>
          </cell>
          <cell r="F6117">
            <v>0</v>
          </cell>
          <cell r="G6117">
            <v>0</v>
          </cell>
        </row>
        <row r="6118">
          <cell r="A6118" t="str">
            <v/>
          </cell>
          <cell r="B6118" t="str">
            <v/>
          </cell>
          <cell r="C6118">
            <v>0</v>
          </cell>
          <cell r="D6118" t="str">
            <v/>
          </cell>
          <cell r="E6118">
            <v>0</v>
          </cell>
          <cell r="F6118">
            <v>0</v>
          </cell>
          <cell r="G6118">
            <v>0</v>
          </cell>
        </row>
        <row r="6119">
          <cell r="A6119" t="str">
            <v/>
          </cell>
          <cell r="B6119" t="str">
            <v/>
          </cell>
          <cell r="C6119">
            <v>0</v>
          </cell>
          <cell r="D6119" t="str">
            <v/>
          </cell>
          <cell r="E6119">
            <v>0</v>
          </cell>
          <cell r="F6119">
            <v>0</v>
          </cell>
          <cell r="G6119">
            <v>0</v>
          </cell>
        </row>
        <row r="6120">
          <cell r="A6120" t="str">
            <v/>
          </cell>
          <cell r="B6120" t="str">
            <v/>
          </cell>
          <cell r="C6120">
            <v>0</v>
          </cell>
          <cell r="D6120" t="str">
            <v/>
          </cell>
          <cell r="E6120">
            <v>0</v>
          </cell>
          <cell r="F6120">
            <v>0</v>
          </cell>
          <cell r="G6120">
            <v>0</v>
          </cell>
        </row>
        <row r="6121">
          <cell r="A6121" t="str">
            <v/>
          </cell>
          <cell r="B6121" t="str">
            <v/>
          </cell>
          <cell r="C6121">
            <v>0</v>
          </cell>
          <cell r="D6121" t="str">
            <v/>
          </cell>
          <cell r="E6121">
            <v>0</v>
          </cell>
          <cell r="F6121">
            <v>0</v>
          </cell>
          <cell r="G6121">
            <v>0</v>
          </cell>
        </row>
        <row r="6122">
          <cell r="A6122" t="str">
            <v/>
          </cell>
          <cell r="B6122" t="str">
            <v/>
          </cell>
          <cell r="C6122">
            <v>0</v>
          </cell>
          <cell r="D6122" t="str">
            <v/>
          </cell>
          <cell r="E6122">
            <v>0</v>
          </cell>
          <cell r="F6122">
            <v>0</v>
          </cell>
          <cell r="G6122">
            <v>0</v>
          </cell>
        </row>
        <row r="6123">
          <cell r="A6123" t="str">
            <v/>
          </cell>
          <cell r="B6123" t="str">
            <v/>
          </cell>
          <cell r="C6123">
            <v>0</v>
          </cell>
          <cell r="D6123" t="str">
            <v/>
          </cell>
          <cell r="E6123">
            <v>0</v>
          </cell>
          <cell r="F6123">
            <v>0</v>
          </cell>
          <cell r="G6123">
            <v>0</v>
          </cell>
        </row>
        <row r="6124">
          <cell r="A6124" t="str">
            <v/>
          </cell>
          <cell r="B6124" t="str">
            <v/>
          </cell>
          <cell r="C6124">
            <v>0</v>
          </cell>
          <cell r="D6124" t="str">
            <v/>
          </cell>
          <cell r="E6124">
            <v>0</v>
          </cell>
          <cell r="F6124">
            <v>0</v>
          </cell>
          <cell r="G6124">
            <v>0</v>
          </cell>
        </row>
        <row r="6125">
          <cell r="A6125" t="str">
            <v/>
          </cell>
          <cell r="B6125" t="str">
            <v/>
          </cell>
          <cell r="C6125">
            <v>0</v>
          </cell>
          <cell r="D6125" t="str">
            <v/>
          </cell>
          <cell r="E6125">
            <v>0</v>
          </cell>
          <cell r="F6125">
            <v>0</v>
          </cell>
          <cell r="G6125">
            <v>0</v>
          </cell>
        </row>
        <row r="6126">
          <cell r="A6126">
            <v>0</v>
          </cell>
          <cell r="E6126">
            <v>0</v>
          </cell>
          <cell r="F6126" t="str">
            <v>Total A</v>
          </cell>
          <cell r="G6126">
            <v>0</v>
          </cell>
        </row>
        <row r="6127">
          <cell r="A6127">
            <v>0</v>
          </cell>
          <cell r="C6127" t="str">
            <v>B - MANO DE OBRA</v>
          </cell>
          <cell r="E6127">
            <v>0</v>
          </cell>
          <cell r="G6127">
            <v>0</v>
          </cell>
        </row>
        <row r="6128">
          <cell r="A6128" t="str">
            <v/>
          </cell>
          <cell r="B6128" t="str">
            <v/>
          </cell>
          <cell r="C6128">
            <v>0</v>
          </cell>
          <cell r="D6128" t="str">
            <v/>
          </cell>
          <cell r="E6128">
            <v>0</v>
          </cell>
          <cell r="F6128">
            <v>0</v>
          </cell>
          <cell r="G6128">
            <v>0</v>
          </cell>
        </row>
        <row r="6129">
          <cell r="A6129" t="str">
            <v/>
          </cell>
          <cell r="B6129" t="str">
            <v/>
          </cell>
          <cell r="C6129">
            <v>0</v>
          </cell>
          <cell r="D6129" t="str">
            <v/>
          </cell>
          <cell r="E6129">
            <v>0</v>
          </cell>
          <cell r="F6129">
            <v>0</v>
          </cell>
          <cell r="G6129">
            <v>0</v>
          </cell>
        </row>
        <row r="6130">
          <cell r="A6130" t="str">
            <v/>
          </cell>
          <cell r="B6130" t="str">
            <v/>
          </cell>
          <cell r="C6130">
            <v>0</v>
          </cell>
          <cell r="D6130" t="str">
            <v/>
          </cell>
          <cell r="E6130">
            <v>0</v>
          </cell>
          <cell r="F6130">
            <v>0</v>
          </cell>
          <cell r="G6130">
            <v>0</v>
          </cell>
        </row>
        <row r="6131">
          <cell r="A6131" t="str">
            <v/>
          </cell>
          <cell r="B6131" t="str">
            <v/>
          </cell>
          <cell r="C6131">
            <v>0</v>
          </cell>
          <cell r="D6131" t="str">
            <v/>
          </cell>
          <cell r="E6131">
            <v>0</v>
          </cell>
          <cell r="F6131">
            <v>0</v>
          </cell>
          <cell r="G6131">
            <v>0</v>
          </cell>
        </row>
        <row r="6132">
          <cell r="A6132" t="str">
            <v/>
          </cell>
          <cell r="B6132" t="str">
            <v/>
          </cell>
          <cell r="C6132">
            <v>0</v>
          </cell>
          <cell r="D6132" t="str">
            <v/>
          </cell>
          <cell r="E6132">
            <v>0</v>
          </cell>
          <cell r="F6132">
            <v>0</v>
          </cell>
          <cell r="G6132">
            <v>0</v>
          </cell>
        </row>
        <row r="6133">
          <cell r="A6133" t="str">
            <v/>
          </cell>
          <cell r="B6133" t="str">
            <v/>
          </cell>
          <cell r="C6133">
            <v>0</v>
          </cell>
          <cell r="D6133" t="str">
            <v/>
          </cell>
          <cell r="E6133">
            <v>0</v>
          </cell>
          <cell r="F6133">
            <v>0</v>
          </cell>
          <cell r="G6133">
            <v>0</v>
          </cell>
        </row>
        <row r="6134">
          <cell r="A6134" t="str">
            <v/>
          </cell>
          <cell r="B6134" t="str">
            <v/>
          </cell>
          <cell r="C6134">
            <v>0</v>
          </cell>
          <cell r="D6134" t="str">
            <v/>
          </cell>
          <cell r="E6134">
            <v>0</v>
          </cell>
          <cell r="F6134">
            <v>0</v>
          </cell>
          <cell r="G6134">
            <v>0</v>
          </cell>
        </row>
        <row r="6135">
          <cell r="A6135" t="str">
            <v/>
          </cell>
          <cell r="B6135" t="str">
            <v/>
          </cell>
          <cell r="C6135">
            <v>0</v>
          </cell>
          <cell r="D6135" t="str">
            <v/>
          </cell>
          <cell r="E6135">
            <v>0</v>
          </cell>
          <cell r="F6135">
            <v>0</v>
          </cell>
          <cell r="G6135">
            <v>0</v>
          </cell>
        </row>
        <row r="6136">
          <cell r="A6136">
            <v>0</v>
          </cell>
          <cell r="E6136">
            <v>0</v>
          </cell>
          <cell r="F6136" t="str">
            <v>Total B</v>
          </cell>
          <cell r="G6136">
            <v>0</v>
          </cell>
        </row>
        <row r="6137">
          <cell r="A6137">
            <v>0</v>
          </cell>
          <cell r="C6137" t="str">
            <v>C - EQUIPOS</v>
          </cell>
          <cell r="E6137">
            <v>0</v>
          </cell>
          <cell r="G6137">
            <v>0</v>
          </cell>
        </row>
        <row r="6138">
          <cell r="A6138" t="str">
            <v/>
          </cell>
          <cell r="B6138" t="str">
            <v/>
          </cell>
          <cell r="C6138">
            <v>0</v>
          </cell>
          <cell r="D6138" t="str">
            <v/>
          </cell>
          <cell r="E6138">
            <v>0</v>
          </cell>
          <cell r="F6138">
            <v>0</v>
          </cell>
          <cell r="G6138">
            <v>0</v>
          </cell>
        </row>
        <row r="6139">
          <cell r="A6139" t="str">
            <v/>
          </cell>
          <cell r="B6139" t="str">
            <v/>
          </cell>
          <cell r="C6139">
            <v>0</v>
          </cell>
          <cell r="D6139" t="str">
            <v/>
          </cell>
          <cell r="E6139">
            <v>0</v>
          </cell>
          <cell r="F6139">
            <v>0</v>
          </cell>
          <cell r="G6139">
            <v>0</v>
          </cell>
        </row>
        <row r="6140">
          <cell r="A6140" t="str">
            <v/>
          </cell>
          <cell r="B6140" t="str">
            <v/>
          </cell>
          <cell r="C6140">
            <v>0</v>
          </cell>
          <cell r="D6140" t="str">
            <v/>
          </cell>
          <cell r="E6140">
            <v>0</v>
          </cell>
          <cell r="F6140">
            <v>0</v>
          </cell>
          <cell r="G6140">
            <v>0</v>
          </cell>
        </row>
        <row r="6141">
          <cell r="A6141" t="str">
            <v/>
          </cell>
          <cell r="B6141" t="str">
            <v/>
          </cell>
          <cell r="C6141">
            <v>0</v>
          </cell>
          <cell r="D6141" t="str">
            <v/>
          </cell>
          <cell r="E6141">
            <v>0</v>
          </cell>
          <cell r="F6141">
            <v>0</v>
          </cell>
          <cell r="G6141">
            <v>0</v>
          </cell>
        </row>
        <row r="6142">
          <cell r="A6142" t="str">
            <v/>
          </cell>
          <cell r="B6142" t="str">
            <v/>
          </cell>
          <cell r="C6142">
            <v>0</v>
          </cell>
          <cell r="D6142" t="str">
            <v/>
          </cell>
          <cell r="E6142">
            <v>0</v>
          </cell>
          <cell r="F6142">
            <v>0</v>
          </cell>
          <cell r="G6142">
            <v>0</v>
          </cell>
        </row>
        <row r="6143">
          <cell r="A6143" t="str">
            <v/>
          </cell>
          <cell r="B6143" t="str">
            <v/>
          </cell>
          <cell r="C6143">
            <v>0</v>
          </cell>
          <cell r="D6143" t="str">
            <v/>
          </cell>
          <cell r="E6143">
            <v>0</v>
          </cell>
          <cell r="F6143">
            <v>0</v>
          </cell>
          <cell r="G6143">
            <v>0</v>
          </cell>
        </row>
        <row r="6144">
          <cell r="A6144" t="str">
            <v/>
          </cell>
          <cell r="B6144" t="str">
            <v/>
          </cell>
          <cell r="C6144">
            <v>0</v>
          </cell>
          <cell r="D6144" t="str">
            <v/>
          </cell>
          <cell r="E6144">
            <v>0</v>
          </cell>
          <cell r="F6144">
            <v>0</v>
          </cell>
          <cell r="G6144">
            <v>0</v>
          </cell>
        </row>
        <row r="6145">
          <cell r="A6145" t="str">
            <v/>
          </cell>
          <cell r="B6145" t="str">
            <v/>
          </cell>
          <cell r="C6145">
            <v>0</v>
          </cell>
          <cell r="D6145" t="str">
            <v/>
          </cell>
          <cell r="E6145">
            <v>0</v>
          </cell>
          <cell r="F6145">
            <v>0</v>
          </cell>
          <cell r="G6145">
            <v>0</v>
          </cell>
        </row>
        <row r="6146">
          <cell r="A6146" t="str">
            <v/>
          </cell>
          <cell r="B6146" t="str">
            <v/>
          </cell>
          <cell r="C6146">
            <v>0</v>
          </cell>
          <cell r="D6146" t="str">
            <v/>
          </cell>
          <cell r="E6146">
            <v>0</v>
          </cell>
          <cell r="F6146">
            <v>0</v>
          </cell>
          <cell r="G6146">
            <v>0</v>
          </cell>
        </row>
        <row r="6147">
          <cell r="A6147">
            <v>0</v>
          </cell>
          <cell r="E6147">
            <v>0</v>
          </cell>
          <cell r="F6147" t="str">
            <v>Total C</v>
          </cell>
          <cell r="G6147">
            <v>0</v>
          </cell>
        </row>
        <row r="6148">
          <cell r="A6148">
            <v>0</v>
          </cell>
          <cell r="E6148">
            <v>0</v>
          </cell>
          <cell r="G6148">
            <v>0</v>
          </cell>
        </row>
        <row r="6149">
          <cell r="A6149">
            <v>18</v>
          </cell>
          <cell r="B6149" t="str">
            <v>INSTALACIÓN DE SERVICIO CONTRA INCENDIO</v>
          </cell>
          <cell r="C6149">
            <v>0</v>
          </cell>
          <cell r="D6149" t="str">
            <v>Costo  Neto</v>
          </cell>
          <cell r="E6149">
            <v>0</v>
          </cell>
          <cell r="F6149" t="str">
            <v>Total D=A+B+C</v>
          </cell>
          <cell r="G6149">
            <v>0</v>
          </cell>
        </row>
        <row r="6151">
          <cell r="A6151" t="str">
            <v>ANALISIS DE PRECIOS</v>
          </cell>
          <cell r="B6151">
            <v>0</v>
          </cell>
          <cell r="C6151">
            <v>0</v>
          </cell>
          <cell r="D6151">
            <v>0</v>
          </cell>
          <cell r="E6151">
            <v>0</v>
          </cell>
          <cell r="F6151">
            <v>0</v>
          </cell>
          <cell r="G6151">
            <v>0</v>
          </cell>
        </row>
        <row r="6152">
          <cell r="A6152" t="str">
            <v>COMITENTE:</v>
          </cell>
          <cell r="B6152" t="str">
            <v>SUBSECRETARÍA DE OBRAS PÚBLICAS</v>
          </cell>
          <cell r="C6152">
            <v>0</v>
          </cell>
          <cell r="D6152">
            <v>0</v>
          </cell>
          <cell r="E6152">
            <v>0</v>
          </cell>
          <cell r="F6152">
            <v>0</v>
          </cell>
          <cell r="G6152">
            <v>0</v>
          </cell>
        </row>
        <row r="6153">
          <cell r="A6153" t="str">
            <v>CONTRATISTA:</v>
          </cell>
          <cell r="B6153">
            <v>0</v>
          </cell>
          <cell r="C6153">
            <v>0</v>
          </cell>
          <cell r="D6153">
            <v>0</v>
          </cell>
          <cell r="E6153">
            <v>0</v>
          </cell>
          <cell r="F6153">
            <v>0</v>
          </cell>
          <cell r="G6153">
            <v>0</v>
          </cell>
        </row>
        <row r="6154">
          <cell r="A6154" t="str">
            <v>OBRA:</v>
          </cell>
          <cell r="B6154" t="str">
            <v>CONSTRUCCIÓN CONSULTORIOS EXTERNOS - HOSPITAL DR. GUILLERMO RAWSON</v>
          </cell>
          <cell r="C6154">
            <v>0</v>
          </cell>
          <cell r="D6154">
            <v>0</v>
          </cell>
          <cell r="E6154">
            <v>0</v>
          </cell>
          <cell r="F6154" t="str">
            <v>PRECIOS A:</v>
          </cell>
          <cell r="G6154">
            <v>0</v>
          </cell>
        </row>
        <row r="6155">
          <cell r="A6155" t="str">
            <v>UBICACIÓN:</v>
          </cell>
          <cell r="B6155" t="str">
            <v>Departamento Capital - Provincia de SAN JUAN</v>
          </cell>
          <cell r="C6155">
            <v>0</v>
          </cell>
          <cell r="E6155">
            <v>0</v>
          </cell>
          <cell r="G6155">
            <v>0</v>
          </cell>
        </row>
        <row r="6156">
          <cell r="A6156" t="str">
            <v>RUBRO:</v>
          </cell>
          <cell r="B6156">
            <v>18</v>
          </cell>
          <cell r="C6156" t="str">
            <v>INSTALACIÓN DE SERVICIO CONTRA INCENDIO</v>
          </cell>
          <cell r="E6156">
            <v>0</v>
          </cell>
          <cell r="G6156">
            <v>0</v>
          </cell>
        </row>
        <row r="6157">
          <cell r="A6157" t="str">
            <v>ITEM:</v>
          </cell>
          <cell r="B6157" t="str">
            <v>18.1</v>
          </cell>
          <cell r="C6157" t="str">
            <v>SISTEMA DE AVISO Y ALRMA DE INCENDIO</v>
          </cell>
          <cell r="E6157">
            <v>0</v>
          </cell>
          <cell r="F6157" t="str">
            <v>UNIDAD:</v>
          </cell>
          <cell r="G6157" t="str">
            <v>gl</v>
          </cell>
        </row>
        <row r="6158">
          <cell r="A6158">
            <v>0</v>
          </cell>
          <cell r="B6158">
            <v>0</v>
          </cell>
          <cell r="E6158">
            <v>0</v>
          </cell>
          <cell r="G6158">
            <v>0</v>
          </cell>
        </row>
        <row r="6159">
          <cell r="A6159" t="str">
            <v>DATOS REDETERMINACION</v>
          </cell>
          <cell r="B6159">
            <v>0</v>
          </cell>
          <cell r="C6159" t="str">
            <v>DESIGNACION</v>
          </cell>
          <cell r="D6159" t="str">
            <v>U</v>
          </cell>
          <cell r="E6159" t="str">
            <v>Cantidad</v>
          </cell>
          <cell r="F6159" t="str">
            <v>$ Unitarios</v>
          </cell>
          <cell r="G6159" t="str">
            <v>$ Parcial</v>
          </cell>
        </row>
        <row r="6160">
          <cell r="A6160" t="str">
            <v>CÓDIGO</v>
          </cell>
          <cell r="B6160" t="str">
            <v>DESCRIPCIÓN</v>
          </cell>
          <cell r="C6160">
            <v>0</v>
          </cell>
          <cell r="D6160">
            <v>0</v>
          </cell>
          <cell r="E6160">
            <v>0</v>
          </cell>
          <cell r="F6160">
            <v>0</v>
          </cell>
          <cell r="G6160">
            <v>0</v>
          </cell>
        </row>
        <row r="6161">
          <cell r="A6161">
            <v>0</v>
          </cell>
          <cell r="B6161">
            <v>0</v>
          </cell>
          <cell r="C6161" t="str">
            <v>A - MATERIALES</v>
          </cell>
          <cell r="D6161">
            <v>0</v>
          </cell>
          <cell r="E6161">
            <v>0</v>
          </cell>
          <cell r="F6161">
            <v>0</v>
          </cell>
          <cell r="G6161">
            <v>0</v>
          </cell>
        </row>
        <row r="6162">
          <cell r="A6162" t="str">
            <v/>
          </cell>
          <cell r="B6162" t="str">
            <v/>
          </cell>
          <cell r="C6162">
            <v>0</v>
          </cell>
          <cell r="D6162" t="str">
            <v/>
          </cell>
          <cell r="E6162">
            <v>0</v>
          </cell>
          <cell r="F6162">
            <v>0</v>
          </cell>
          <cell r="G6162">
            <v>0</v>
          </cell>
        </row>
        <row r="6163">
          <cell r="A6163" t="str">
            <v/>
          </cell>
          <cell r="B6163" t="str">
            <v/>
          </cell>
          <cell r="C6163">
            <v>0</v>
          </cell>
          <cell r="D6163" t="str">
            <v/>
          </cell>
          <cell r="E6163">
            <v>0</v>
          </cell>
          <cell r="F6163">
            <v>0</v>
          </cell>
          <cell r="G6163">
            <v>0</v>
          </cell>
        </row>
        <row r="6164">
          <cell r="A6164" t="str">
            <v/>
          </cell>
          <cell r="B6164" t="str">
            <v/>
          </cell>
          <cell r="C6164">
            <v>0</v>
          </cell>
          <cell r="D6164" t="str">
            <v/>
          </cell>
          <cell r="E6164">
            <v>0</v>
          </cell>
          <cell r="F6164">
            <v>0</v>
          </cell>
          <cell r="G6164">
            <v>0</v>
          </cell>
        </row>
        <row r="6165">
          <cell r="A6165" t="str">
            <v/>
          </cell>
          <cell r="B6165" t="str">
            <v/>
          </cell>
          <cell r="C6165">
            <v>0</v>
          </cell>
          <cell r="D6165" t="str">
            <v/>
          </cell>
          <cell r="E6165">
            <v>0</v>
          </cell>
          <cell r="F6165">
            <v>0</v>
          </cell>
          <cell r="G6165">
            <v>0</v>
          </cell>
        </row>
        <row r="6166">
          <cell r="A6166" t="str">
            <v/>
          </cell>
          <cell r="B6166" t="str">
            <v/>
          </cell>
          <cell r="C6166">
            <v>0</v>
          </cell>
          <cell r="D6166" t="str">
            <v/>
          </cell>
          <cell r="E6166">
            <v>0</v>
          </cell>
          <cell r="F6166">
            <v>0</v>
          </cell>
          <cell r="G6166">
            <v>0</v>
          </cell>
        </row>
        <row r="6167">
          <cell r="A6167" t="str">
            <v/>
          </cell>
          <cell r="B6167" t="str">
            <v/>
          </cell>
          <cell r="C6167">
            <v>0</v>
          </cell>
          <cell r="D6167" t="str">
            <v/>
          </cell>
          <cell r="E6167">
            <v>0</v>
          </cell>
          <cell r="F6167">
            <v>0</v>
          </cell>
          <cell r="G6167">
            <v>0</v>
          </cell>
        </row>
        <row r="6168">
          <cell r="A6168" t="str">
            <v/>
          </cell>
          <cell r="B6168" t="str">
            <v/>
          </cell>
          <cell r="C6168">
            <v>0</v>
          </cell>
          <cell r="D6168" t="str">
            <v/>
          </cell>
          <cell r="E6168">
            <v>0</v>
          </cell>
          <cell r="F6168">
            <v>0</v>
          </cell>
          <cell r="G6168">
            <v>0</v>
          </cell>
        </row>
        <row r="6169">
          <cell r="A6169" t="str">
            <v/>
          </cell>
          <cell r="B6169" t="str">
            <v/>
          </cell>
          <cell r="C6169">
            <v>0</v>
          </cell>
          <cell r="D6169" t="str">
            <v/>
          </cell>
          <cell r="E6169">
            <v>0</v>
          </cell>
          <cell r="F6169">
            <v>0</v>
          </cell>
          <cell r="G6169">
            <v>0</v>
          </cell>
        </row>
        <row r="6170">
          <cell r="A6170" t="str">
            <v/>
          </cell>
          <cell r="B6170" t="str">
            <v/>
          </cell>
          <cell r="C6170">
            <v>0</v>
          </cell>
          <cell r="D6170" t="str">
            <v/>
          </cell>
          <cell r="E6170">
            <v>0</v>
          </cell>
          <cell r="F6170">
            <v>0</v>
          </cell>
          <cell r="G6170">
            <v>0</v>
          </cell>
        </row>
        <row r="6171">
          <cell r="A6171" t="str">
            <v/>
          </cell>
          <cell r="B6171" t="str">
            <v/>
          </cell>
          <cell r="C6171">
            <v>0</v>
          </cell>
          <cell r="D6171" t="str">
            <v/>
          </cell>
          <cell r="E6171">
            <v>0</v>
          </cell>
          <cell r="F6171">
            <v>0</v>
          </cell>
          <cell r="G6171">
            <v>0</v>
          </cell>
        </row>
        <row r="6172">
          <cell r="A6172" t="str">
            <v/>
          </cell>
          <cell r="B6172" t="str">
            <v/>
          </cell>
          <cell r="C6172">
            <v>0</v>
          </cell>
          <cell r="D6172" t="str">
            <v/>
          </cell>
          <cell r="E6172">
            <v>0</v>
          </cell>
          <cell r="F6172">
            <v>0</v>
          </cell>
          <cell r="G6172">
            <v>0</v>
          </cell>
        </row>
        <row r="6173">
          <cell r="A6173" t="str">
            <v/>
          </cell>
          <cell r="B6173" t="str">
            <v/>
          </cell>
          <cell r="C6173">
            <v>0</v>
          </cell>
          <cell r="D6173" t="str">
            <v/>
          </cell>
          <cell r="E6173">
            <v>0</v>
          </cell>
          <cell r="F6173">
            <v>0</v>
          </cell>
          <cell r="G6173">
            <v>0</v>
          </cell>
        </row>
        <row r="6174">
          <cell r="A6174" t="str">
            <v/>
          </cell>
          <cell r="B6174" t="str">
            <v/>
          </cell>
          <cell r="C6174">
            <v>0</v>
          </cell>
          <cell r="D6174" t="str">
            <v/>
          </cell>
          <cell r="E6174">
            <v>0</v>
          </cell>
          <cell r="F6174">
            <v>0</v>
          </cell>
          <cell r="G6174">
            <v>0</v>
          </cell>
        </row>
        <row r="6175">
          <cell r="A6175" t="str">
            <v/>
          </cell>
          <cell r="B6175" t="str">
            <v/>
          </cell>
          <cell r="C6175">
            <v>0</v>
          </cell>
          <cell r="D6175" t="str">
            <v/>
          </cell>
          <cell r="E6175">
            <v>0</v>
          </cell>
          <cell r="F6175">
            <v>0</v>
          </cell>
          <cell r="G6175">
            <v>0</v>
          </cell>
        </row>
        <row r="6176">
          <cell r="A6176">
            <v>0</v>
          </cell>
          <cell r="E6176">
            <v>0</v>
          </cell>
          <cell r="F6176" t="str">
            <v>Total A</v>
          </cell>
          <cell r="G6176">
            <v>0</v>
          </cell>
        </row>
        <row r="6177">
          <cell r="A6177">
            <v>0</v>
          </cell>
          <cell r="C6177" t="str">
            <v>B - MANO DE OBRA</v>
          </cell>
          <cell r="E6177">
            <v>0</v>
          </cell>
          <cell r="G6177">
            <v>0</v>
          </cell>
        </row>
        <row r="6178">
          <cell r="A6178" t="str">
            <v/>
          </cell>
          <cell r="B6178" t="str">
            <v/>
          </cell>
          <cell r="C6178">
            <v>0</v>
          </cell>
          <cell r="D6178" t="str">
            <v/>
          </cell>
          <cell r="E6178">
            <v>0</v>
          </cell>
          <cell r="F6178">
            <v>0</v>
          </cell>
          <cell r="G6178">
            <v>0</v>
          </cell>
        </row>
        <row r="6179">
          <cell r="A6179" t="str">
            <v/>
          </cell>
          <cell r="B6179" t="str">
            <v/>
          </cell>
          <cell r="C6179">
            <v>0</v>
          </cell>
          <cell r="D6179" t="str">
            <v/>
          </cell>
          <cell r="E6179">
            <v>0</v>
          </cell>
          <cell r="F6179">
            <v>0</v>
          </cell>
          <cell r="G6179">
            <v>0</v>
          </cell>
        </row>
        <row r="6180">
          <cell r="A6180" t="str">
            <v/>
          </cell>
          <cell r="B6180" t="str">
            <v/>
          </cell>
          <cell r="C6180">
            <v>0</v>
          </cell>
          <cell r="D6180" t="str">
            <v/>
          </cell>
          <cell r="E6180">
            <v>0</v>
          </cell>
          <cell r="F6180">
            <v>0</v>
          </cell>
          <cell r="G6180">
            <v>0</v>
          </cell>
        </row>
        <row r="6181">
          <cell r="A6181" t="str">
            <v/>
          </cell>
          <cell r="B6181" t="str">
            <v/>
          </cell>
          <cell r="C6181">
            <v>0</v>
          </cell>
          <cell r="D6181" t="str">
            <v/>
          </cell>
          <cell r="E6181">
            <v>0</v>
          </cell>
          <cell r="F6181">
            <v>0</v>
          </cell>
          <cell r="G6181">
            <v>0</v>
          </cell>
        </row>
        <row r="6182">
          <cell r="A6182" t="str">
            <v/>
          </cell>
          <cell r="B6182" t="str">
            <v/>
          </cell>
          <cell r="C6182">
            <v>0</v>
          </cell>
          <cell r="D6182" t="str">
            <v/>
          </cell>
          <cell r="E6182">
            <v>0</v>
          </cell>
          <cell r="F6182">
            <v>0</v>
          </cell>
          <cell r="G6182">
            <v>0</v>
          </cell>
        </row>
        <row r="6183">
          <cell r="A6183" t="str">
            <v/>
          </cell>
          <cell r="B6183" t="str">
            <v/>
          </cell>
          <cell r="C6183">
            <v>0</v>
          </cell>
          <cell r="D6183" t="str">
            <v/>
          </cell>
          <cell r="E6183">
            <v>0</v>
          </cell>
          <cell r="F6183">
            <v>0</v>
          </cell>
          <cell r="G6183">
            <v>0</v>
          </cell>
        </row>
        <row r="6184">
          <cell r="A6184" t="str">
            <v/>
          </cell>
          <cell r="B6184" t="str">
            <v/>
          </cell>
          <cell r="C6184">
            <v>0</v>
          </cell>
          <cell r="D6184" t="str">
            <v/>
          </cell>
          <cell r="E6184">
            <v>0</v>
          </cell>
          <cell r="F6184">
            <v>0</v>
          </cell>
          <cell r="G6184">
            <v>0</v>
          </cell>
        </row>
        <row r="6185">
          <cell r="A6185" t="str">
            <v/>
          </cell>
          <cell r="B6185" t="str">
            <v/>
          </cell>
          <cell r="C6185">
            <v>0</v>
          </cell>
          <cell r="D6185" t="str">
            <v/>
          </cell>
          <cell r="E6185">
            <v>0</v>
          </cell>
          <cell r="F6185">
            <v>0</v>
          </cell>
          <cell r="G6185">
            <v>0</v>
          </cell>
        </row>
        <row r="6186">
          <cell r="A6186">
            <v>0</v>
          </cell>
          <cell r="E6186">
            <v>0</v>
          </cell>
          <cell r="F6186" t="str">
            <v>Total B</v>
          </cell>
          <cell r="G6186">
            <v>0</v>
          </cell>
        </row>
        <row r="6187">
          <cell r="A6187">
            <v>0</v>
          </cell>
          <cell r="C6187" t="str">
            <v>C - EQUIPOS</v>
          </cell>
          <cell r="E6187">
            <v>0</v>
          </cell>
          <cell r="G6187">
            <v>0</v>
          </cell>
        </row>
        <row r="6188">
          <cell r="A6188" t="str">
            <v/>
          </cell>
          <cell r="B6188" t="str">
            <v/>
          </cell>
          <cell r="C6188">
            <v>0</v>
          </cell>
          <cell r="D6188" t="str">
            <v/>
          </cell>
          <cell r="E6188">
            <v>0</v>
          </cell>
          <cell r="F6188">
            <v>0</v>
          </cell>
          <cell r="G6188">
            <v>0</v>
          </cell>
        </row>
        <row r="6189">
          <cell r="A6189" t="str">
            <v/>
          </cell>
          <cell r="B6189" t="str">
            <v/>
          </cell>
          <cell r="C6189">
            <v>0</v>
          </cell>
          <cell r="D6189" t="str">
            <v/>
          </cell>
          <cell r="E6189">
            <v>0</v>
          </cell>
          <cell r="F6189">
            <v>0</v>
          </cell>
          <cell r="G6189">
            <v>0</v>
          </cell>
        </row>
        <row r="6190">
          <cell r="A6190" t="str">
            <v/>
          </cell>
          <cell r="B6190" t="str">
            <v/>
          </cell>
          <cell r="C6190">
            <v>0</v>
          </cell>
          <cell r="D6190" t="str">
            <v/>
          </cell>
          <cell r="E6190">
            <v>0</v>
          </cell>
          <cell r="F6190">
            <v>0</v>
          </cell>
          <cell r="G6190">
            <v>0</v>
          </cell>
        </row>
        <row r="6191">
          <cell r="A6191" t="str">
            <v/>
          </cell>
          <cell r="B6191" t="str">
            <v/>
          </cell>
          <cell r="C6191">
            <v>0</v>
          </cell>
          <cell r="D6191" t="str">
            <v/>
          </cell>
          <cell r="E6191">
            <v>0</v>
          </cell>
          <cell r="F6191">
            <v>0</v>
          </cell>
          <cell r="G6191">
            <v>0</v>
          </cell>
        </row>
        <row r="6192">
          <cell r="A6192" t="str">
            <v/>
          </cell>
          <cell r="B6192" t="str">
            <v/>
          </cell>
          <cell r="C6192">
            <v>0</v>
          </cell>
          <cell r="D6192" t="str">
            <v/>
          </cell>
          <cell r="E6192">
            <v>0</v>
          </cell>
          <cell r="F6192">
            <v>0</v>
          </cell>
          <cell r="G6192">
            <v>0</v>
          </cell>
        </row>
        <row r="6193">
          <cell r="A6193" t="str">
            <v/>
          </cell>
          <cell r="B6193" t="str">
            <v/>
          </cell>
          <cell r="C6193">
            <v>0</v>
          </cell>
          <cell r="D6193" t="str">
            <v/>
          </cell>
          <cell r="E6193">
            <v>0</v>
          </cell>
          <cell r="F6193">
            <v>0</v>
          </cell>
          <cell r="G6193">
            <v>0</v>
          </cell>
        </row>
        <row r="6194">
          <cell r="A6194" t="str">
            <v/>
          </cell>
          <cell r="B6194" t="str">
            <v/>
          </cell>
          <cell r="C6194">
            <v>0</v>
          </cell>
          <cell r="D6194" t="str">
            <v/>
          </cell>
          <cell r="E6194">
            <v>0</v>
          </cell>
          <cell r="F6194">
            <v>0</v>
          </cell>
          <cell r="G6194">
            <v>0</v>
          </cell>
        </row>
        <row r="6195">
          <cell r="A6195" t="str">
            <v/>
          </cell>
          <cell r="B6195" t="str">
            <v/>
          </cell>
          <cell r="C6195">
            <v>0</v>
          </cell>
          <cell r="D6195" t="str">
            <v/>
          </cell>
          <cell r="E6195">
            <v>0</v>
          </cell>
          <cell r="F6195">
            <v>0</v>
          </cell>
          <cell r="G6195">
            <v>0</v>
          </cell>
        </row>
        <row r="6196">
          <cell r="A6196" t="str">
            <v/>
          </cell>
          <cell r="B6196" t="str">
            <v/>
          </cell>
          <cell r="C6196">
            <v>0</v>
          </cell>
          <cell r="D6196" t="str">
            <v/>
          </cell>
          <cell r="E6196">
            <v>0</v>
          </cell>
          <cell r="F6196">
            <v>0</v>
          </cell>
          <cell r="G6196">
            <v>0</v>
          </cell>
        </row>
        <row r="6197">
          <cell r="A6197">
            <v>0</v>
          </cell>
          <cell r="E6197">
            <v>0</v>
          </cell>
          <cell r="F6197" t="str">
            <v>Total C</v>
          </cell>
          <cell r="G6197">
            <v>0</v>
          </cell>
        </row>
        <row r="6198">
          <cell r="A6198">
            <v>0</v>
          </cell>
          <cell r="E6198">
            <v>0</v>
          </cell>
          <cell r="G6198">
            <v>0</v>
          </cell>
        </row>
        <row r="6199">
          <cell r="A6199" t="str">
            <v>18.1</v>
          </cell>
          <cell r="B6199" t="str">
            <v>SISTEMA DE AVISO Y ALRMA DE INCENDIO</v>
          </cell>
          <cell r="C6199">
            <v>0</v>
          </cell>
          <cell r="D6199" t="str">
            <v>Costo  Neto</v>
          </cell>
          <cell r="E6199">
            <v>0</v>
          </cell>
          <cell r="F6199" t="str">
            <v>Total D=A+B+C</v>
          </cell>
          <cell r="G6199">
            <v>0</v>
          </cell>
        </row>
        <row r="6201">
          <cell r="A6201" t="str">
            <v>ANALISIS DE PRECIOS</v>
          </cell>
          <cell r="B6201">
            <v>0</v>
          </cell>
          <cell r="C6201">
            <v>0</v>
          </cell>
          <cell r="D6201">
            <v>0</v>
          </cell>
          <cell r="E6201">
            <v>0</v>
          </cell>
          <cell r="F6201">
            <v>0</v>
          </cell>
          <cell r="G6201">
            <v>0</v>
          </cell>
        </row>
        <row r="6202">
          <cell r="A6202" t="str">
            <v>COMITENTE:</v>
          </cell>
          <cell r="B6202" t="str">
            <v>SUBSECRETARÍA DE OBRAS PÚBLICAS</v>
          </cell>
          <cell r="C6202">
            <v>0</v>
          </cell>
          <cell r="D6202">
            <v>0</v>
          </cell>
          <cell r="E6202">
            <v>0</v>
          </cell>
          <cell r="F6202">
            <v>0</v>
          </cell>
          <cell r="G6202">
            <v>0</v>
          </cell>
        </row>
        <row r="6203">
          <cell r="A6203" t="str">
            <v>CONTRATISTA:</v>
          </cell>
          <cell r="B6203">
            <v>0</v>
          </cell>
          <cell r="C6203">
            <v>0</v>
          </cell>
          <cell r="D6203">
            <v>0</v>
          </cell>
          <cell r="E6203">
            <v>0</v>
          </cell>
          <cell r="F6203">
            <v>0</v>
          </cell>
          <cell r="G6203">
            <v>0</v>
          </cell>
        </row>
        <row r="6204">
          <cell r="A6204" t="str">
            <v>OBRA:</v>
          </cell>
          <cell r="B6204" t="str">
            <v>CONSTRUCCIÓN CONSULTORIOS EXTERNOS - HOSPITAL DR. GUILLERMO RAWSON</v>
          </cell>
          <cell r="C6204">
            <v>0</v>
          </cell>
          <cell r="D6204">
            <v>0</v>
          </cell>
          <cell r="E6204">
            <v>0</v>
          </cell>
          <cell r="F6204" t="str">
            <v>PRECIOS A:</v>
          </cell>
          <cell r="G6204">
            <v>0</v>
          </cell>
        </row>
        <row r="6205">
          <cell r="A6205" t="str">
            <v>UBICACIÓN:</v>
          </cell>
          <cell r="B6205" t="str">
            <v>Departamento Capital - Provincia de SAN JUAN</v>
          </cell>
          <cell r="C6205">
            <v>0</v>
          </cell>
          <cell r="E6205">
            <v>0</v>
          </cell>
          <cell r="G6205">
            <v>0</v>
          </cell>
        </row>
        <row r="6206">
          <cell r="A6206" t="str">
            <v>RUBRO:</v>
          </cell>
          <cell r="B6206">
            <v>18</v>
          </cell>
          <cell r="C6206" t="str">
            <v>INSTALACIÓN DE SERVICIO CONTRA INCENDIO</v>
          </cell>
          <cell r="E6206">
            <v>0</v>
          </cell>
          <cell r="G6206">
            <v>0</v>
          </cell>
        </row>
        <row r="6207">
          <cell r="A6207" t="str">
            <v>ITEM:</v>
          </cell>
          <cell r="B6207" t="str">
            <v>18.2</v>
          </cell>
          <cell r="C6207" t="str">
            <v>SISTEMA DE CONTROL DE INCENDIO</v>
          </cell>
          <cell r="E6207">
            <v>0</v>
          </cell>
          <cell r="F6207" t="str">
            <v>UNIDAD:</v>
          </cell>
          <cell r="G6207" t="str">
            <v>gl</v>
          </cell>
        </row>
        <row r="6208">
          <cell r="A6208">
            <v>0</v>
          </cell>
          <cell r="B6208">
            <v>0</v>
          </cell>
          <cell r="E6208">
            <v>0</v>
          </cell>
          <cell r="G6208">
            <v>0</v>
          </cell>
        </row>
        <row r="6209">
          <cell r="A6209" t="str">
            <v>DATOS REDETERMINACION</v>
          </cell>
          <cell r="B6209">
            <v>0</v>
          </cell>
          <cell r="C6209" t="str">
            <v>DESIGNACION</v>
          </cell>
          <cell r="D6209" t="str">
            <v>U</v>
          </cell>
          <cell r="E6209" t="str">
            <v>Cantidad</v>
          </cell>
          <cell r="F6209" t="str">
            <v>$ Unitarios</v>
          </cell>
          <cell r="G6209" t="str">
            <v>$ Parcial</v>
          </cell>
        </row>
        <row r="6210">
          <cell r="A6210" t="str">
            <v>CÓDIGO</v>
          </cell>
          <cell r="B6210" t="str">
            <v>DESCRIPCIÓN</v>
          </cell>
          <cell r="C6210">
            <v>0</v>
          </cell>
          <cell r="D6210">
            <v>0</v>
          </cell>
          <cell r="E6210">
            <v>0</v>
          </cell>
          <cell r="F6210">
            <v>0</v>
          </cell>
          <cell r="G6210">
            <v>0</v>
          </cell>
        </row>
        <row r="6211">
          <cell r="A6211">
            <v>0</v>
          </cell>
          <cell r="B6211">
            <v>0</v>
          </cell>
          <cell r="C6211" t="str">
            <v>A - MATERIALES</v>
          </cell>
          <cell r="D6211">
            <v>0</v>
          </cell>
          <cell r="E6211">
            <v>0</v>
          </cell>
          <cell r="F6211">
            <v>0</v>
          </cell>
          <cell r="G6211">
            <v>0</v>
          </cell>
        </row>
        <row r="6212">
          <cell r="A6212" t="str">
            <v/>
          </cell>
          <cell r="B6212" t="str">
            <v/>
          </cell>
          <cell r="C6212">
            <v>0</v>
          </cell>
          <cell r="D6212" t="str">
            <v/>
          </cell>
          <cell r="E6212">
            <v>0</v>
          </cell>
          <cell r="F6212">
            <v>0</v>
          </cell>
          <cell r="G6212">
            <v>0</v>
          </cell>
        </row>
        <row r="6213">
          <cell r="A6213" t="str">
            <v/>
          </cell>
          <cell r="B6213" t="str">
            <v/>
          </cell>
          <cell r="C6213">
            <v>0</v>
          </cell>
          <cell r="D6213" t="str">
            <v/>
          </cell>
          <cell r="E6213">
            <v>0</v>
          </cell>
          <cell r="F6213">
            <v>0</v>
          </cell>
          <cell r="G6213">
            <v>0</v>
          </cell>
        </row>
        <row r="6214">
          <cell r="A6214" t="str">
            <v/>
          </cell>
          <cell r="B6214" t="str">
            <v/>
          </cell>
          <cell r="C6214">
            <v>0</v>
          </cell>
          <cell r="D6214" t="str">
            <v/>
          </cell>
          <cell r="E6214">
            <v>0</v>
          </cell>
          <cell r="F6214">
            <v>0</v>
          </cell>
          <cell r="G6214">
            <v>0</v>
          </cell>
        </row>
        <row r="6215">
          <cell r="A6215" t="str">
            <v/>
          </cell>
          <cell r="B6215" t="str">
            <v/>
          </cell>
          <cell r="C6215">
            <v>0</v>
          </cell>
          <cell r="D6215" t="str">
            <v/>
          </cell>
          <cell r="E6215">
            <v>0</v>
          </cell>
          <cell r="F6215">
            <v>0</v>
          </cell>
          <cell r="G6215">
            <v>0</v>
          </cell>
        </row>
        <row r="6216">
          <cell r="A6216" t="str">
            <v/>
          </cell>
          <cell r="B6216" t="str">
            <v/>
          </cell>
          <cell r="C6216">
            <v>0</v>
          </cell>
          <cell r="D6216" t="str">
            <v/>
          </cell>
          <cell r="E6216">
            <v>0</v>
          </cell>
          <cell r="F6216">
            <v>0</v>
          </cell>
          <cell r="G6216">
            <v>0</v>
          </cell>
        </row>
        <row r="6217">
          <cell r="A6217" t="str">
            <v/>
          </cell>
          <cell r="B6217" t="str">
            <v/>
          </cell>
          <cell r="C6217">
            <v>0</v>
          </cell>
          <cell r="D6217" t="str">
            <v/>
          </cell>
          <cell r="E6217">
            <v>0</v>
          </cell>
          <cell r="F6217">
            <v>0</v>
          </cell>
          <cell r="G6217">
            <v>0</v>
          </cell>
        </row>
        <row r="6218">
          <cell r="A6218" t="str">
            <v/>
          </cell>
          <cell r="B6218" t="str">
            <v/>
          </cell>
          <cell r="C6218">
            <v>0</v>
          </cell>
          <cell r="D6218" t="str">
            <v/>
          </cell>
          <cell r="E6218">
            <v>0</v>
          </cell>
          <cell r="F6218">
            <v>0</v>
          </cell>
          <cell r="G6218">
            <v>0</v>
          </cell>
        </row>
        <row r="6219">
          <cell r="A6219" t="str">
            <v/>
          </cell>
          <cell r="B6219" t="str">
            <v/>
          </cell>
          <cell r="C6219">
            <v>0</v>
          </cell>
          <cell r="D6219" t="str">
            <v/>
          </cell>
          <cell r="E6219">
            <v>0</v>
          </cell>
          <cell r="F6219">
            <v>0</v>
          </cell>
          <cell r="G6219">
            <v>0</v>
          </cell>
        </row>
        <row r="6220">
          <cell r="A6220" t="str">
            <v/>
          </cell>
          <cell r="B6220" t="str">
            <v/>
          </cell>
          <cell r="C6220">
            <v>0</v>
          </cell>
          <cell r="D6220" t="str">
            <v/>
          </cell>
          <cell r="E6220">
            <v>0</v>
          </cell>
          <cell r="F6220">
            <v>0</v>
          </cell>
          <cell r="G6220">
            <v>0</v>
          </cell>
        </row>
        <row r="6221">
          <cell r="A6221" t="str">
            <v/>
          </cell>
          <cell r="B6221" t="str">
            <v/>
          </cell>
          <cell r="C6221">
            <v>0</v>
          </cell>
          <cell r="D6221" t="str">
            <v/>
          </cell>
          <cell r="E6221">
            <v>0</v>
          </cell>
          <cell r="F6221">
            <v>0</v>
          </cell>
          <cell r="G6221">
            <v>0</v>
          </cell>
        </row>
        <row r="6222">
          <cell r="A6222" t="str">
            <v/>
          </cell>
          <cell r="B6222" t="str">
            <v/>
          </cell>
          <cell r="C6222">
            <v>0</v>
          </cell>
          <cell r="D6222" t="str">
            <v/>
          </cell>
          <cell r="E6222">
            <v>0</v>
          </cell>
          <cell r="F6222">
            <v>0</v>
          </cell>
          <cell r="G6222">
            <v>0</v>
          </cell>
        </row>
        <row r="6223">
          <cell r="A6223" t="str">
            <v/>
          </cell>
          <cell r="B6223" t="str">
            <v/>
          </cell>
          <cell r="C6223">
            <v>0</v>
          </cell>
          <cell r="D6223" t="str">
            <v/>
          </cell>
          <cell r="E6223">
            <v>0</v>
          </cell>
          <cell r="F6223">
            <v>0</v>
          </cell>
          <cell r="G6223">
            <v>0</v>
          </cell>
        </row>
        <row r="6224">
          <cell r="A6224" t="str">
            <v/>
          </cell>
          <cell r="B6224" t="str">
            <v/>
          </cell>
          <cell r="C6224">
            <v>0</v>
          </cell>
          <cell r="D6224" t="str">
            <v/>
          </cell>
          <cell r="E6224">
            <v>0</v>
          </cell>
          <cell r="F6224">
            <v>0</v>
          </cell>
          <cell r="G6224">
            <v>0</v>
          </cell>
        </row>
        <row r="6225">
          <cell r="A6225" t="str">
            <v/>
          </cell>
          <cell r="B6225" t="str">
            <v/>
          </cell>
          <cell r="C6225">
            <v>0</v>
          </cell>
          <cell r="D6225" t="str">
            <v/>
          </cell>
          <cell r="E6225">
            <v>0</v>
          </cell>
          <cell r="F6225">
            <v>0</v>
          </cell>
          <cell r="G6225">
            <v>0</v>
          </cell>
        </row>
        <row r="6226">
          <cell r="A6226">
            <v>0</v>
          </cell>
          <cell r="E6226">
            <v>0</v>
          </cell>
          <cell r="F6226" t="str">
            <v>Total A</v>
          </cell>
          <cell r="G6226">
            <v>0</v>
          </cell>
        </row>
        <row r="6227">
          <cell r="A6227">
            <v>0</v>
          </cell>
          <cell r="C6227" t="str">
            <v>B - MANO DE OBRA</v>
          </cell>
          <cell r="E6227">
            <v>0</v>
          </cell>
          <cell r="G6227">
            <v>0</v>
          </cell>
        </row>
        <row r="6228">
          <cell r="A6228" t="str">
            <v/>
          </cell>
          <cell r="B6228" t="str">
            <v/>
          </cell>
          <cell r="C6228">
            <v>0</v>
          </cell>
          <cell r="D6228" t="str">
            <v/>
          </cell>
          <cell r="E6228">
            <v>0</v>
          </cell>
          <cell r="F6228">
            <v>0</v>
          </cell>
          <cell r="G6228">
            <v>0</v>
          </cell>
        </row>
        <row r="6229">
          <cell r="A6229" t="str">
            <v/>
          </cell>
          <cell r="B6229" t="str">
            <v/>
          </cell>
          <cell r="C6229">
            <v>0</v>
          </cell>
          <cell r="D6229" t="str">
            <v/>
          </cell>
          <cell r="E6229">
            <v>0</v>
          </cell>
          <cell r="F6229">
            <v>0</v>
          </cell>
          <cell r="G6229">
            <v>0</v>
          </cell>
        </row>
        <row r="6230">
          <cell r="A6230" t="str">
            <v/>
          </cell>
          <cell r="B6230" t="str">
            <v/>
          </cell>
          <cell r="C6230">
            <v>0</v>
          </cell>
          <cell r="D6230" t="str">
            <v/>
          </cell>
          <cell r="E6230">
            <v>0</v>
          </cell>
          <cell r="F6230">
            <v>0</v>
          </cell>
          <cell r="G6230">
            <v>0</v>
          </cell>
        </row>
        <row r="6231">
          <cell r="A6231" t="str">
            <v/>
          </cell>
          <cell r="B6231" t="str">
            <v/>
          </cell>
          <cell r="C6231">
            <v>0</v>
          </cell>
          <cell r="D6231" t="str">
            <v/>
          </cell>
          <cell r="E6231">
            <v>0</v>
          </cell>
          <cell r="F6231">
            <v>0</v>
          </cell>
          <cell r="G6231">
            <v>0</v>
          </cell>
        </row>
        <row r="6232">
          <cell r="A6232" t="str">
            <v/>
          </cell>
          <cell r="B6232" t="str">
            <v/>
          </cell>
          <cell r="C6232">
            <v>0</v>
          </cell>
          <cell r="D6232" t="str">
            <v/>
          </cell>
          <cell r="E6232">
            <v>0</v>
          </cell>
          <cell r="F6232">
            <v>0</v>
          </cell>
          <cell r="G6232">
            <v>0</v>
          </cell>
        </row>
        <row r="6233">
          <cell r="A6233" t="str">
            <v/>
          </cell>
          <cell r="B6233" t="str">
            <v/>
          </cell>
          <cell r="C6233">
            <v>0</v>
          </cell>
          <cell r="D6233" t="str">
            <v/>
          </cell>
          <cell r="E6233">
            <v>0</v>
          </cell>
          <cell r="F6233">
            <v>0</v>
          </cell>
          <cell r="G6233">
            <v>0</v>
          </cell>
        </row>
        <row r="6234">
          <cell r="A6234" t="str">
            <v/>
          </cell>
          <cell r="B6234" t="str">
            <v/>
          </cell>
          <cell r="C6234">
            <v>0</v>
          </cell>
          <cell r="D6234" t="str">
            <v/>
          </cell>
          <cell r="E6234">
            <v>0</v>
          </cell>
          <cell r="F6234">
            <v>0</v>
          </cell>
          <cell r="G6234">
            <v>0</v>
          </cell>
        </row>
        <row r="6235">
          <cell r="A6235" t="str">
            <v/>
          </cell>
          <cell r="B6235" t="str">
            <v/>
          </cell>
          <cell r="C6235">
            <v>0</v>
          </cell>
          <cell r="D6235" t="str">
            <v/>
          </cell>
          <cell r="E6235">
            <v>0</v>
          </cell>
          <cell r="F6235">
            <v>0</v>
          </cell>
          <cell r="G6235">
            <v>0</v>
          </cell>
        </row>
        <row r="6236">
          <cell r="A6236">
            <v>0</v>
          </cell>
          <cell r="E6236">
            <v>0</v>
          </cell>
          <cell r="F6236" t="str">
            <v>Total B</v>
          </cell>
          <cell r="G6236">
            <v>0</v>
          </cell>
        </row>
        <row r="6237">
          <cell r="A6237">
            <v>0</v>
          </cell>
          <cell r="C6237" t="str">
            <v>C - EQUIPOS</v>
          </cell>
          <cell r="E6237">
            <v>0</v>
          </cell>
          <cell r="G6237">
            <v>0</v>
          </cell>
        </row>
        <row r="6238">
          <cell r="A6238" t="str">
            <v/>
          </cell>
          <cell r="B6238" t="str">
            <v/>
          </cell>
          <cell r="C6238">
            <v>0</v>
          </cell>
          <cell r="D6238" t="str">
            <v/>
          </cell>
          <cell r="E6238">
            <v>0</v>
          </cell>
          <cell r="F6238">
            <v>0</v>
          </cell>
          <cell r="G6238">
            <v>0</v>
          </cell>
        </row>
        <row r="6239">
          <cell r="A6239" t="str">
            <v/>
          </cell>
          <cell r="B6239" t="str">
            <v/>
          </cell>
          <cell r="C6239">
            <v>0</v>
          </cell>
          <cell r="D6239" t="str">
            <v/>
          </cell>
          <cell r="E6239">
            <v>0</v>
          </cell>
          <cell r="F6239">
            <v>0</v>
          </cell>
          <cell r="G6239">
            <v>0</v>
          </cell>
        </row>
        <row r="6240">
          <cell r="A6240" t="str">
            <v/>
          </cell>
          <cell r="B6240" t="str">
            <v/>
          </cell>
          <cell r="C6240">
            <v>0</v>
          </cell>
          <cell r="D6240" t="str">
            <v/>
          </cell>
          <cell r="E6240">
            <v>0</v>
          </cell>
          <cell r="F6240">
            <v>0</v>
          </cell>
          <cell r="G6240">
            <v>0</v>
          </cell>
        </row>
        <row r="6241">
          <cell r="A6241" t="str">
            <v/>
          </cell>
          <cell r="B6241" t="str">
            <v/>
          </cell>
          <cell r="C6241">
            <v>0</v>
          </cell>
          <cell r="D6241" t="str">
            <v/>
          </cell>
          <cell r="E6241">
            <v>0</v>
          </cell>
          <cell r="F6241">
            <v>0</v>
          </cell>
          <cell r="G6241">
            <v>0</v>
          </cell>
        </row>
        <row r="6242">
          <cell r="A6242" t="str">
            <v/>
          </cell>
          <cell r="B6242" t="str">
            <v/>
          </cell>
          <cell r="C6242">
            <v>0</v>
          </cell>
          <cell r="D6242" t="str">
            <v/>
          </cell>
          <cell r="E6242">
            <v>0</v>
          </cell>
          <cell r="F6242">
            <v>0</v>
          </cell>
          <cell r="G6242">
            <v>0</v>
          </cell>
        </row>
        <row r="6243">
          <cell r="A6243" t="str">
            <v/>
          </cell>
          <cell r="B6243" t="str">
            <v/>
          </cell>
          <cell r="C6243">
            <v>0</v>
          </cell>
          <cell r="D6243" t="str">
            <v/>
          </cell>
          <cell r="E6243">
            <v>0</v>
          </cell>
          <cell r="F6243">
            <v>0</v>
          </cell>
          <cell r="G6243">
            <v>0</v>
          </cell>
        </row>
        <row r="6244">
          <cell r="A6244" t="str">
            <v/>
          </cell>
          <cell r="B6244" t="str">
            <v/>
          </cell>
          <cell r="C6244">
            <v>0</v>
          </cell>
          <cell r="D6244" t="str">
            <v/>
          </cell>
          <cell r="E6244">
            <v>0</v>
          </cell>
          <cell r="F6244">
            <v>0</v>
          </cell>
          <cell r="G6244">
            <v>0</v>
          </cell>
        </row>
        <row r="6245">
          <cell r="A6245" t="str">
            <v/>
          </cell>
          <cell r="B6245" t="str">
            <v/>
          </cell>
          <cell r="C6245">
            <v>0</v>
          </cell>
          <cell r="D6245" t="str">
            <v/>
          </cell>
          <cell r="E6245">
            <v>0</v>
          </cell>
          <cell r="F6245">
            <v>0</v>
          </cell>
          <cell r="G6245">
            <v>0</v>
          </cell>
        </row>
        <row r="6246">
          <cell r="A6246" t="str">
            <v/>
          </cell>
          <cell r="B6246" t="str">
            <v/>
          </cell>
          <cell r="C6246">
            <v>0</v>
          </cell>
          <cell r="D6246" t="str">
            <v/>
          </cell>
          <cell r="E6246">
            <v>0</v>
          </cell>
          <cell r="F6246">
            <v>0</v>
          </cell>
          <cell r="G6246">
            <v>0</v>
          </cell>
        </row>
        <row r="6247">
          <cell r="A6247">
            <v>0</v>
          </cell>
          <cell r="E6247">
            <v>0</v>
          </cell>
          <cell r="F6247" t="str">
            <v>Total C</v>
          </cell>
          <cell r="G6247">
            <v>0</v>
          </cell>
        </row>
        <row r="6248">
          <cell r="A6248">
            <v>0</v>
          </cell>
          <cell r="E6248">
            <v>0</v>
          </cell>
          <cell r="G6248">
            <v>0</v>
          </cell>
        </row>
        <row r="6249">
          <cell r="A6249" t="str">
            <v>18.2</v>
          </cell>
          <cell r="B6249" t="str">
            <v>SISTEMA DE CONTROL DE INCENDIO</v>
          </cell>
          <cell r="C6249">
            <v>0</v>
          </cell>
          <cell r="D6249" t="str">
            <v>Costo  Neto</v>
          </cell>
          <cell r="E6249">
            <v>0</v>
          </cell>
          <cell r="F6249" t="str">
            <v>Total D=A+B+C</v>
          </cell>
          <cell r="G6249">
            <v>0</v>
          </cell>
        </row>
        <row r="6251">
          <cell r="A6251" t="str">
            <v>ANALISIS DE PRECIOS</v>
          </cell>
          <cell r="B6251">
            <v>0</v>
          </cell>
          <cell r="C6251">
            <v>0</v>
          </cell>
          <cell r="D6251">
            <v>0</v>
          </cell>
          <cell r="E6251">
            <v>0</v>
          </cell>
          <cell r="F6251">
            <v>0</v>
          </cell>
          <cell r="G6251">
            <v>0</v>
          </cell>
        </row>
        <row r="6252">
          <cell r="A6252" t="str">
            <v>COMITENTE:</v>
          </cell>
          <cell r="B6252" t="str">
            <v>SUBSECRETARÍA DE OBRAS PÚBLICAS</v>
          </cell>
          <cell r="C6252">
            <v>0</v>
          </cell>
          <cell r="D6252">
            <v>0</v>
          </cell>
          <cell r="E6252">
            <v>0</v>
          </cell>
          <cell r="F6252">
            <v>0</v>
          </cell>
          <cell r="G6252">
            <v>0</v>
          </cell>
        </row>
        <row r="6253">
          <cell r="A6253" t="str">
            <v>CONTRATISTA:</v>
          </cell>
          <cell r="B6253">
            <v>0</v>
          </cell>
          <cell r="C6253">
            <v>0</v>
          </cell>
          <cell r="D6253">
            <v>0</v>
          </cell>
          <cell r="E6253">
            <v>0</v>
          </cell>
          <cell r="F6253">
            <v>0</v>
          </cell>
          <cell r="G6253">
            <v>0</v>
          </cell>
        </row>
        <row r="6254">
          <cell r="A6254" t="str">
            <v>OBRA:</v>
          </cell>
          <cell r="B6254" t="str">
            <v>CONSTRUCCIÓN CONSULTORIOS EXTERNOS - HOSPITAL DR. GUILLERMO RAWSON</v>
          </cell>
          <cell r="C6254">
            <v>0</v>
          </cell>
          <cell r="D6254">
            <v>0</v>
          </cell>
          <cell r="E6254">
            <v>0</v>
          </cell>
          <cell r="F6254" t="str">
            <v>PRECIOS A:</v>
          </cell>
          <cell r="G6254">
            <v>0</v>
          </cell>
        </row>
        <row r="6255">
          <cell r="A6255" t="str">
            <v>UBICACIÓN:</v>
          </cell>
          <cell r="B6255" t="str">
            <v>Departamento Capital - Provincia de SAN JUAN</v>
          </cell>
          <cell r="C6255">
            <v>0</v>
          </cell>
          <cell r="E6255">
            <v>0</v>
          </cell>
          <cell r="G6255">
            <v>0</v>
          </cell>
        </row>
        <row r="6256">
          <cell r="A6256" t="str">
            <v>RUBRO:</v>
          </cell>
          <cell r="B6256">
            <v>18</v>
          </cell>
          <cell r="C6256" t="str">
            <v>INSTALACIÓN DE SERVICIO CONTRA INCENDIO</v>
          </cell>
          <cell r="E6256">
            <v>0</v>
          </cell>
          <cell r="G6256">
            <v>0</v>
          </cell>
        </row>
        <row r="6257">
          <cell r="A6257" t="str">
            <v>ITEM:</v>
          </cell>
          <cell r="B6257" t="str">
            <v>18.3</v>
          </cell>
          <cell r="C6257" t="str">
            <v>SISTEMA DE EXTINCIÓN POR AGUA</v>
          </cell>
          <cell r="E6257">
            <v>0</v>
          </cell>
          <cell r="F6257" t="str">
            <v>UNIDAD:</v>
          </cell>
          <cell r="G6257" t="str">
            <v>gl</v>
          </cell>
        </row>
        <row r="6258">
          <cell r="A6258">
            <v>0</v>
          </cell>
          <cell r="B6258">
            <v>0</v>
          </cell>
          <cell r="E6258">
            <v>0</v>
          </cell>
          <cell r="G6258">
            <v>0</v>
          </cell>
        </row>
        <row r="6259">
          <cell r="A6259" t="str">
            <v>DATOS REDETERMINACION</v>
          </cell>
          <cell r="B6259">
            <v>0</v>
          </cell>
          <cell r="C6259" t="str">
            <v>DESIGNACION</v>
          </cell>
          <cell r="D6259" t="str">
            <v>U</v>
          </cell>
          <cell r="E6259" t="str">
            <v>Cantidad</v>
          </cell>
          <cell r="F6259" t="str">
            <v>$ Unitarios</v>
          </cell>
          <cell r="G6259" t="str">
            <v>$ Parcial</v>
          </cell>
        </row>
        <row r="6260">
          <cell r="A6260" t="str">
            <v>CÓDIGO</v>
          </cell>
          <cell r="B6260" t="str">
            <v>DESCRIPCIÓN</v>
          </cell>
          <cell r="C6260">
            <v>0</v>
          </cell>
          <cell r="D6260">
            <v>0</v>
          </cell>
          <cell r="E6260">
            <v>0</v>
          </cell>
          <cell r="F6260">
            <v>0</v>
          </cell>
          <cell r="G6260">
            <v>0</v>
          </cell>
        </row>
        <row r="6261">
          <cell r="A6261">
            <v>0</v>
          </cell>
          <cell r="B6261">
            <v>0</v>
          </cell>
          <cell r="C6261" t="str">
            <v>A - MATERIALES</v>
          </cell>
          <cell r="D6261">
            <v>0</v>
          </cell>
          <cell r="E6261">
            <v>0</v>
          </cell>
          <cell r="F6261">
            <v>0</v>
          </cell>
          <cell r="G6261">
            <v>0</v>
          </cell>
        </row>
        <row r="6262">
          <cell r="A6262" t="str">
            <v/>
          </cell>
          <cell r="B6262" t="str">
            <v/>
          </cell>
          <cell r="C6262">
            <v>0</v>
          </cell>
          <cell r="D6262" t="str">
            <v/>
          </cell>
          <cell r="E6262">
            <v>0</v>
          </cell>
          <cell r="F6262">
            <v>0</v>
          </cell>
          <cell r="G6262">
            <v>0</v>
          </cell>
        </row>
        <row r="6263">
          <cell r="A6263" t="str">
            <v/>
          </cell>
          <cell r="B6263" t="str">
            <v/>
          </cell>
          <cell r="C6263">
            <v>0</v>
          </cell>
          <cell r="D6263" t="str">
            <v/>
          </cell>
          <cell r="E6263">
            <v>0</v>
          </cell>
          <cell r="F6263">
            <v>0</v>
          </cell>
          <cell r="G6263">
            <v>0</v>
          </cell>
        </row>
        <row r="6264">
          <cell r="A6264" t="str">
            <v/>
          </cell>
          <cell r="B6264" t="str">
            <v/>
          </cell>
          <cell r="C6264">
            <v>0</v>
          </cell>
          <cell r="D6264" t="str">
            <v/>
          </cell>
          <cell r="E6264">
            <v>0</v>
          </cell>
          <cell r="F6264">
            <v>0</v>
          </cell>
          <cell r="G6264">
            <v>0</v>
          </cell>
        </row>
        <row r="6265">
          <cell r="A6265" t="str">
            <v/>
          </cell>
          <cell r="B6265" t="str">
            <v/>
          </cell>
          <cell r="C6265">
            <v>0</v>
          </cell>
          <cell r="D6265" t="str">
            <v/>
          </cell>
          <cell r="E6265">
            <v>0</v>
          </cell>
          <cell r="F6265">
            <v>0</v>
          </cell>
          <cell r="G6265">
            <v>0</v>
          </cell>
        </row>
        <row r="6266">
          <cell r="A6266" t="str">
            <v/>
          </cell>
          <cell r="B6266" t="str">
            <v/>
          </cell>
          <cell r="C6266">
            <v>0</v>
          </cell>
          <cell r="D6266" t="str">
            <v/>
          </cell>
          <cell r="E6266">
            <v>0</v>
          </cell>
          <cell r="F6266">
            <v>0</v>
          </cell>
          <cell r="G6266">
            <v>0</v>
          </cell>
        </row>
        <row r="6267">
          <cell r="A6267" t="str">
            <v/>
          </cell>
          <cell r="B6267" t="str">
            <v/>
          </cell>
          <cell r="C6267">
            <v>0</v>
          </cell>
          <cell r="D6267" t="str">
            <v/>
          </cell>
          <cell r="E6267">
            <v>0</v>
          </cell>
          <cell r="F6267">
            <v>0</v>
          </cell>
          <cell r="G6267">
            <v>0</v>
          </cell>
        </row>
        <row r="6268">
          <cell r="A6268" t="str">
            <v/>
          </cell>
          <cell r="B6268" t="str">
            <v/>
          </cell>
          <cell r="C6268">
            <v>0</v>
          </cell>
          <cell r="D6268" t="str">
            <v/>
          </cell>
          <cell r="E6268">
            <v>0</v>
          </cell>
          <cell r="F6268">
            <v>0</v>
          </cell>
          <cell r="G6268">
            <v>0</v>
          </cell>
        </row>
        <row r="6269">
          <cell r="A6269" t="str">
            <v/>
          </cell>
          <cell r="B6269" t="str">
            <v/>
          </cell>
          <cell r="C6269">
            <v>0</v>
          </cell>
          <cell r="D6269" t="str">
            <v/>
          </cell>
          <cell r="E6269">
            <v>0</v>
          </cell>
          <cell r="F6269">
            <v>0</v>
          </cell>
          <cell r="G6269">
            <v>0</v>
          </cell>
        </row>
        <row r="6270">
          <cell r="A6270" t="str">
            <v/>
          </cell>
          <cell r="B6270" t="str">
            <v/>
          </cell>
          <cell r="C6270">
            <v>0</v>
          </cell>
          <cell r="D6270" t="str">
            <v/>
          </cell>
          <cell r="E6270">
            <v>0</v>
          </cell>
          <cell r="F6270">
            <v>0</v>
          </cell>
          <cell r="G6270">
            <v>0</v>
          </cell>
        </row>
        <row r="6271">
          <cell r="A6271" t="str">
            <v/>
          </cell>
          <cell r="B6271" t="str">
            <v/>
          </cell>
          <cell r="C6271">
            <v>0</v>
          </cell>
          <cell r="D6271" t="str">
            <v/>
          </cell>
          <cell r="E6271">
            <v>0</v>
          </cell>
          <cell r="F6271">
            <v>0</v>
          </cell>
          <cell r="G6271">
            <v>0</v>
          </cell>
        </row>
        <row r="6272">
          <cell r="A6272" t="str">
            <v/>
          </cell>
          <cell r="B6272" t="str">
            <v/>
          </cell>
          <cell r="C6272">
            <v>0</v>
          </cell>
          <cell r="D6272" t="str">
            <v/>
          </cell>
          <cell r="E6272">
            <v>0</v>
          </cell>
          <cell r="F6272">
            <v>0</v>
          </cell>
          <cell r="G6272">
            <v>0</v>
          </cell>
        </row>
        <row r="6273">
          <cell r="A6273" t="str">
            <v/>
          </cell>
          <cell r="B6273" t="str">
            <v/>
          </cell>
          <cell r="C6273">
            <v>0</v>
          </cell>
          <cell r="D6273" t="str">
            <v/>
          </cell>
          <cell r="E6273">
            <v>0</v>
          </cell>
          <cell r="F6273">
            <v>0</v>
          </cell>
          <cell r="G6273">
            <v>0</v>
          </cell>
        </row>
        <row r="6274">
          <cell r="A6274" t="str">
            <v/>
          </cell>
          <cell r="B6274" t="str">
            <v/>
          </cell>
          <cell r="C6274">
            <v>0</v>
          </cell>
          <cell r="D6274" t="str">
            <v/>
          </cell>
          <cell r="E6274">
            <v>0</v>
          </cell>
          <cell r="F6274">
            <v>0</v>
          </cell>
          <cell r="G6274">
            <v>0</v>
          </cell>
        </row>
        <row r="6275">
          <cell r="A6275" t="str">
            <v/>
          </cell>
          <cell r="B6275" t="str">
            <v/>
          </cell>
          <cell r="C6275">
            <v>0</v>
          </cell>
          <cell r="D6275" t="str">
            <v/>
          </cell>
          <cell r="E6275">
            <v>0</v>
          </cell>
          <cell r="F6275">
            <v>0</v>
          </cell>
          <cell r="G6275">
            <v>0</v>
          </cell>
        </row>
        <row r="6276">
          <cell r="A6276">
            <v>0</v>
          </cell>
          <cell r="E6276">
            <v>0</v>
          </cell>
          <cell r="F6276" t="str">
            <v>Total A</v>
          </cell>
          <cell r="G6276">
            <v>0</v>
          </cell>
        </row>
        <row r="6277">
          <cell r="A6277">
            <v>0</v>
          </cell>
          <cell r="C6277" t="str">
            <v>B - MANO DE OBRA</v>
          </cell>
          <cell r="E6277">
            <v>0</v>
          </cell>
          <cell r="G6277">
            <v>0</v>
          </cell>
        </row>
        <row r="6278">
          <cell r="A6278" t="str">
            <v/>
          </cell>
          <cell r="B6278" t="str">
            <v/>
          </cell>
          <cell r="C6278">
            <v>0</v>
          </cell>
          <cell r="D6278" t="str">
            <v/>
          </cell>
          <cell r="E6278">
            <v>0</v>
          </cell>
          <cell r="F6278">
            <v>0</v>
          </cell>
          <cell r="G6278">
            <v>0</v>
          </cell>
        </row>
        <row r="6279">
          <cell r="A6279" t="str">
            <v/>
          </cell>
          <cell r="B6279" t="str">
            <v/>
          </cell>
          <cell r="C6279">
            <v>0</v>
          </cell>
          <cell r="D6279" t="str">
            <v/>
          </cell>
          <cell r="E6279">
            <v>0</v>
          </cell>
          <cell r="F6279">
            <v>0</v>
          </cell>
          <cell r="G6279">
            <v>0</v>
          </cell>
        </row>
        <row r="6280">
          <cell r="A6280" t="str">
            <v/>
          </cell>
          <cell r="B6280" t="str">
            <v/>
          </cell>
          <cell r="C6280">
            <v>0</v>
          </cell>
          <cell r="D6280" t="str">
            <v/>
          </cell>
          <cell r="E6280">
            <v>0</v>
          </cell>
          <cell r="F6280">
            <v>0</v>
          </cell>
          <cell r="G6280">
            <v>0</v>
          </cell>
        </row>
        <row r="6281">
          <cell r="A6281" t="str">
            <v/>
          </cell>
          <cell r="B6281" t="str">
            <v/>
          </cell>
          <cell r="C6281">
            <v>0</v>
          </cell>
          <cell r="D6281" t="str">
            <v/>
          </cell>
          <cell r="E6281">
            <v>0</v>
          </cell>
          <cell r="F6281">
            <v>0</v>
          </cell>
          <cell r="G6281">
            <v>0</v>
          </cell>
        </row>
        <row r="6282">
          <cell r="A6282" t="str">
            <v/>
          </cell>
          <cell r="B6282" t="str">
            <v/>
          </cell>
          <cell r="C6282">
            <v>0</v>
          </cell>
          <cell r="D6282" t="str">
            <v/>
          </cell>
          <cell r="E6282">
            <v>0</v>
          </cell>
          <cell r="F6282">
            <v>0</v>
          </cell>
          <cell r="G6282">
            <v>0</v>
          </cell>
        </row>
        <row r="6283">
          <cell r="A6283" t="str">
            <v/>
          </cell>
          <cell r="B6283" t="str">
            <v/>
          </cell>
          <cell r="C6283">
            <v>0</v>
          </cell>
          <cell r="D6283" t="str">
            <v/>
          </cell>
          <cell r="E6283">
            <v>0</v>
          </cell>
          <cell r="F6283">
            <v>0</v>
          </cell>
          <cell r="G6283">
            <v>0</v>
          </cell>
        </row>
        <row r="6284">
          <cell r="A6284" t="str">
            <v/>
          </cell>
          <cell r="B6284" t="str">
            <v/>
          </cell>
          <cell r="C6284">
            <v>0</v>
          </cell>
          <cell r="D6284" t="str">
            <v/>
          </cell>
          <cell r="E6284">
            <v>0</v>
          </cell>
          <cell r="F6284">
            <v>0</v>
          </cell>
          <cell r="G6284">
            <v>0</v>
          </cell>
        </row>
        <row r="6285">
          <cell r="A6285" t="str">
            <v/>
          </cell>
          <cell r="B6285" t="str">
            <v/>
          </cell>
          <cell r="C6285">
            <v>0</v>
          </cell>
          <cell r="D6285" t="str">
            <v/>
          </cell>
          <cell r="E6285">
            <v>0</v>
          </cell>
          <cell r="F6285">
            <v>0</v>
          </cell>
          <cell r="G6285">
            <v>0</v>
          </cell>
        </row>
        <row r="6286">
          <cell r="A6286">
            <v>0</v>
          </cell>
          <cell r="E6286">
            <v>0</v>
          </cell>
          <cell r="F6286" t="str">
            <v>Total B</v>
          </cell>
          <cell r="G6286">
            <v>0</v>
          </cell>
        </row>
        <row r="6287">
          <cell r="A6287">
            <v>0</v>
          </cell>
          <cell r="C6287" t="str">
            <v>C - EQUIPOS</v>
          </cell>
          <cell r="E6287">
            <v>0</v>
          </cell>
          <cell r="G6287">
            <v>0</v>
          </cell>
        </row>
        <row r="6288">
          <cell r="A6288" t="str">
            <v/>
          </cell>
          <cell r="B6288" t="str">
            <v/>
          </cell>
          <cell r="C6288">
            <v>0</v>
          </cell>
          <cell r="D6288" t="str">
            <v/>
          </cell>
          <cell r="E6288">
            <v>0</v>
          </cell>
          <cell r="F6288">
            <v>0</v>
          </cell>
          <cell r="G6288">
            <v>0</v>
          </cell>
        </row>
        <row r="6289">
          <cell r="A6289" t="str">
            <v/>
          </cell>
          <cell r="B6289" t="str">
            <v/>
          </cell>
          <cell r="C6289">
            <v>0</v>
          </cell>
          <cell r="D6289" t="str">
            <v/>
          </cell>
          <cell r="E6289">
            <v>0</v>
          </cell>
          <cell r="F6289">
            <v>0</v>
          </cell>
          <cell r="G6289">
            <v>0</v>
          </cell>
        </row>
        <row r="6290">
          <cell r="A6290" t="str">
            <v/>
          </cell>
          <cell r="B6290" t="str">
            <v/>
          </cell>
          <cell r="C6290">
            <v>0</v>
          </cell>
          <cell r="D6290" t="str">
            <v/>
          </cell>
          <cell r="E6290">
            <v>0</v>
          </cell>
          <cell r="F6290">
            <v>0</v>
          </cell>
          <cell r="G6290">
            <v>0</v>
          </cell>
        </row>
        <row r="6291">
          <cell r="A6291" t="str">
            <v/>
          </cell>
          <cell r="B6291" t="str">
            <v/>
          </cell>
          <cell r="C6291">
            <v>0</v>
          </cell>
          <cell r="D6291" t="str">
            <v/>
          </cell>
          <cell r="E6291">
            <v>0</v>
          </cell>
          <cell r="F6291">
            <v>0</v>
          </cell>
          <cell r="G6291">
            <v>0</v>
          </cell>
        </row>
        <row r="6292">
          <cell r="A6292" t="str">
            <v/>
          </cell>
          <cell r="B6292" t="str">
            <v/>
          </cell>
          <cell r="C6292">
            <v>0</v>
          </cell>
          <cell r="D6292" t="str">
            <v/>
          </cell>
          <cell r="E6292">
            <v>0</v>
          </cell>
          <cell r="F6292">
            <v>0</v>
          </cell>
          <cell r="G6292">
            <v>0</v>
          </cell>
        </row>
        <row r="6293">
          <cell r="A6293" t="str">
            <v/>
          </cell>
          <cell r="B6293" t="str">
            <v/>
          </cell>
          <cell r="C6293">
            <v>0</v>
          </cell>
          <cell r="D6293" t="str">
            <v/>
          </cell>
          <cell r="E6293">
            <v>0</v>
          </cell>
          <cell r="F6293">
            <v>0</v>
          </cell>
          <cell r="G6293">
            <v>0</v>
          </cell>
        </row>
        <row r="6294">
          <cell r="A6294" t="str">
            <v/>
          </cell>
          <cell r="B6294" t="str">
            <v/>
          </cell>
          <cell r="C6294">
            <v>0</v>
          </cell>
          <cell r="D6294" t="str">
            <v/>
          </cell>
          <cell r="E6294">
            <v>0</v>
          </cell>
          <cell r="F6294">
            <v>0</v>
          </cell>
          <cell r="G6294">
            <v>0</v>
          </cell>
        </row>
        <row r="6295">
          <cell r="A6295" t="str">
            <v/>
          </cell>
          <cell r="B6295" t="str">
            <v/>
          </cell>
          <cell r="C6295">
            <v>0</v>
          </cell>
          <cell r="D6295" t="str">
            <v/>
          </cell>
          <cell r="E6295">
            <v>0</v>
          </cell>
          <cell r="F6295">
            <v>0</v>
          </cell>
          <cell r="G6295">
            <v>0</v>
          </cell>
        </row>
        <row r="6296">
          <cell r="A6296" t="str">
            <v/>
          </cell>
          <cell r="B6296" t="str">
            <v/>
          </cell>
          <cell r="C6296">
            <v>0</v>
          </cell>
          <cell r="D6296" t="str">
            <v/>
          </cell>
          <cell r="E6296">
            <v>0</v>
          </cell>
          <cell r="F6296">
            <v>0</v>
          </cell>
          <cell r="G6296">
            <v>0</v>
          </cell>
        </row>
        <row r="6297">
          <cell r="A6297">
            <v>0</v>
          </cell>
          <cell r="E6297">
            <v>0</v>
          </cell>
          <cell r="F6297" t="str">
            <v>Total C</v>
          </cell>
          <cell r="G6297">
            <v>0</v>
          </cell>
        </row>
        <row r="6298">
          <cell r="A6298">
            <v>0</v>
          </cell>
          <cell r="E6298">
            <v>0</v>
          </cell>
          <cell r="G6298">
            <v>0</v>
          </cell>
        </row>
        <row r="6299">
          <cell r="A6299" t="str">
            <v>18.3</v>
          </cell>
          <cell r="B6299" t="str">
            <v>SISTEMA DE EXTINCIÓN POR AGUA</v>
          </cell>
          <cell r="C6299">
            <v>0</v>
          </cell>
          <cell r="D6299" t="str">
            <v>Costo  Neto</v>
          </cell>
          <cell r="E6299">
            <v>0</v>
          </cell>
          <cell r="F6299" t="str">
            <v>Total D=A+B+C</v>
          </cell>
          <cell r="G6299">
            <v>0</v>
          </cell>
        </row>
        <row r="6301">
          <cell r="A6301" t="str">
            <v>ANALISIS DE PRECIOS</v>
          </cell>
          <cell r="B6301">
            <v>0</v>
          </cell>
          <cell r="C6301">
            <v>0</v>
          </cell>
          <cell r="D6301">
            <v>0</v>
          </cell>
          <cell r="E6301">
            <v>0</v>
          </cell>
          <cell r="F6301">
            <v>0</v>
          </cell>
          <cell r="G6301">
            <v>0</v>
          </cell>
        </row>
        <row r="6302">
          <cell r="A6302" t="str">
            <v>COMITENTE:</v>
          </cell>
          <cell r="B6302" t="str">
            <v>SUBSECRETARÍA DE OBRAS PÚBLICAS</v>
          </cell>
          <cell r="C6302">
            <v>0</v>
          </cell>
          <cell r="D6302">
            <v>0</v>
          </cell>
          <cell r="E6302">
            <v>0</v>
          </cell>
          <cell r="F6302">
            <v>0</v>
          </cell>
          <cell r="G6302">
            <v>0</v>
          </cell>
        </row>
        <row r="6303">
          <cell r="A6303" t="str">
            <v>CONTRATISTA:</v>
          </cell>
          <cell r="B6303">
            <v>0</v>
          </cell>
          <cell r="C6303">
            <v>0</v>
          </cell>
          <cell r="D6303">
            <v>0</v>
          </cell>
          <cell r="E6303">
            <v>0</v>
          </cell>
          <cell r="F6303">
            <v>0</v>
          </cell>
          <cell r="G6303">
            <v>0</v>
          </cell>
        </row>
        <row r="6304">
          <cell r="A6304" t="str">
            <v>OBRA:</v>
          </cell>
          <cell r="B6304" t="str">
            <v>CONSTRUCCIÓN CONSULTORIOS EXTERNOS - HOSPITAL DR. GUILLERMO RAWSON</v>
          </cell>
          <cell r="C6304">
            <v>0</v>
          </cell>
          <cell r="D6304">
            <v>0</v>
          </cell>
          <cell r="E6304">
            <v>0</v>
          </cell>
          <cell r="F6304" t="str">
            <v>PRECIOS A:</v>
          </cell>
          <cell r="G6304">
            <v>0</v>
          </cell>
        </row>
        <row r="6305">
          <cell r="A6305" t="str">
            <v>UBICACIÓN:</v>
          </cell>
          <cell r="B6305" t="str">
            <v>Departamento Capital - Provincia de SAN JUAN</v>
          </cell>
          <cell r="C6305">
            <v>0</v>
          </cell>
          <cell r="E6305">
            <v>0</v>
          </cell>
          <cell r="G6305">
            <v>0</v>
          </cell>
        </row>
        <row r="6306">
          <cell r="A6306" t="str">
            <v>RUBRO:</v>
          </cell>
          <cell r="B6306">
            <v>18</v>
          </cell>
          <cell r="C6306" t="str">
            <v>INSTALACIÓN DE SERVICIO CONTRA INCENDIO</v>
          </cell>
          <cell r="E6306">
            <v>0</v>
          </cell>
          <cell r="G6306">
            <v>0</v>
          </cell>
        </row>
        <row r="6307">
          <cell r="A6307" t="str">
            <v>ITEM:</v>
          </cell>
          <cell r="B6307" t="str">
            <v>18.4</v>
          </cell>
          <cell r="C6307" t="str">
            <v>MATAFUEGOS</v>
          </cell>
          <cell r="E6307">
            <v>0</v>
          </cell>
          <cell r="F6307" t="str">
            <v>UNIDAD:</v>
          </cell>
          <cell r="G6307" t="str">
            <v>gl</v>
          </cell>
        </row>
        <row r="6308">
          <cell r="A6308">
            <v>0</v>
          </cell>
          <cell r="B6308">
            <v>0</v>
          </cell>
          <cell r="E6308">
            <v>0</v>
          </cell>
          <cell r="G6308">
            <v>0</v>
          </cell>
        </row>
        <row r="6309">
          <cell r="A6309" t="str">
            <v>DATOS REDETERMINACION</v>
          </cell>
          <cell r="B6309">
            <v>0</v>
          </cell>
          <cell r="C6309" t="str">
            <v>DESIGNACION</v>
          </cell>
          <cell r="D6309" t="str">
            <v>U</v>
          </cell>
          <cell r="E6309" t="str">
            <v>Cantidad</v>
          </cell>
          <cell r="F6309" t="str">
            <v>$ Unitarios</v>
          </cell>
          <cell r="G6309" t="str">
            <v>$ Parcial</v>
          </cell>
        </row>
        <row r="6310">
          <cell r="A6310" t="str">
            <v>CÓDIGO</v>
          </cell>
          <cell r="B6310" t="str">
            <v>DESCRIPCIÓN</v>
          </cell>
          <cell r="C6310">
            <v>0</v>
          </cell>
          <cell r="D6310">
            <v>0</v>
          </cell>
          <cell r="E6310">
            <v>0</v>
          </cell>
          <cell r="F6310">
            <v>0</v>
          </cell>
          <cell r="G6310">
            <v>0</v>
          </cell>
        </row>
        <row r="6311">
          <cell r="A6311">
            <v>0</v>
          </cell>
          <cell r="B6311">
            <v>0</v>
          </cell>
          <cell r="C6311" t="str">
            <v>A - MATERIALES</v>
          </cell>
          <cell r="D6311">
            <v>0</v>
          </cell>
          <cell r="E6311">
            <v>0</v>
          </cell>
          <cell r="F6311">
            <v>0</v>
          </cell>
          <cell r="G6311">
            <v>0</v>
          </cell>
        </row>
        <row r="6312">
          <cell r="A6312" t="str">
            <v/>
          </cell>
          <cell r="B6312" t="str">
            <v/>
          </cell>
          <cell r="C6312">
            <v>0</v>
          </cell>
          <cell r="D6312" t="str">
            <v/>
          </cell>
          <cell r="E6312">
            <v>0</v>
          </cell>
          <cell r="F6312">
            <v>0</v>
          </cell>
          <cell r="G6312">
            <v>0</v>
          </cell>
        </row>
        <row r="6313">
          <cell r="A6313" t="str">
            <v/>
          </cell>
          <cell r="B6313" t="str">
            <v/>
          </cell>
          <cell r="C6313">
            <v>0</v>
          </cell>
          <cell r="D6313" t="str">
            <v/>
          </cell>
          <cell r="E6313">
            <v>0</v>
          </cell>
          <cell r="F6313">
            <v>0</v>
          </cell>
          <cell r="G6313">
            <v>0</v>
          </cell>
        </row>
        <row r="6314">
          <cell r="A6314" t="str">
            <v/>
          </cell>
          <cell r="B6314" t="str">
            <v/>
          </cell>
          <cell r="C6314">
            <v>0</v>
          </cell>
          <cell r="D6314" t="str">
            <v/>
          </cell>
          <cell r="E6314">
            <v>0</v>
          </cell>
          <cell r="F6314">
            <v>0</v>
          </cell>
          <cell r="G6314">
            <v>0</v>
          </cell>
        </row>
        <row r="6315">
          <cell r="A6315" t="str">
            <v/>
          </cell>
          <cell r="B6315" t="str">
            <v/>
          </cell>
          <cell r="C6315">
            <v>0</v>
          </cell>
          <cell r="D6315" t="str">
            <v/>
          </cell>
          <cell r="E6315">
            <v>0</v>
          </cell>
          <cell r="F6315">
            <v>0</v>
          </cell>
          <cell r="G6315">
            <v>0</v>
          </cell>
        </row>
        <row r="6316">
          <cell r="A6316" t="str">
            <v/>
          </cell>
          <cell r="B6316" t="str">
            <v/>
          </cell>
          <cell r="C6316">
            <v>0</v>
          </cell>
          <cell r="D6316" t="str">
            <v/>
          </cell>
          <cell r="E6316">
            <v>0</v>
          </cell>
          <cell r="F6316">
            <v>0</v>
          </cell>
          <cell r="G6316">
            <v>0</v>
          </cell>
        </row>
        <row r="6317">
          <cell r="A6317" t="str">
            <v/>
          </cell>
          <cell r="B6317" t="str">
            <v/>
          </cell>
          <cell r="C6317">
            <v>0</v>
          </cell>
          <cell r="D6317" t="str">
            <v/>
          </cell>
          <cell r="E6317">
            <v>0</v>
          </cell>
          <cell r="F6317">
            <v>0</v>
          </cell>
          <cell r="G6317">
            <v>0</v>
          </cell>
        </row>
        <row r="6318">
          <cell r="A6318" t="str">
            <v/>
          </cell>
          <cell r="B6318" t="str">
            <v/>
          </cell>
          <cell r="C6318">
            <v>0</v>
          </cell>
          <cell r="D6318" t="str">
            <v/>
          </cell>
          <cell r="E6318">
            <v>0</v>
          </cell>
          <cell r="F6318">
            <v>0</v>
          </cell>
          <cell r="G6318">
            <v>0</v>
          </cell>
        </row>
        <row r="6319">
          <cell r="A6319" t="str">
            <v/>
          </cell>
          <cell r="B6319" t="str">
            <v/>
          </cell>
          <cell r="C6319">
            <v>0</v>
          </cell>
          <cell r="D6319" t="str">
            <v/>
          </cell>
          <cell r="E6319">
            <v>0</v>
          </cell>
          <cell r="F6319">
            <v>0</v>
          </cell>
          <cell r="G6319">
            <v>0</v>
          </cell>
        </row>
        <row r="6320">
          <cell r="A6320" t="str">
            <v/>
          </cell>
          <cell r="B6320" t="str">
            <v/>
          </cell>
          <cell r="C6320">
            <v>0</v>
          </cell>
          <cell r="D6320" t="str">
            <v/>
          </cell>
          <cell r="E6320">
            <v>0</v>
          </cell>
          <cell r="F6320">
            <v>0</v>
          </cell>
          <cell r="G6320">
            <v>0</v>
          </cell>
        </row>
        <row r="6321">
          <cell r="A6321" t="str">
            <v/>
          </cell>
          <cell r="B6321" t="str">
            <v/>
          </cell>
          <cell r="C6321">
            <v>0</v>
          </cell>
          <cell r="D6321" t="str">
            <v/>
          </cell>
          <cell r="E6321">
            <v>0</v>
          </cell>
          <cell r="F6321">
            <v>0</v>
          </cell>
          <cell r="G6321">
            <v>0</v>
          </cell>
        </row>
        <row r="6322">
          <cell r="A6322" t="str">
            <v/>
          </cell>
          <cell r="B6322" t="str">
            <v/>
          </cell>
          <cell r="C6322">
            <v>0</v>
          </cell>
          <cell r="D6322" t="str">
            <v/>
          </cell>
          <cell r="E6322">
            <v>0</v>
          </cell>
          <cell r="F6322">
            <v>0</v>
          </cell>
          <cell r="G6322">
            <v>0</v>
          </cell>
        </row>
        <row r="6323">
          <cell r="A6323" t="str">
            <v/>
          </cell>
          <cell r="B6323" t="str">
            <v/>
          </cell>
          <cell r="C6323">
            <v>0</v>
          </cell>
          <cell r="D6323" t="str">
            <v/>
          </cell>
          <cell r="E6323">
            <v>0</v>
          </cell>
          <cell r="F6323">
            <v>0</v>
          </cell>
          <cell r="G6323">
            <v>0</v>
          </cell>
        </row>
        <row r="6324">
          <cell r="A6324" t="str">
            <v/>
          </cell>
          <cell r="B6324" t="str">
            <v/>
          </cell>
          <cell r="C6324">
            <v>0</v>
          </cell>
          <cell r="D6324" t="str">
            <v/>
          </cell>
          <cell r="E6324">
            <v>0</v>
          </cell>
          <cell r="F6324">
            <v>0</v>
          </cell>
          <cell r="G6324">
            <v>0</v>
          </cell>
        </row>
        <row r="6325">
          <cell r="A6325" t="str">
            <v/>
          </cell>
          <cell r="B6325" t="str">
            <v/>
          </cell>
          <cell r="C6325">
            <v>0</v>
          </cell>
          <cell r="D6325" t="str">
            <v/>
          </cell>
          <cell r="E6325">
            <v>0</v>
          </cell>
          <cell r="F6325">
            <v>0</v>
          </cell>
          <cell r="G6325">
            <v>0</v>
          </cell>
        </row>
        <row r="6326">
          <cell r="A6326">
            <v>0</v>
          </cell>
          <cell r="E6326">
            <v>0</v>
          </cell>
          <cell r="F6326" t="str">
            <v>Total A</v>
          </cell>
          <cell r="G6326">
            <v>0</v>
          </cell>
        </row>
        <row r="6327">
          <cell r="A6327">
            <v>0</v>
          </cell>
          <cell r="C6327" t="str">
            <v>B - MANO DE OBRA</v>
          </cell>
          <cell r="E6327">
            <v>0</v>
          </cell>
          <cell r="G6327">
            <v>0</v>
          </cell>
        </row>
        <row r="6328">
          <cell r="A6328" t="str">
            <v/>
          </cell>
          <cell r="B6328" t="str">
            <v/>
          </cell>
          <cell r="C6328">
            <v>0</v>
          </cell>
          <cell r="D6328" t="str">
            <v/>
          </cell>
          <cell r="E6328">
            <v>0</v>
          </cell>
          <cell r="F6328">
            <v>0</v>
          </cell>
          <cell r="G6328">
            <v>0</v>
          </cell>
        </row>
        <row r="6329">
          <cell r="A6329" t="str">
            <v/>
          </cell>
          <cell r="B6329" t="str">
            <v/>
          </cell>
          <cell r="C6329">
            <v>0</v>
          </cell>
          <cell r="D6329" t="str">
            <v/>
          </cell>
          <cell r="E6329">
            <v>0</v>
          </cell>
          <cell r="F6329">
            <v>0</v>
          </cell>
          <cell r="G6329">
            <v>0</v>
          </cell>
        </row>
        <row r="6330">
          <cell r="A6330" t="str">
            <v/>
          </cell>
          <cell r="B6330" t="str">
            <v/>
          </cell>
          <cell r="C6330">
            <v>0</v>
          </cell>
          <cell r="D6330" t="str">
            <v/>
          </cell>
          <cell r="E6330">
            <v>0</v>
          </cell>
          <cell r="F6330">
            <v>0</v>
          </cell>
          <cell r="G6330">
            <v>0</v>
          </cell>
        </row>
        <row r="6331">
          <cell r="A6331" t="str">
            <v/>
          </cell>
          <cell r="B6331" t="str">
            <v/>
          </cell>
          <cell r="C6331">
            <v>0</v>
          </cell>
          <cell r="D6331" t="str">
            <v/>
          </cell>
          <cell r="E6331">
            <v>0</v>
          </cell>
          <cell r="F6331">
            <v>0</v>
          </cell>
          <cell r="G6331">
            <v>0</v>
          </cell>
        </row>
        <row r="6332">
          <cell r="A6332" t="str">
            <v/>
          </cell>
          <cell r="B6332" t="str">
            <v/>
          </cell>
          <cell r="C6332">
            <v>0</v>
          </cell>
          <cell r="D6332" t="str">
            <v/>
          </cell>
          <cell r="E6332">
            <v>0</v>
          </cell>
          <cell r="F6332">
            <v>0</v>
          </cell>
          <cell r="G6332">
            <v>0</v>
          </cell>
        </row>
        <row r="6333">
          <cell r="A6333" t="str">
            <v/>
          </cell>
          <cell r="B6333" t="str">
            <v/>
          </cell>
          <cell r="C6333">
            <v>0</v>
          </cell>
          <cell r="D6333" t="str">
            <v/>
          </cell>
          <cell r="E6333">
            <v>0</v>
          </cell>
          <cell r="F6333">
            <v>0</v>
          </cell>
          <cell r="G6333">
            <v>0</v>
          </cell>
        </row>
        <row r="6334">
          <cell r="A6334" t="str">
            <v/>
          </cell>
          <cell r="B6334" t="str">
            <v/>
          </cell>
          <cell r="C6334">
            <v>0</v>
          </cell>
          <cell r="D6334" t="str">
            <v/>
          </cell>
          <cell r="E6334">
            <v>0</v>
          </cell>
          <cell r="F6334">
            <v>0</v>
          </cell>
          <cell r="G6334">
            <v>0</v>
          </cell>
        </row>
        <row r="6335">
          <cell r="A6335" t="str">
            <v/>
          </cell>
          <cell r="B6335" t="str">
            <v/>
          </cell>
          <cell r="C6335">
            <v>0</v>
          </cell>
          <cell r="D6335" t="str">
            <v/>
          </cell>
          <cell r="E6335">
            <v>0</v>
          </cell>
          <cell r="F6335">
            <v>0</v>
          </cell>
          <cell r="G6335">
            <v>0</v>
          </cell>
        </row>
        <row r="6336">
          <cell r="A6336">
            <v>0</v>
          </cell>
          <cell r="E6336">
            <v>0</v>
          </cell>
          <cell r="F6336" t="str">
            <v>Total B</v>
          </cell>
          <cell r="G6336">
            <v>0</v>
          </cell>
        </row>
        <row r="6337">
          <cell r="A6337">
            <v>0</v>
          </cell>
          <cell r="C6337" t="str">
            <v>C - EQUIPOS</v>
          </cell>
          <cell r="E6337">
            <v>0</v>
          </cell>
          <cell r="G6337">
            <v>0</v>
          </cell>
        </row>
        <row r="6338">
          <cell r="A6338" t="str">
            <v/>
          </cell>
          <cell r="B6338" t="str">
            <v/>
          </cell>
          <cell r="C6338">
            <v>0</v>
          </cell>
          <cell r="D6338" t="str">
            <v/>
          </cell>
          <cell r="E6338">
            <v>0</v>
          </cell>
          <cell r="F6338">
            <v>0</v>
          </cell>
          <cell r="G6338">
            <v>0</v>
          </cell>
        </row>
        <row r="6339">
          <cell r="A6339" t="str">
            <v/>
          </cell>
          <cell r="B6339" t="str">
            <v/>
          </cell>
          <cell r="C6339">
            <v>0</v>
          </cell>
          <cell r="D6339" t="str">
            <v/>
          </cell>
          <cell r="E6339">
            <v>0</v>
          </cell>
          <cell r="F6339">
            <v>0</v>
          </cell>
          <cell r="G6339">
            <v>0</v>
          </cell>
        </row>
        <row r="6340">
          <cell r="A6340" t="str">
            <v/>
          </cell>
          <cell r="B6340" t="str">
            <v/>
          </cell>
          <cell r="C6340">
            <v>0</v>
          </cell>
          <cell r="D6340" t="str">
            <v/>
          </cell>
          <cell r="E6340">
            <v>0</v>
          </cell>
          <cell r="F6340">
            <v>0</v>
          </cell>
          <cell r="G6340">
            <v>0</v>
          </cell>
        </row>
        <row r="6341">
          <cell r="A6341" t="str">
            <v/>
          </cell>
          <cell r="B6341" t="str">
            <v/>
          </cell>
          <cell r="C6341">
            <v>0</v>
          </cell>
          <cell r="D6341" t="str">
            <v/>
          </cell>
          <cell r="E6341">
            <v>0</v>
          </cell>
          <cell r="F6341">
            <v>0</v>
          </cell>
          <cell r="G6341">
            <v>0</v>
          </cell>
        </row>
        <row r="6342">
          <cell r="A6342" t="str">
            <v/>
          </cell>
          <cell r="B6342" t="str">
            <v/>
          </cell>
          <cell r="C6342">
            <v>0</v>
          </cell>
          <cell r="D6342" t="str">
            <v/>
          </cell>
          <cell r="E6342">
            <v>0</v>
          </cell>
          <cell r="F6342">
            <v>0</v>
          </cell>
          <cell r="G6342">
            <v>0</v>
          </cell>
        </row>
        <row r="6343">
          <cell r="A6343" t="str">
            <v/>
          </cell>
          <cell r="B6343" t="str">
            <v/>
          </cell>
          <cell r="C6343">
            <v>0</v>
          </cell>
          <cell r="D6343" t="str">
            <v/>
          </cell>
          <cell r="E6343">
            <v>0</v>
          </cell>
          <cell r="F6343">
            <v>0</v>
          </cell>
          <cell r="G6343">
            <v>0</v>
          </cell>
        </row>
        <row r="6344">
          <cell r="A6344" t="str">
            <v/>
          </cell>
          <cell r="B6344" t="str">
            <v/>
          </cell>
          <cell r="C6344">
            <v>0</v>
          </cell>
          <cell r="D6344" t="str">
            <v/>
          </cell>
          <cell r="E6344">
            <v>0</v>
          </cell>
          <cell r="F6344">
            <v>0</v>
          </cell>
          <cell r="G6344">
            <v>0</v>
          </cell>
        </row>
        <row r="6345">
          <cell r="A6345" t="str">
            <v/>
          </cell>
          <cell r="B6345" t="str">
            <v/>
          </cell>
          <cell r="C6345">
            <v>0</v>
          </cell>
          <cell r="D6345" t="str">
            <v/>
          </cell>
          <cell r="E6345">
            <v>0</v>
          </cell>
          <cell r="F6345">
            <v>0</v>
          </cell>
          <cell r="G6345">
            <v>0</v>
          </cell>
        </row>
        <row r="6346">
          <cell r="A6346" t="str">
            <v/>
          </cell>
          <cell r="B6346" t="str">
            <v/>
          </cell>
          <cell r="C6346">
            <v>0</v>
          </cell>
          <cell r="D6346" t="str">
            <v/>
          </cell>
          <cell r="E6346">
            <v>0</v>
          </cell>
          <cell r="F6346">
            <v>0</v>
          </cell>
          <cell r="G6346">
            <v>0</v>
          </cell>
        </row>
        <row r="6347">
          <cell r="A6347">
            <v>0</v>
          </cell>
          <cell r="E6347">
            <v>0</v>
          </cell>
          <cell r="F6347" t="str">
            <v>Total C</v>
          </cell>
          <cell r="G6347">
            <v>0</v>
          </cell>
        </row>
        <row r="6348">
          <cell r="A6348">
            <v>0</v>
          </cell>
          <cell r="E6348">
            <v>0</v>
          </cell>
          <cell r="G6348">
            <v>0</v>
          </cell>
        </row>
        <row r="6349">
          <cell r="A6349" t="str">
            <v>18.4</v>
          </cell>
          <cell r="B6349" t="str">
            <v>MATAFUEGOS</v>
          </cell>
          <cell r="C6349">
            <v>0</v>
          </cell>
          <cell r="D6349" t="str">
            <v>Costo  Neto</v>
          </cell>
          <cell r="E6349">
            <v>0</v>
          </cell>
          <cell r="F6349" t="str">
            <v>Total D=A+B+C</v>
          </cell>
          <cell r="G6349">
            <v>0</v>
          </cell>
        </row>
        <row r="6351">
          <cell r="A6351" t="str">
            <v>ANALISIS DE PRECIOS</v>
          </cell>
          <cell r="B6351">
            <v>0</v>
          </cell>
          <cell r="C6351">
            <v>0</v>
          </cell>
          <cell r="D6351">
            <v>0</v>
          </cell>
          <cell r="E6351">
            <v>0</v>
          </cell>
          <cell r="F6351">
            <v>0</v>
          </cell>
          <cell r="G6351">
            <v>0</v>
          </cell>
        </row>
        <row r="6352">
          <cell r="A6352" t="str">
            <v>COMITENTE:</v>
          </cell>
          <cell r="B6352" t="str">
            <v>SUBSECRETARÍA DE OBRAS PÚBLICAS</v>
          </cell>
          <cell r="C6352">
            <v>0</v>
          </cell>
          <cell r="D6352">
            <v>0</v>
          </cell>
          <cell r="E6352">
            <v>0</v>
          </cell>
          <cell r="F6352">
            <v>0</v>
          </cell>
          <cell r="G6352">
            <v>0</v>
          </cell>
        </row>
        <row r="6353">
          <cell r="A6353" t="str">
            <v>CONTRATISTA:</v>
          </cell>
          <cell r="B6353">
            <v>0</v>
          </cell>
          <cell r="C6353">
            <v>0</v>
          </cell>
          <cell r="D6353">
            <v>0</v>
          </cell>
          <cell r="E6353">
            <v>0</v>
          </cell>
          <cell r="F6353">
            <v>0</v>
          </cell>
          <cell r="G6353">
            <v>0</v>
          </cell>
        </row>
        <row r="6354">
          <cell r="A6354" t="str">
            <v>OBRA:</v>
          </cell>
          <cell r="B6354" t="str">
            <v>CONSTRUCCIÓN CONSULTORIOS EXTERNOS - HOSPITAL DR. GUILLERMO RAWSON</v>
          </cell>
          <cell r="C6354">
            <v>0</v>
          </cell>
          <cell r="D6354">
            <v>0</v>
          </cell>
          <cell r="E6354">
            <v>0</v>
          </cell>
          <cell r="F6354" t="str">
            <v>PRECIOS A:</v>
          </cell>
          <cell r="G6354">
            <v>0</v>
          </cell>
        </row>
        <row r="6355">
          <cell r="A6355" t="str">
            <v>UBICACIÓN:</v>
          </cell>
          <cell r="B6355" t="str">
            <v>Departamento Capital - Provincia de SAN JUAN</v>
          </cell>
          <cell r="C6355">
            <v>0</v>
          </cell>
          <cell r="E6355">
            <v>0</v>
          </cell>
          <cell r="G6355">
            <v>0</v>
          </cell>
        </row>
        <row r="6356">
          <cell r="A6356" t="str">
            <v>RUBRO:</v>
          </cell>
          <cell r="B6356">
            <v>18</v>
          </cell>
          <cell r="C6356" t="str">
            <v>INSTALACIÓN DE SERVICIO CONTRA INCENDIO</v>
          </cell>
          <cell r="E6356">
            <v>0</v>
          </cell>
          <cell r="G6356">
            <v>0</v>
          </cell>
        </row>
        <row r="6357">
          <cell r="A6357" t="str">
            <v>ITEM:</v>
          </cell>
          <cell r="B6357" t="str">
            <v>18.5</v>
          </cell>
          <cell r="C6357" t="str">
            <v>GRUPO ELECTRÓGENO</v>
          </cell>
          <cell r="E6357">
            <v>0</v>
          </cell>
          <cell r="F6357" t="str">
            <v>UNIDAD:</v>
          </cell>
          <cell r="G6357" t="str">
            <v>gl</v>
          </cell>
        </row>
        <row r="6358">
          <cell r="A6358">
            <v>0</v>
          </cell>
          <cell r="B6358">
            <v>0</v>
          </cell>
          <cell r="E6358">
            <v>0</v>
          </cell>
          <cell r="G6358">
            <v>0</v>
          </cell>
        </row>
        <row r="6359">
          <cell r="A6359" t="str">
            <v>DATOS REDETERMINACION</v>
          </cell>
          <cell r="B6359">
            <v>0</v>
          </cell>
          <cell r="C6359" t="str">
            <v>DESIGNACION</v>
          </cell>
          <cell r="D6359" t="str">
            <v>U</v>
          </cell>
          <cell r="E6359" t="str">
            <v>Cantidad</v>
          </cell>
          <cell r="F6359" t="str">
            <v>$ Unitarios</v>
          </cell>
          <cell r="G6359" t="str">
            <v>$ Parcial</v>
          </cell>
        </row>
        <row r="6360">
          <cell r="A6360" t="str">
            <v>CÓDIGO</v>
          </cell>
          <cell r="B6360" t="str">
            <v>DESCRIPCIÓN</v>
          </cell>
          <cell r="C6360">
            <v>0</v>
          </cell>
          <cell r="D6360">
            <v>0</v>
          </cell>
          <cell r="E6360">
            <v>0</v>
          </cell>
          <cell r="F6360">
            <v>0</v>
          </cell>
          <cell r="G6360">
            <v>0</v>
          </cell>
        </row>
        <row r="6361">
          <cell r="A6361">
            <v>0</v>
          </cell>
          <cell r="B6361">
            <v>0</v>
          </cell>
          <cell r="C6361" t="str">
            <v>A - MATERIALES</v>
          </cell>
          <cell r="D6361">
            <v>0</v>
          </cell>
          <cell r="E6361">
            <v>0</v>
          </cell>
          <cell r="F6361">
            <v>0</v>
          </cell>
          <cell r="G6361">
            <v>0</v>
          </cell>
        </row>
        <row r="6362">
          <cell r="A6362" t="str">
            <v/>
          </cell>
          <cell r="B6362" t="str">
            <v/>
          </cell>
          <cell r="C6362">
            <v>0</v>
          </cell>
          <cell r="D6362" t="str">
            <v/>
          </cell>
          <cell r="E6362">
            <v>0</v>
          </cell>
          <cell r="F6362">
            <v>0</v>
          </cell>
          <cell r="G6362">
            <v>0</v>
          </cell>
        </row>
        <row r="6363">
          <cell r="A6363" t="str">
            <v/>
          </cell>
          <cell r="B6363" t="str">
            <v/>
          </cell>
          <cell r="C6363">
            <v>0</v>
          </cell>
          <cell r="D6363" t="str">
            <v/>
          </cell>
          <cell r="E6363">
            <v>0</v>
          </cell>
          <cell r="F6363">
            <v>0</v>
          </cell>
          <cell r="G6363">
            <v>0</v>
          </cell>
        </row>
        <row r="6364">
          <cell r="A6364" t="str">
            <v/>
          </cell>
          <cell r="B6364" t="str">
            <v/>
          </cell>
          <cell r="C6364">
            <v>0</v>
          </cell>
          <cell r="D6364" t="str">
            <v/>
          </cell>
          <cell r="E6364">
            <v>0</v>
          </cell>
          <cell r="F6364">
            <v>0</v>
          </cell>
          <cell r="G6364">
            <v>0</v>
          </cell>
        </row>
        <row r="6365">
          <cell r="A6365" t="str">
            <v/>
          </cell>
          <cell r="B6365" t="str">
            <v/>
          </cell>
          <cell r="C6365">
            <v>0</v>
          </cell>
          <cell r="D6365" t="str">
            <v/>
          </cell>
          <cell r="E6365">
            <v>0</v>
          </cell>
          <cell r="F6365">
            <v>0</v>
          </cell>
          <cell r="G6365">
            <v>0</v>
          </cell>
        </row>
        <row r="6366">
          <cell r="A6366" t="str">
            <v/>
          </cell>
          <cell r="B6366" t="str">
            <v/>
          </cell>
          <cell r="C6366">
            <v>0</v>
          </cell>
          <cell r="D6366" t="str">
            <v/>
          </cell>
          <cell r="E6366">
            <v>0</v>
          </cell>
          <cell r="F6366">
            <v>0</v>
          </cell>
          <cell r="G6366">
            <v>0</v>
          </cell>
        </row>
        <row r="6367">
          <cell r="A6367" t="str">
            <v/>
          </cell>
          <cell r="B6367" t="str">
            <v/>
          </cell>
          <cell r="C6367">
            <v>0</v>
          </cell>
          <cell r="D6367" t="str">
            <v/>
          </cell>
          <cell r="E6367">
            <v>0</v>
          </cell>
          <cell r="F6367">
            <v>0</v>
          </cell>
          <cell r="G6367">
            <v>0</v>
          </cell>
        </row>
        <row r="6368">
          <cell r="A6368" t="str">
            <v/>
          </cell>
          <cell r="B6368" t="str">
            <v/>
          </cell>
          <cell r="C6368">
            <v>0</v>
          </cell>
          <cell r="D6368" t="str">
            <v/>
          </cell>
          <cell r="E6368">
            <v>0</v>
          </cell>
          <cell r="F6368">
            <v>0</v>
          </cell>
          <cell r="G6368">
            <v>0</v>
          </cell>
        </row>
        <row r="6369">
          <cell r="A6369" t="str">
            <v/>
          </cell>
          <cell r="B6369" t="str">
            <v/>
          </cell>
          <cell r="C6369">
            <v>0</v>
          </cell>
          <cell r="D6369" t="str">
            <v/>
          </cell>
          <cell r="E6369">
            <v>0</v>
          </cell>
          <cell r="F6369">
            <v>0</v>
          </cell>
          <cell r="G6369">
            <v>0</v>
          </cell>
        </row>
        <row r="6370">
          <cell r="A6370" t="str">
            <v/>
          </cell>
          <cell r="B6370" t="str">
            <v/>
          </cell>
          <cell r="C6370">
            <v>0</v>
          </cell>
          <cell r="D6370" t="str">
            <v/>
          </cell>
          <cell r="E6370">
            <v>0</v>
          </cell>
          <cell r="F6370">
            <v>0</v>
          </cell>
          <cell r="G6370">
            <v>0</v>
          </cell>
        </row>
        <row r="6371">
          <cell r="A6371" t="str">
            <v/>
          </cell>
          <cell r="B6371" t="str">
            <v/>
          </cell>
          <cell r="C6371">
            <v>0</v>
          </cell>
          <cell r="D6371" t="str">
            <v/>
          </cell>
          <cell r="E6371">
            <v>0</v>
          </cell>
          <cell r="F6371">
            <v>0</v>
          </cell>
          <cell r="G6371">
            <v>0</v>
          </cell>
        </row>
        <row r="6372">
          <cell r="A6372" t="str">
            <v/>
          </cell>
          <cell r="B6372" t="str">
            <v/>
          </cell>
          <cell r="C6372">
            <v>0</v>
          </cell>
          <cell r="D6372" t="str">
            <v/>
          </cell>
          <cell r="E6372">
            <v>0</v>
          </cell>
          <cell r="F6372">
            <v>0</v>
          </cell>
          <cell r="G6372">
            <v>0</v>
          </cell>
        </row>
        <row r="6373">
          <cell r="A6373" t="str">
            <v/>
          </cell>
          <cell r="B6373" t="str">
            <v/>
          </cell>
          <cell r="C6373">
            <v>0</v>
          </cell>
          <cell r="D6373" t="str">
            <v/>
          </cell>
          <cell r="E6373">
            <v>0</v>
          </cell>
          <cell r="F6373">
            <v>0</v>
          </cell>
          <cell r="G6373">
            <v>0</v>
          </cell>
        </row>
        <row r="6374">
          <cell r="A6374" t="str">
            <v/>
          </cell>
          <cell r="B6374" t="str">
            <v/>
          </cell>
          <cell r="C6374">
            <v>0</v>
          </cell>
          <cell r="D6374" t="str">
            <v/>
          </cell>
          <cell r="E6374">
            <v>0</v>
          </cell>
          <cell r="F6374">
            <v>0</v>
          </cell>
          <cell r="G6374">
            <v>0</v>
          </cell>
        </row>
        <row r="6375">
          <cell r="A6375" t="str">
            <v/>
          </cell>
          <cell r="B6375" t="str">
            <v/>
          </cell>
          <cell r="C6375">
            <v>0</v>
          </cell>
          <cell r="D6375" t="str">
            <v/>
          </cell>
          <cell r="E6375">
            <v>0</v>
          </cell>
          <cell r="F6375">
            <v>0</v>
          </cell>
          <cell r="G6375">
            <v>0</v>
          </cell>
        </row>
        <row r="6376">
          <cell r="A6376">
            <v>0</v>
          </cell>
          <cell r="E6376">
            <v>0</v>
          </cell>
          <cell r="F6376" t="str">
            <v>Total A</v>
          </cell>
          <cell r="G6376">
            <v>0</v>
          </cell>
        </row>
        <row r="6377">
          <cell r="A6377">
            <v>0</v>
          </cell>
          <cell r="C6377" t="str">
            <v>B - MANO DE OBRA</v>
          </cell>
          <cell r="E6377">
            <v>0</v>
          </cell>
          <cell r="G6377">
            <v>0</v>
          </cell>
        </row>
        <row r="6378">
          <cell r="A6378" t="str">
            <v/>
          </cell>
          <cell r="B6378" t="str">
            <v/>
          </cell>
          <cell r="C6378">
            <v>0</v>
          </cell>
          <cell r="D6378" t="str">
            <v/>
          </cell>
          <cell r="E6378">
            <v>0</v>
          </cell>
          <cell r="F6378">
            <v>0</v>
          </cell>
          <cell r="G6378">
            <v>0</v>
          </cell>
        </row>
        <row r="6379">
          <cell r="A6379" t="str">
            <v/>
          </cell>
          <cell r="B6379" t="str">
            <v/>
          </cell>
          <cell r="C6379">
            <v>0</v>
          </cell>
          <cell r="D6379" t="str">
            <v/>
          </cell>
          <cell r="E6379">
            <v>0</v>
          </cell>
          <cell r="F6379">
            <v>0</v>
          </cell>
          <cell r="G6379">
            <v>0</v>
          </cell>
        </row>
        <row r="6380">
          <cell r="A6380" t="str">
            <v/>
          </cell>
          <cell r="B6380" t="str">
            <v/>
          </cell>
          <cell r="C6380">
            <v>0</v>
          </cell>
          <cell r="D6380" t="str">
            <v/>
          </cell>
          <cell r="E6380">
            <v>0</v>
          </cell>
          <cell r="F6380">
            <v>0</v>
          </cell>
          <cell r="G6380">
            <v>0</v>
          </cell>
        </row>
        <row r="6381">
          <cell r="A6381" t="str">
            <v/>
          </cell>
          <cell r="B6381" t="str">
            <v/>
          </cell>
          <cell r="C6381">
            <v>0</v>
          </cell>
          <cell r="D6381" t="str">
            <v/>
          </cell>
          <cell r="E6381">
            <v>0</v>
          </cell>
          <cell r="F6381">
            <v>0</v>
          </cell>
          <cell r="G6381">
            <v>0</v>
          </cell>
        </row>
        <row r="6382">
          <cell r="A6382" t="str">
            <v/>
          </cell>
          <cell r="B6382" t="str">
            <v/>
          </cell>
          <cell r="C6382">
            <v>0</v>
          </cell>
          <cell r="D6382" t="str">
            <v/>
          </cell>
          <cell r="E6382">
            <v>0</v>
          </cell>
          <cell r="F6382">
            <v>0</v>
          </cell>
          <cell r="G6382">
            <v>0</v>
          </cell>
        </row>
        <row r="6383">
          <cell r="A6383" t="str">
            <v/>
          </cell>
          <cell r="B6383" t="str">
            <v/>
          </cell>
          <cell r="C6383">
            <v>0</v>
          </cell>
          <cell r="D6383" t="str">
            <v/>
          </cell>
          <cell r="E6383">
            <v>0</v>
          </cell>
          <cell r="F6383">
            <v>0</v>
          </cell>
          <cell r="G6383">
            <v>0</v>
          </cell>
        </row>
        <row r="6384">
          <cell r="A6384" t="str">
            <v/>
          </cell>
          <cell r="B6384" t="str">
            <v/>
          </cell>
          <cell r="C6384">
            <v>0</v>
          </cell>
          <cell r="D6384" t="str">
            <v/>
          </cell>
          <cell r="E6384">
            <v>0</v>
          </cell>
          <cell r="F6384">
            <v>0</v>
          </cell>
          <cell r="G6384">
            <v>0</v>
          </cell>
        </row>
        <row r="6385">
          <cell r="A6385" t="str">
            <v/>
          </cell>
          <cell r="B6385" t="str">
            <v/>
          </cell>
          <cell r="C6385">
            <v>0</v>
          </cell>
          <cell r="D6385" t="str">
            <v/>
          </cell>
          <cell r="E6385">
            <v>0</v>
          </cell>
          <cell r="F6385">
            <v>0</v>
          </cell>
          <cell r="G6385">
            <v>0</v>
          </cell>
        </row>
        <row r="6386">
          <cell r="A6386">
            <v>0</v>
          </cell>
          <cell r="E6386">
            <v>0</v>
          </cell>
          <cell r="F6386" t="str">
            <v>Total B</v>
          </cell>
          <cell r="G6386">
            <v>0</v>
          </cell>
        </row>
        <row r="6387">
          <cell r="A6387">
            <v>0</v>
          </cell>
          <cell r="C6387" t="str">
            <v>C - EQUIPOS</v>
          </cell>
          <cell r="E6387">
            <v>0</v>
          </cell>
          <cell r="G6387">
            <v>0</v>
          </cell>
        </row>
        <row r="6388">
          <cell r="A6388" t="str">
            <v/>
          </cell>
          <cell r="B6388" t="str">
            <v/>
          </cell>
          <cell r="C6388">
            <v>0</v>
          </cell>
          <cell r="D6388" t="str">
            <v/>
          </cell>
          <cell r="E6388">
            <v>0</v>
          </cell>
          <cell r="F6388">
            <v>0</v>
          </cell>
          <cell r="G6388">
            <v>0</v>
          </cell>
        </row>
        <row r="6389">
          <cell r="A6389" t="str">
            <v/>
          </cell>
          <cell r="B6389" t="str">
            <v/>
          </cell>
          <cell r="C6389">
            <v>0</v>
          </cell>
          <cell r="D6389" t="str">
            <v/>
          </cell>
          <cell r="E6389">
            <v>0</v>
          </cell>
          <cell r="F6389">
            <v>0</v>
          </cell>
          <cell r="G6389">
            <v>0</v>
          </cell>
        </row>
        <row r="6390">
          <cell r="A6390" t="str">
            <v/>
          </cell>
          <cell r="B6390" t="str">
            <v/>
          </cell>
          <cell r="C6390">
            <v>0</v>
          </cell>
          <cell r="D6390" t="str">
            <v/>
          </cell>
          <cell r="E6390">
            <v>0</v>
          </cell>
          <cell r="F6390">
            <v>0</v>
          </cell>
          <cell r="G6390">
            <v>0</v>
          </cell>
        </row>
        <row r="6391">
          <cell r="A6391" t="str">
            <v/>
          </cell>
          <cell r="B6391" t="str">
            <v/>
          </cell>
          <cell r="C6391">
            <v>0</v>
          </cell>
          <cell r="D6391" t="str">
            <v/>
          </cell>
          <cell r="E6391">
            <v>0</v>
          </cell>
          <cell r="F6391">
            <v>0</v>
          </cell>
          <cell r="G6391">
            <v>0</v>
          </cell>
        </row>
        <row r="6392">
          <cell r="A6392" t="str">
            <v/>
          </cell>
          <cell r="B6392" t="str">
            <v/>
          </cell>
          <cell r="C6392">
            <v>0</v>
          </cell>
          <cell r="D6392" t="str">
            <v/>
          </cell>
          <cell r="E6392">
            <v>0</v>
          </cell>
          <cell r="F6392">
            <v>0</v>
          </cell>
          <cell r="G6392">
            <v>0</v>
          </cell>
        </row>
        <row r="6393">
          <cell r="A6393" t="str">
            <v/>
          </cell>
          <cell r="B6393" t="str">
            <v/>
          </cell>
          <cell r="C6393">
            <v>0</v>
          </cell>
          <cell r="D6393" t="str">
            <v/>
          </cell>
          <cell r="E6393">
            <v>0</v>
          </cell>
          <cell r="F6393">
            <v>0</v>
          </cell>
          <cell r="G6393">
            <v>0</v>
          </cell>
        </row>
        <row r="6394">
          <cell r="A6394" t="str">
            <v/>
          </cell>
          <cell r="B6394" t="str">
            <v/>
          </cell>
          <cell r="C6394">
            <v>0</v>
          </cell>
          <cell r="D6394" t="str">
            <v/>
          </cell>
          <cell r="E6394">
            <v>0</v>
          </cell>
          <cell r="F6394">
            <v>0</v>
          </cell>
          <cell r="G6394">
            <v>0</v>
          </cell>
        </row>
        <row r="6395">
          <cell r="A6395" t="str">
            <v/>
          </cell>
          <cell r="B6395" t="str">
            <v/>
          </cell>
          <cell r="C6395">
            <v>0</v>
          </cell>
          <cell r="D6395" t="str">
            <v/>
          </cell>
          <cell r="E6395">
            <v>0</v>
          </cell>
          <cell r="F6395">
            <v>0</v>
          </cell>
          <cell r="G6395">
            <v>0</v>
          </cell>
        </row>
        <row r="6396">
          <cell r="A6396" t="str">
            <v/>
          </cell>
          <cell r="B6396" t="str">
            <v/>
          </cell>
          <cell r="C6396">
            <v>0</v>
          </cell>
          <cell r="D6396" t="str">
            <v/>
          </cell>
          <cell r="E6396">
            <v>0</v>
          </cell>
          <cell r="F6396">
            <v>0</v>
          </cell>
          <cell r="G6396">
            <v>0</v>
          </cell>
        </row>
        <row r="6397">
          <cell r="A6397">
            <v>0</v>
          </cell>
          <cell r="E6397">
            <v>0</v>
          </cell>
          <cell r="F6397" t="str">
            <v>Total C</v>
          </cell>
          <cell r="G6397">
            <v>0</v>
          </cell>
        </row>
        <row r="6398">
          <cell r="A6398">
            <v>0</v>
          </cell>
          <cell r="E6398">
            <v>0</v>
          </cell>
          <cell r="G6398">
            <v>0</v>
          </cell>
        </row>
        <row r="6399">
          <cell r="A6399" t="str">
            <v>18.5</v>
          </cell>
          <cell r="B6399" t="str">
            <v>GRUPO ELECTRÓGENO</v>
          </cell>
          <cell r="C6399">
            <v>0</v>
          </cell>
          <cell r="D6399" t="str">
            <v>Costo  Neto</v>
          </cell>
          <cell r="E6399">
            <v>0</v>
          </cell>
          <cell r="F6399" t="str">
            <v>Total D=A+B+C</v>
          </cell>
          <cell r="G6399">
            <v>0</v>
          </cell>
        </row>
        <row r="6401">
          <cell r="A6401" t="str">
            <v>ANALISIS DE PRECIOS</v>
          </cell>
          <cell r="B6401">
            <v>0</v>
          </cell>
          <cell r="C6401">
            <v>0</v>
          </cell>
          <cell r="D6401">
            <v>0</v>
          </cell>
          <cell r="E6401">
            <v>0</v>
          </cell>
          <cell r="F6401">
            <v>0</v>
          </cell>
          <cell r="G6401">
            <v>0</v>
          </cell>
        </row>
        <row r="6402">
          <cell r="A6402" t="str">
            <v>COMITENTE:</v>
          </cell>
          <cell r="B6402" t="str">
            <v>SUBSECRETARÍA DE OBRAS PÚBLICAS</v>
          </cell>
          <cell r="C6402">
            <v>0</v>
          </cell>
          <cell r="D6402">
            <v>0</v>
          </cell>
          <cell r="E6402">
            <v>0</v>
          </cell>
          <cell r="F6402">
            <v>0</v>
          </cell>
          <cell r="G6402">
            <v>0</v>
          </cell>
        </row>
        <row r="6403">
          <cell r="A6403" t="str">
            <v>CONTRATISTA:</v>
          </cell>
          <cell r="B6403">
            <v>0</v>
          </cell>
          <cell r="C6403">
            <v>0</v>
          </cell>
          <cell r="D6403">
            <v>0</v>
          </cell>
          <cell r="E6403">
            <v>0</v>
          </cell>
          <cell r="F6403">
            <v>0</v>
          </cell>
          <cell r="G6403">
            <v>0</v>
          </cell>
        </row>
        <row r="6404">
          <cell r="A6404" t="str">
            <v>OBRA:</v>
          </cell>
          <cell r="B6404" t="str">
            <v>CONSTRUCCIÓN CONSULTORIOS EXTERNOS - HOSPITAL DR. GUILLERMO RAWSON</v>
          </cell>
          <cell r="C6404">
            <v>0</v>
          </cell>
          <cell r="D6404">
            <v>0</v>
          </cell>
          <cell r="E6404">
            <v>0</v>
          </cell>
          <cell r="F6404" t="str">
            <v>PRECIOS A:</v>
          </cell>
          <cell r="G6404">
            <v>0</v>
          </cell>
        </row>
        <row r="6405">
          <cell r="A6405" t="str">
            <v>UBICACIÓN:</v>
          </cell>
          <cell r="B6405" t="str">
            <v>Departamento Capital - Provincia de SAN JUAN</v>
          </cell>
          <cell r="C6405">
            <v>0</v>
          </cell>
          <cell r="E6405">
            <v>0</v>
          </cell>
          <cell r="G6405">
            <v>0</v>
          </cell>
        </row>
        <row r="6406">
          <cell r="A6406" t="str">
            <v>RUBRO:</v>
          </cell>
          <cell r="B6406">
            <v>18</v>
          </cell>
          <cell r="C6406" t="str">
            <v>INSTALACIÓN DE SERVICIO CONTRA INCENDIO</v>
          </cell>
          <cell r="E6406">
            <v>0</v>
          </cell>
          <cell r="G6406">
            <v>0</v>
          </cell>
        </row>
        <row r="6407">
          <cell r="A6407" t="str">
            <v>ITEM:</v>
          </cell>
          <cell r="B6407" t="str">
            <v>18.6</v>
          </cell>
          <cell r="C6407" t="str">
            <v>PUERTAS CORTAFUEGO INTERIORES</v>
          </cell>
          <cell r="E6407">
            <v>0</v>
          </cell>
          <cell r="F6407" t="str">
            <v>UNIDAD:</v>
          </cell>
          <cell r="G6407" t="str">
            <v>gl</v>
          </cell>
        </row>
        <row r="6408">
          <cell r="A6408">
            <v>0</v>
          </cell>
          <cell r="B6408">
            <v>0</v>
          </cell>
          <cell r="E6408">
            <v>0</v>
          </cell>
          <cell r="G6408">
            <v>0</v>
          </cell>
        </row>
        <row r="6409">
          <cell r="A6409" t="str">
            <v>DATOS REDETERMINACION</v>
          </cell>
          <cell r="B6409">
            <v>0</v>
          </cell>
          <cell r="C6409" t="str">
            <v>DESIGNACION</v>
          </cell>
          <cell r="D6409" t="str">
            <v>U</v>
          </cell>
          <cell r="E6409" t="str">
            <v>Cantidad</v>
          </cell>
          <cell r="F6409" t="str">
            <v>$ Unitarios</v>
          </cell>
          <cell r="G6409" t="str">
            <v>$ Parcial</v>
          </cell>
        </row>
        <row r="6410">
          <cell r="A6410" t="str">
            <v>CÓDIGO</v>
          </cell>
          <cell r="B6410" t="str">
            <v>DESCRIPCIÓN</v>
          </cell>
          <cell r="C6410">
            <v>0</v>
          </cell>
          <cell r="D6410">
            <v>0</v>
          </cell>
          <cell r="E6410">
            <v>0</v>
          </cell>
          <cell r="F6410">
            <v>0</v>
          </cell>
          <cell r="G6410">
            <v>0</v>
          </cell>
        </row>
        <row r="6411">
          <cell r="A6411">
            <v>0</v>
          </cell>
          <cell r="B6411">
            <v>0</v>
          </cell>
          <cell r="C6411" t="str">
            <v>A - MATERIALES</v>
          </cell>
          <cell r="D6411">
            <v>0</v>
          </cell>
          <cell r="E6411">
            <v>0</v>
          </cell>
          <cell r="F6411">
            <v>0</v>
          </cell>
          <cell r="G6411">
            <v>0</v>
          </cell>
        </row>
        <row r="6412">
          <cell r="A6412" t="str">
            <v/>
          </cell>
          <cell r="B6412" t="str">
            <v/>
          </cell>
          <cell r="C6412">
            <v>0</v>
          </cell>
          <cell r="D6412" t="str">
            <v/>
          </cell>
          <cell r="E6412">
            <v>0</v>
          </cell>
          <cell r="F6412">
            <v>0</v>
          </cell>
          <cell r="G6412">
            <v>0</v>
          </cell>
        </row>
        <row r="6413">
          <cell r="A6413" t="str">
            <v/>
          </cell>
          <cell r="B6413" t="str">
            <v/>
          </cell>
          <cell r="C6413">
            <v>0</v>
          </cell>
          <cell r="D6413" t="str">
            <v/>
          </cell>
          <cell r="E6413">
            <v>0</v>
          </cell>
          <cell r="F6413">
            <v>0</v>
          </cell>
          <cell r="G6413">
            <v>0</v>
          </cell>
        </row>
        <row r="6414">
          <cell r="A6414" t="str">
            <v/>
          </cell>
          <cell r="B6414" t="str">
            <v/>
          </cell>
          <cell r="C6414">
            <v>0</v>
          </cell>
          <cell r="D6414" t="str">
            <v/>
          </cell>
          <cell r="E6414">
            <v>0</v>
          </cell>
          <cell r="F6414">
            <v>0</v>
          </cell>
          <cell r="G6414">
            <v>0</v>
          </cell>
        </row>
        <row r="6415">
          <cell r="A6415" t="str">
            <v/>
          </cell>
          <cell r="B6415" t="str">
            <v/>
          </cell>
          <cell r="C6415">
            <v>0</v>
          </cell>
          <cell r="D6415" t="str">
            <v/>
          </cell>
          <cell r="E6415">
            <v>0</v>
          </cell>
          <cell r="F6415">
            <v>0</v>
          </cell>
          <cell r="G6415">
            <v>0</v>
          </cell>
        </row>
        <row r="6416">
          <cell r="A6416" t="str">
            <v/>
          </cell>
          <cell r="B6416" t="str">
            <v/>
          </cell>
          <cell r="C6416">
            <v>0</v>
          </cell>
          <cell r="D6416" t="str">
            <v/>
          </cell>
          <cell r="E6416">
            <v>0</v>
          </cell>
          <cell r="F6416">
            <v>0</v>
          </cell>
          <cell r="G6416">
            <v>0</v>
          </cell>
        </row>
        <row r="6417">
          <cell r="A6417" t="str">
            <v/>
          </cell>
          <cell r="B6417" t="str">
            <v/>
          </cell>
          <cell r="C6417">
            <v>0</v>
          </cell>
          <cell r="D6417" t="str">
            <v/>
          </cell>
          <cell r="E6417">
            <v>0</v>
          </cell>
          <cell r="F6417">
            <v>0</v>
          </cell>
          <cell r="G6417">
            <v>0</v>
          </cell>
        </row>
        <row r="6418">
          <cell r="A6418" t="str">
            <v/>
          </cell>
          <cell r="B6418" t="str">
            <v/>
          </cell>
          <cell r="C6418">
            <v>0</v>
          </cell>
          <cell r="D6418" t="str">
            <v/>
          </cell>
          <cell r="E6418">
            <v>0</v>
          </cell>
          <cell r="F6418">
            <v>0</v>
          </cell>
          <cell r="G6418">
            <v>0</v>
          </cell>
        </row>
        <row r="6419">
          <cell r="A6419" t="str">
            <v/>
          </cell>
          <cell r="B6419" t="str">
            <v/>
          </cell>
          <cell r="C6419">
            <v>0</v>
          </cell>
          <cell r="D6419" t="str">
            <v/>
          </cell>
          <cell r="E6419">
            <v>0</v>
          </cell>
          <cell r="F6419">
            <v>0</v>
          </cell>
          <cell r="G6419">
            <v>0</v>
          </cell>
        </row>
        <row r="6420">
          <cell r="A6420" t="str">
            <v/>
          </cell>
          <cell r="B6420" t="str">
            <v/>
          </cell>
          <cell r="C6420">
            <v>0</v>
          </cell>
          <cell r="D6420" t="str">
            <v/>
          </cell>
          <cell r="E6420">
            <v>0</v>
          </cell>
          <cell r="F6420">
            <v>0</v>
          </cell>
          <cell r="G6420">
            <v>0</v>
          </cell>
        </row>
        <row r="6421">
          <cell r="A6421" t="str">
            <v/>
          </cell>
          <cell r="B6421" t="str">
            <v/>
          </cell>
          <cell r="C6421">
            <v>0</v>
          </cell>
          <cell r="D6421" t="str">
            <v/>
          </cell>
          <cell r="E6421">
            <v>0</v>
          </cell>
          <cell r="F6421">
            <v>0</v>
          </cell>
          <cell r="G6421">
            <v>0</v>
          </cell>
        </row>
        <row r="6422">
          <cell r="A6422" t="str">
            <v/>
          </cell>
          <cell r="B6422" t="str">
            <v/>
          </cell>
          <cell r="C6422">
            <v>0</v>
          </cell>
          <cell r="D6422" t="str">
            <v/>
          </cell>
          <cell r="E6422">
            <v>0</v>
          </cell>
          <cell r="F6422">
            <v>0</v>
          </cell>
          <cell r="G6422">
            <v>0</v>
          </cell>
        </row>
        <row r="6423">
          <cell r="A6423" t="str">
            <v/>
          </cell>
          <cell r="B6423" t="str">
            <v/>
          </cell>
          <cell r="C6423">
            <v>0</v>
          </cell>
          <cell r="D6423" t="str">
            <v/>
          </cell>
          <cell r="E6423">
            <v>0</v>
          </cell>
          <cell r="F6423">
            <v>0</v>
          </cell>
          <cell r="G6423">
            <v>0</v>
          </cell>
        </row>
        <row r="6424">
          <cell r="A6424" t="str">
            <v/>
          </cell>
          <cell r="B6424" t="str">
            <v/>
          </cell>
          <cell r="C6424">
            <v>0</v>
          </cell>
          <cell r="D6424" t="str">
            <v/>
          </cell>
          <cell r="E6424">
            <v>0</v>
          </cell>
          <cell r="F6424">
            <v>0</v>
          </cell>
          <cell r="G6424">
            <v>0</v>
          </cell>
        </row>
        <row r="6425">
          <cell r="A6425" t="str">
            <v/>
          </cell>
          <cell r="B6425" t="str">
            <v/>
          </cell>
          <cell r="C6425">
            <v>0</v>
          </cell>
          <cell r="D6425" t="str">
            <v/>
          </cell>
          <cell r="E6425">
            <v>0</v>
          </cell>
          <cell r="F6425">
            <v>0</v>
          </cell>
          <cell r="G6425">
            <v>0</v>
          </cell>
        </row>
        <row r="6426">
          <cell r="A6426">
            <v>0</v>
          </cell>
          <cell r="E6426">
            <v>0</v>
          </cell>
          <cell r="F6426" t="str">
            <v>Total A</v>
          </cell>
          <cell r="G6426">
            <v>0</v>
          </cell>
        </row>
        <row r="6427">
          <cell r="A6427">
            <v>0</v>
          </cell>
          <cell r="C6427" t="str">
            <v>B - MANO DE OBRA</v>
          </cell>
          <cell r="E6427">
            <v>0</v>
          </cell>
          <cell r="G6427">
            <v>0</v>
          </cell>
        </row>
        <row r="6428">
          <cell r="A6428" t="str">
            <v/>
          </cell>
          <cell r="B6428" t="str">
            <v/>
          </cell>
          <cell r="C6428">
            <v>0</v>
          </cell>
          <cell r="D6428" t="str">
            <v/>
          </cell>
          <cell r="E6428">
            <v>0</v>
          </cell>
          <cell r="F6428">
            <v>0</v>
          </cell>
          <cell r="G6428">
            <v>0</v>
          </cell>
        </row>
        <row r="6429">
          <cell r="A6429" t="str">
            <v/>
          </cell>
          <cell r="B6429" t="str">
            <v/>
          </cell>
          <cell r="C6429">
            <v>0</v>
          </cell>
          <cell r="D6429" t="str">
            <v/>
          </cell>
          <cell r="E6429">
            <v>0</v>
          </cell>
          <cell r="F6429">
            <v>0</v>
          </cell>
          <cell r="G6429">
            <v>0</v>
          </cell>
        </row>
        <row r="6430">
          <cell r="A6430" t="str">
            <v/>
          </cell>
          <cell r="B6430" t="str">
            <v/>
          </cell>
          <cell r="C6430">
            <v>0</v>
          </cell>
          <cell r="D6430" t="str">
            <v/>
          </cell>
          <cell r="E6430">
            <v>0</v>
          </cell>
          <cell r="F6430">
            <v>0</v>
          </cell>
          <cell r="G6430">
            <v>0</v>
          </cell>
        </row>
        <row r="6431">
          <cell r="A6431" t="str">
            <v/>
          </cell>
          <cell r="B6431" t="str">
            <v/>
          </cell>
          <cell r="C6431">
            <v>0</v>
          </cell>
          <cell r="D6431" t="str">
            <v/>
          </cell>
          <cell r="E6431">
            <v>0</v>
          </cell>
          <cell r="F6431">
            <v>0</v>
          </cell>
          <cell r="G6431">
            <v>0</v>
          </cell>
        </row>
        <row r="6432">
          <cell r="A6432" t="str">
            <v/>
          </cell>
          <cell r="B6432" t="str">
            <v/>
          </cell>
          <cell r="C6432">
            <v>0</v>
          </cell>
          <cell r="D6432" t="str">
            <v/>
          </cell>
          <cell r="E6432">
            <v>0</v>
          </cell>
          <cell r="F6432">
            <v>0</v>
          </cell>
          <cell r="G6432">
            <v>0</v>
          </cell>
        </row>
        <row r="6433">
          <cell r="A6433" t="str">
            <v/>
          </cell>
          <cell r="B6433" t="str">
            <v/>
          </cell>
          <cell r="C6433">
            <v>0</v>
          </cell>
          <cell r="D6433" t="str">
            <v/>
          </cell>
          <cell r="E6433">
            <v>0</v>
          </cell>
          <cell r="F6433">
            <v>0</v>
          </cell>
          <cell r="G6433">
            <v>0</v>
          </cell>
        </row>
        <row r="6434">
          <cell r="A6434" t="str">
            <v/>
          </cell>
          <cell r="B6434" t="str">
            <v/>
          </cell>
          <cell r="C6434">
            <v>0</v>
          </cell>
          <cell r="D6434" t="str">
            <v/>
          </cell>
          <cell r="E6434">
            <v>0</v>
          </cell>
          <cell r="F6434">
            <v>0</v>
          </cell>
          <cell r="G6434">
            <v>0</v>
          </cell>
        </row>
        <row r="6435">
          <cell r="A6435" t="str">
            <v/>
          </cell>
          <cell r="B6435" t="str">
            <v/>
          </cell>
          <cell r="C6435">
            <v>0</v>
          </cell>
          <cell r="D6435" t="str">
            <v/>
          </cell>
          <cell r="E6435">
            <v>0</v>
          </cell>
          <cell r="F6435">
            <v>0</v>
          </cell>
          <cell r="G6435">
            <v>0</v>
          </cell>
        </row>
        <row r="6436">
          <cell r="A6436">
            <v>0</v>
          </cell>
          <cell r="E6436">
            <v>0</v>
          </cell>
          <cell r="F6436" t="str">
            <v>Total B</v>
          </cell>
          <cell r="G6436">
            <v>0</v>
          </cell>
        </row>
        <row r="6437">
          <cell r="A6437">
            <v>0</v>
          </cell>
          <cell r="C6437" t="str">
            <v>C - EQUIPOS</v>
          </cell>
          <cell r="E6437">
            <v>0</v>
          </cell>
          <cell r="G6437">
            <v>0</v>
          </cell>
        </row>
        <row r="6438">
          <cell r="A6438" t="str">
            <v/>
          </cell>
          <cell r="B6438" t="str">
            <v/>
          </cell>
          <cell r="C6438">
            <v>0</v>
          </cell>
          <cell r="D6438" t="str">
            <v/>
          </cell>
          <cell r="E6438">
            <v>0</v>
          </cell>
          <cell r="F6438">
            <v>0</v>
          </cell>
          <cell r="G6438">
            <v>0</v>
          </cell>
        </row>
        <row r="6439">
          <cell r="A6439" t="str">
            <v/>
          </cell>
          <cell r="B6439" t="str">
            <v/>
          </cell>
          <cell r="C6439">
            <v>0</v>
          </cell>
          <cell r="D6439" t="str">
            <v/>
          </cell>
          <cell r="E6439">
            <v>0</v>
          </cell>
          <cell r="F6439">
            <v>0</v>
          </cell>
          <cell r="G6439">
            <v>0</v>
          </cell>
        </row>
        <row r="6440">
          <cell r="A6440" t="str">
            <v/>
          </cell>
          <cell r="B6440" t="str">
            <v/>
          </cell>
          <cell r="C6440">
            <v>0</v>
          </cell>
          <cell r="D6440" t="str">
            <v/>
          </cell>
          <cell r="E6440">
            <v>0</v>
          </cell>
          <cell r="F6440">
            <v>0</v>
          </cell>
          <cell r="G6440">
            <v>0</v>
          </cell>
        </row>
        <row r="6441">
          <cell r="A6441" t="str">
            <v/>
          </cell>
          <cell r="B6441" t="str">
            <v/>
          </cell>
          <cell r="C6441">
            <v>0</v>
          </cell>
          <cell r="D6441" t="str">
            <v/>
          </cell>
          <cell r="E6441">
            <v>0</v>
          </cell>
          <cell r="F6441">
            <v>0</v>
          </cell>
          <cell r="G6441">
            <v>0</v>
          </cell>
        </row>
        <row r="6442">
          <cell r="A6442" t="str">
            <v/>
          </cell>
          <cell r="B6442" t="str">
            <v/>
          </cell>
          <cell r="C6442">
            <v>0</v>
          </cell>
          <cell r="D6442" t="str">
            <v/>
          </cell>
          <cell r="E6442">
            <v>0</v>
          </cell>
          <cell r="F6442">
            <v>0</v>
          </cell>
          <cell r="G6442">
            <v>0</v>
          </cell>
        </row>
        <row r="6443">
          <cell r="A6443" t="str">
            <v/>
          </cell>
          <cell r="B6443" t="str">
            <v/>
          </cell>
          <cell r="C6443">
            <v>0</v>
          </cell>
          <cell r="D6443" t="str">
            <v/>
          </cell>
          <cell r="E6443">
            <v>0</v>
          </cell>
          <cell r="F6443">
            <v>0</v>
          </cell>
          <cell r="G6443">
            <v>0</v>
          </cell>
        </row>
        <row r="6444">
          <cell r="A6444" t="str">
            <v/>
          </cell>
          <cell r="B6444" t="str">
            <v/>
          </cell>
          <cell r="C6444">
            <v>0</v>
          </cell>
          <cell r="D6444" t="str">
            <v/>
          </cell>
          <cell r="E6444">
            <v>0</v>
          </cell>
          <cell r="F6444">
            <v>0</v>
          </cell>
          <cell r="G6444">
            <v>0</v>
          </cell>
        </row>
        <row r="6445">
          <cell r="A6445" t="str">
            <v/>
          </cell>
          <cell r="B6445" t="str">
            <v/>
          </cell>
          <cell r="C6445">
            <v>0</v>
          </cell>
          <cell r="D6445" t="str">
            <v/>
          </cell>
          <cell r="E6445">
            <v>0</v>
          </cell>
          <cell r="F6445">
            <v>0</v>
          </cell>
          <cell r="G6445">
            <v>0</v>
          </cell>
        </row>
        <row r="6446">
          <cell r="A6446" t="str">
            <v/>
          </cell>
          <cell r="B6446" t="str">
            <v/>
          </cell>
          <cell r="C6446">
            <v>0</v>
          </cell>
          <cell r="D6446" t="str">
            <v/>
          </cell>
          <cell r="E6446">
            <v>0</v>
          </cell>
          <cell r="F6446">
            <v>0</v>
          </cell>
          <cell r="G6446">
            <v>0</v>
          </cell>
        </row>
        <row r="6447">
          <cell r="A6447">
            <v>0</v>
          </cell>
          <cell r="E6447">
            <v>0</v>
          </cell>
          <cell r="F6447" t="str">
            <v>Total C</v>
          </cell>
          <cell r="G6447">
            <v>0</v>
          </cell>
        </row>
        <row r="6448">
          <cell r="A6448">
            <v>0</v>
          </cell>
          <cell r="E6448">
            <v>0</v>
          </cell>
          <cell r="G6448">
            <v>0</v>
          </cell>
        </row>
        <row r="6449">
          <cell r="A6449" t="str">
            <v>18.6</v>
          </cell>
          <cell r="B6449" t="str">
            <v>PUERTAS CORTAFUEGO INTERIORES</v>
          </cell>
          <cell r="C6449">
            <v>0</v>
          </cell>
          <cell r="D6449" t="str">
            <v>Costo  Neto</v>
          </cell>
          <cell r="E6449">
            <v>0</v>
          </cell>
          <cell r="F6449" t="str">
            <v>Total D=A+B+C</v>
          </cell>
          <cell r="G6449">
            <v>0</v>
          </cell>
        </row>
        <row r="6451">
          <cell r="A6451" t="str">
            <v>ANALISIS DE PRECIOS</v>
          </cell>
          <cell r="B6451">
            <v>0</v>
          </cell>
          <cell r="C6451">
            <v>0</v>
          </cell>
          <cell r="D6451">
            <v>0</v>
          </cell>
          <cell r="E6451">
            <v>0</v>
          </cell>
          <cell r="F6451">
            <v>0</v>
          </cell>
          <cell r="G6451">
            <v>0</v>
          </cell>
        </row>
        <row r="6452">
          <cell r="A6452" t="str">
            <v>COMITENTE:</v>
          </cell>
          <cell r="B6452" t="str">
            <v>SUBSECRETARÍA DE OBRAS PÚBLICAS</v>
          </cell>
          <cell r="C6452">
            <v>0</v>
          </cell>
          <cell r="D6452">
            <v>0</v>
          </cell>
          <cell r="E6452">
            <v>0</v>
          </cell>
          <cell r="F6452">
            <v>0</v>
          </cell>
          <cell r="G6452">
            <v>0</v>
          </cell>
        </row>
        <row r="6453">
          <cell r="A6453" t="str">
            <v>CONTRATISTA:</v>
          </cell>
          <cell r="B6453">
            <v>0</v>
          </cell>
          <cell r="C6453">
            <v>0</v>
          </cell>
          <cell r="D6453">
            <v>0</v>
          </cell>
          <cell r="E6453">
            <v>0</v>
          </cell>
          <cell r="F6453">
            <v>0</v>
          </cell>
          <cell r="G6453">
            <v>0</v>
          </cell>
        </row>
        <row r="6454">
          <cell r="A6454" t="str">
            <v>OBRA:</v>
          </cell>
          <cell r="B6454" t="str">
            <v>CONSTRUCCIÓN CONSULTORIOS EXTERNOS - HOSPITAL DR. GUILLERMO RAWSON</v>
          </cell>
          <cell r="C6454">
            <v>0</v>
          </cell>
          <cell r="D6454">
            <v>0</v>
          </cell>
          <cell r="E6454">
            <v>0</v>
          </cell>
          <cell r="F6454" t="str">
            <v>PRECIOS A:</v>
          </cell>
          <cell r="G6454">
            <v>0</v>
          </cell>
        </row>
        <row r="6455">
          <cell r="A6455" t="str">
            <v>UBICACIÓN:</v>
          </cell>
          <cell r="B6455" t="str">
            <v>Departamento Capital - Provincia de SAN JUAN</v>
          </cell>
          <cell r="C6455">
            <v>0</v>
          </cell>
          <cell r="E6455">
            <v>0</v>
          </cell>
          <cell r="G6455">
            <v>0</v>
          </cell>
        </row>
        <row r="6456">
          <cell r="A6456" t="str">
            <v>RUBRO:</v>
          </cell>
          <cell r="B6456">
            <v>18</v>
          </cell>
          <cell r="C6456" t="str">
            <v>INSTALACIÓN DE SERVICIO CONTRA INCENDIO</v>
          </cell>
          <cell r="E6456">
            <v>0</v>
          </cell>
          <cell r="G6456">
            <v>0</v>
          </cell>
        </row>
        <row r="6457">
          <cell r="A6457" t="str">
            <v>ITEM:</v>
          </cell>
          <cell r="B6457" t="str">
            <v>18.7</v>
          </cell>
          <cell r="C6457" t="str">
            <v>TABIQUES, MUROS LIMITANTES DE SECTORES DE INCENDIO</v>
          </cell>
          <cell r="E6457">
            <v>0</v>
          </cell>
          <cell r="F6457" t="str">
            <v>UNIDAD:</v>
          </cell>
          <cell r="G6457" t="str">
            <v>gl</v>
          </cell>
        </row>
        <row r="6458">
          <cell r="A6458">
            <v>0</v>
          </cell>
          <cell r="B6458">
            <v>0</v>
          </cell>
          <cell r="E6458">
            <v>0</v>
          </cell>
          <cell r="G6458">
            <v>0</v>
          </cell>
        </row>
        <row r="6459">
          <cell r="A6459" t="str">
            <v>DATOS REDETERMINACION</v>
          </cell>
          <cell r="B6459">
            <v>0</v>
          </cell>
          <cell r="C6459" t="str">
            <v>DESIGNACION</v>
          </cell>
          <cell r="D6459" t="str">
            <v>U</v>
          </cell>
          <cell r="E6459" t="str">
            <v>Cantidad</v>
          </cell>
          <cell r="F6459" t="str">
            <v>$ Unitarios</v>
          </cell>
          <cell r="G6459" t="str">
            <v>$ Parcial</v>
          </cell>
        </row>
        <row r="6460">
          <cell r="A6460" t="str">
            <v>CÓDIGO</v>
          </cell>
          <cell r="B6460" t="str">
            <v>DESCRIPCIÓN</v>
          </cell>
          <cell r="C6460">
            <v>0</v>
          </cell>
          <cell r="D6460">
            <v>0</v>
          </cell>
          <cell r="E6460">
            <v>0</v>
          </cell>
          <cell r="F6460">
            <v>0</v>
          </cell>
          <cell r="G6460">
            <v>0</v>
          </cell>
        </row>
        <row r="6461">
          <cell r="A6461">
            <v>0</v>
          </cell>
          <cell r="B6461">
            <v>0</v>
          </cell>
          <cell r="C6461" t="str">
            <v>A - MATERIALES</v>
          </cell>
          <cell r="D6461">
            <v>0</v>
          </cell>
          <cell r="E6461">
            <v>0</v>
          </cell>
          <cell r="F6461">
            <v>0</v>
          </cell>
          <cell r="G6461">
            <v>0</v>
          </cell>
        </row>
        <row r="6462">
          <cell r="A6462" t="str">
            <v/>
          </cell>
          <cell r="B6462" t="str">
            <v/>
          </cell>
          <cell r="C6462">
            <v>0</v>
          </cell>
          <cell r="D6462" t="str">
            <v/>
          </cell>
          <cell r="E6462">
            <v>0</v>
          </cell>
          <cell r="F6462">
            <v>0</v>
          </cell>
          <cell r="G6462">
            <v>0</v>
          </cell>
        </row>
        <row r="6463">
          <cell r="A6463" t="str">
            <v/>
          </cell>
          <cell r="B6463" t="str">
            <v/>
          </cell>
          <cell r="C6463">
            <v>0</v>
          </cell>
          <cell r="D6463" t="str">
            <v/>
          </cell>
          <cell r="E6463">
            <v>0</v>
          </cell>
          <cell r="F6463">
            <v>0</v>
          </cell>
          <cell r="G6463">
            <v>0</v>
          </cell>
        </row>
        <row r="6464">
          <cell r="A6464" t="str">
            <v/>
          </cell>
          <cell r="B6464" t="str">
            <v/>
          </cell>
          <cell r="C6464">
            <v>0</v>
          </cell>
          <cell r="D6464" t="str">
            <v/>
          </cell>
          <cell r="E6464">
            <v>0</v>
          </cell>
          <cell r="F6464">
            <v>0</v>
          </cell>
          <cell r="G6464">
            <v>0</v>
          </cell>
        </row>
        <row r="6465">
          <cell r="A6465" t="str">
            <v/>
          </cell>
          <cell r="B6465" t="str">
            <v/>
          </cell>
          <cell r="C6465">
            <v>0</v>
          </cell>
          <cell r="D6465" t="str">
            <v/>
          </cell>
          <cell r="E6465">
            <v>0</v>
          </cell>
          <cell r="F6465">
            <v>0</v>
          </cell>
          <cell r="G6465">
            <v>0</v>
          </cell>
        </row>
        <row r="6466">
          <cell r="A6466" t="str">
            <v/>
          </cell>
          <cell r="B6466" t="str">
            <v/>
          </cell>
          <cell r="C6466">
            <v>0</v>
          </cell>
          <cell r="D6466" t="str">
            <v/>
          </cell>
          <cell r="E6466">
            <v>0</v>
          </cell>
          <cell r="F6466">
            <v>0</v>
          </cell>
          <cell r="G6466">
            <v>0</v>
          </cell>
        </row>
        <row r="6467">
          <cell r="A6467" t="str">
            <v/>
          </cell>
          <cell r="B6467" t="str">
            <v/>
          </cell>
          <cell r="C6467">
            <v>0</v>
          </cell>
          <cell r="D6467" t="str">
            <v/>
          </cell>
          <cell r="E6467">
            <v>0</v>
          </cell>
          <cell r="F6467">
            <v>0</v>
          </cell>
          <cell r="G6467">
            <v>0</v>
          </cell>
        </row>
        <row r="6468">
          <cell r="A6468" t="str">
            <v/>
          </cell>
          <cell r="B6468" t="str">
            <v/>
          </cell>
          <cell r="C6468">
            <v>0</v>
          </cell>
          <cell r="D6468" t="str">
            <v/>
          </cell>
          <cell r="E6468">
            <v>0</v>
          </cell>
          <cell r="F6468">
            <v>0</v>
          </cell>
          <cell r="G6468">
            <v>0</v>
          </cell>
        </row>
        <row r="6469">
          <cell r="A6469" t="str">
            <v/>
          </cell>
          <cell r="B6469" t="str">
            <v/>
          </cell>
          <cell r="C6469">
            <v>0</v>
          </cell>
          <cell r="D6469" t="str">
            <v/>
          </cell>
          <cell r="E6469">
            <v>0</v>
          </cell>
          <cell r="F6469">
            <v>0</v>
          </cell>
          <cell r="G6469">
            <v>0</v>
          </cell>
        </row>
        <row r="6470">
          <cell r="A6470" t="str">
            <v/>
          </cell>
          <cell r="B6470" t="str">
            <v/>
          </cell>
          <cell r="C6470">
            <v>0</v>
          </cell>
          <cell r="D6470" t="str">
            <v/>
          </cell>
          <cell r="E6470">
            <v>0</v>
          </cell>
          <cell r="F6470">
            <v>0</v>
          </cell>
          <cell r="G6470">
            <v>0</v>
          </cell>
        </row>
        <row r="6471">
          <cell r="A6471" t="str">
            <v/>
          </cell>
          <cell r="B6471" t="str">
            <v/>
          </cell>
          <cell r="C6471">
            <v>0</v>
          </cell>
          <cell r="D6471" t="str">
            <v/>
          </cell>
          <cell r="E6471">
            <v>0</v>
          </cell>
          <cell r="F6471">
            <v>0</v>
          </cell>
          <cell r="G6471">
            <v>0</v>
          </cell>
        </row>
        <row r="6472">
          <cell r="A6472" t="str">
            <v/>
          </cell>
          <cell r="B6472" t="str">
            <v/>
          </cell>
          <cell r="C6472">
            <v>0</v>
          </cell>
          <cell r="D6472" t="str">
            <v/>
          </cell>
          <cell r="E6472">
            <v>0</v>
          </cell>
          <cell r="F6472">
            <v>0</v>
          </cell>
          <cell r="G6472">
            <v>0</v>
          </cell>
        </row>
        <row r="6473">
          <cell r="A6473" t="str">
            <v/>
          </cell>
          <cell r="B6473" t="str">
            <v/>
          </cell>
          <cell r="C6473">
            <v>0</v>
          </cell>
          <cell r="D6473" t="str">
            <v/>
          </cell>
          <cell r="E6473">
            <v>0</v>
          </cell>
          <cell r="F6473">
            <v>0</v>
          </cell>
          <cell r="G6473">
            <v>0</v>
          </cell>
        </row>
        <row r="6474">
          <cell r="A6474" t="str">
            <v/>
          </cell>
          <cell r="B6474" t="str">
            <v/>
          </cell>
          <cell r="C6474">
            <v>0</v>
          </cell>
          <cell r="D6474" t="str">
            <v/>
          </cell>
          <cell r="E6474">
            <v>0</v>
          </cell>
          <cell r="F6474">
            <v>0</v>
          </cell>
          <cell r="G6474">
            <v>0</v>
          </cell>
        </row>
        <row r="6475">
          <cell r="A6475" t="str">
            <v/>
          </cell>
          <cell r="B6475" t="str">
            <v/>
          </cell>
          <cell r="C6475">
            <v>0</v>
          </cell>
          <cell r="D6475" t="str">
            <v/>
          </cell>
          <cell r="E6475">
            <v>0</v>
          </cell>
          <cell r="F6475">
            <v>0</v>
          </cell>
          <cell r="G6475">
            <v>0</v>
          </cell>
        </row>
        <row r="6476">
          <cell r="A6476">
            <v>0</v>
          </cell>
          <cell r="E6476">
            <v>0</v>
          </cell>
          <cell r="F6476" t="str">
            <v>Total A</v>
          </cell>
          <cell r="G6476">
            <v>0</v>
          </cell>
        </row>
        <row r="6477">
          <cell r="A6477">
            <v>0</v>
          </cell>
          <cell r="C6477" t="str">
            <v>B - MANO DE OBRA</v>
          </cell>
          <cell r="E6477">
            <v>0</v>
          </cell>
          <cell r="G6477">
            <v>0</v>
          </cell>
        </row>
        <row r="6478">
          <cell r="A6478" t="str">
            <v/>
          </cell>
          <cell r="B6478" t="str">
            <v/>
          </cell>
          <cell r="C6478">
            <v>0</v>
          </cell>
          <cell r="D6478" t="str">
            <v/>
          </cell>
          <cell r="E6478">
            <v>0</v>
          </cell>
          <cell r="F6478">
            <v>0</v>
          </cell>
          <cell r="G6478">
            <v>0</v>
          </cell>
        </row>
        <row r="6479">
          <cell r="A6479" t="str">
            <v/>
          </cell>
          <cell r="B6479" t="str">
            <v/>
          </cell>
          <cell r="C6479">
            <v>0</v>
          </cell>
          <cell r="D6479" t="str">
            <v/>
          </cell>
          <cell r="E6479">
            <v>0</v>
          </cell>
          <cell r="F6479">
            <v>0</v>
          </cell>
          <cell r="G6479">
            <v>0</v>
          </cell>
        </row>
        <row r="6480">
          <cell r="A6480" t="str">
            <v/>
          </cell>
          <cell r="B6480" t="str">
            <v/>
          </cell>
          <cell r="C6480">
            <v>0</v>
          </cell>
          <cell r="D6480" t="str">
            <v/>
          </cell>
          <cell r="E6480">
            <v>0</v>
          </cell>
          <cell r="F6480">
            <v>0</v>
          </cell>
          <cell r="G6480">
            <v>0</v>
          </cell>
        </row>
        <row r="6481">
          <cell r="A6481" t="str">
            <v/>
          </cell>
          <cell r="B6481" t="str">
            <v/>
          </cell>
          <cell r="C6481">
            <v>0</v>
          </cell>
          <cell r="D6481" t="str">
            <v/>
          </cell>
          <cell r="E6481">
            <v>0</v>
          </cell>
          <cell r="F6481">
            <v>0</v>
          </cell>
          <cell r="G6481">
            <v>0</v>
          </cell>
        </row>
        <row r="6482">
          <cell r="A6482" t="str">
            <v/>
          </cell>
          <cell r="B6482" t="str">
            <v/>
          </cell>
          <cell r="C6482">
            <v>0</v>
          </cell>
          <cell r="D6482" t="str">
            <v/>
          </cell>
          <cell r="E6482">
            <v>0</v>
          </cell>
          <cell r="F6482">
            <v>0</v>
          </cell>
          <cell r="G6482">
            <v>0</v>
          </cell>
        </row>
        <row r="6483">
          <cell r="A6483" t="str">
            <v/>
          </cell>
          <cell r="B6483" t="str">
            <v/>
          </cell>
          <cell r="C6483">
            <v>0</v>
          </cell>
          <cell r="D6483" t="str">
            <v/>
          </cell>
          <cell r="E6483">
            <v>0</v>
          </cell>
          <cell r="F6483">
            <v>0</v>
          </cell>
          <cell r="G6483">
            <v>0</v>
          </cell>
        </row>
        <row r="6484">
          <cell r="A6484" t="str">
            <v/>
          </cell>
          <cell r="B6484" t="str">
            <v/>
          </cell>
          <cell r="C6484">
            <v>0</v>
          </cell>
          <cell r="D6484" t="str">
            <v/>
          </cell>
          <cell r="E6484">
            <v>0</v>
          </cell>
          <cell r="F6484">
            <v>0</v>
          </cell>
          <cell r="G6484">
            <v>0</v>
          </cell>
        </row>
        <row r="6485">
          <cell r="A6485" t="str">
            <v/>
          </cell>
          <cell r="B6485" t="str">
            <v/>
          </cell>
          <cell r="C6485">
            <v>0</v>
          </cell>
          <cell r="D6485" t="str">
            <v/>
          </cell>
          <cell r="E6485">
            <v>0</v>
          </cell>
          <cell r="F6485">
            <v>0</v>
          </cell>
          <cell r="G6485">
            <v>0</v>
          </cell>
        </row>
        <row r="6486">
          <cell r="A6486">
            <v>0</v>
          </cell>
          <cell r="E6486">
            <v>0</v>
          </cell>
          <cell r="F6486" t="str">
            <v>Total B</v>
          </cell>
          <cell r="G6486">
            <v>0</v>
          </cell>
        </row>
        <row r="6487">
          <cell r="A6487">
            <v>0</v>
          </cell>
          <cell r="C6487" t="str">
            <v>C - EQUIPOS</v>
          </cell>
          <cell r="E6487">
            <v>0</v>
          </cell>
          <cell r="G6487">
            <v>0</v>
          </cell>
        </row>
        <row r="6488">
          <cell r="A6488" t="str">
            <v/>
          </cell>
          <cell r="B6488" t="str">
            <v/>
          </cell>
          <cell r="C6488">
            <v>0</v>
          </cell>
          <cell r="D6488" t="str">
            <v/>
          </cell>
          <cell r="E6488">
            <v>0</v>
          </cell>
          <cell r="F6488">
            <v>0</v>
          </cell>
          <cell r="G6488">
            <v>0</v>
          </cell>
        </row>
        <row r="6489">
          <cell r="A6489" t="str">
            <v/>
          </cell>
          <cell r="B6489" t="str">
            <v/>
          </cell>
          <cell r="C6489">
            <v>0</v>
          </cell>
          <cell r="D6489" t="str">
            <v/>
          </cell>
          <cell r="E6489">
            <v>0</v>
          </cell>
          <cell r="F6489">
            <v>0</v>
          </cell>
          <cell r="G6489">
            <v>0</v>
          </cell>
        </row>
        <row r="6490">
          <cell r="A6490" t="str">
            <v/>
          </cell>
          <cell r="B6490" t="str">
            <v/>
          </cell>
          <cell r="C6490">
            <v>0</v>
          </cell>
          <cell r="D6490" t="str">
            <v/>
          </cell>
          <cell r="E6490">
            <v>0</v>
          </cell>
          <cell r="F6490">
            <v>0</v>
          </cell>
          <cell r="G6490">
            <v>0</v>
          </cell>
        </row>
        <row r="6491">
          <cell r="A6491" t="str">
            <v/>
          </cell>
          <cell r="B6491" t="str">
            <v/>
          </cell>
          <cell r="C6491">
            <v>0</v>
          </cell>
          <cell r="D6491" t="str">
            <v/>
          </cell>
          <cell r="E6491">
            <v>0</v>
          </cell>
          <cell r="F6491">
            <v>0</v>
          </cell>
          <cell r="G6491">
            <v>0</v>
          </cell>
        </row>
        <row r="6492">
          <cell r="A6492" t="str">
            <v/>
          </cell>
          <cell r="B6492" t="str">
            <v/>
          </cell>
          <cell r="C6492">
            <v>0</v>
          </cell>
          <cell r="D6492" t="str">
            <v/>
          </cell>
          <cell r="E6492">
            <v>0</v>
          </cell>
          <cell r="F6492">
            <v>0</v>
          </cell>
          <cell r="G6492">
            <v>0</v>
          </cell>
        </row>
        <row r="6493">
          <cell r="A6493" t="str">
            <v/>
          </cell>
          <cell r="B6493" t="str">
            <v/>
          </cell>
          <cell r="C6493">
            <v>0</v>
          </cell>
          <cell r="D6493" t="str">
            <v/>
          </cell>
          <cell r="E6493">
            <v>0</v>
          </cell>
          <cell r="F6493">
            <v>0</v>
          </cell>
          <cell r="G6493">
            <v>0</v>
          </cell>
        </row>
        <row r="6494">
          <cell r="A6494" t="str">
            <v/>
          </cell>
          <cell r="B6494" t="str">
            <v/>
          </cell>
          <cell r="C6494">
            <v>0</v>
          </cell>
          <cell r="D6494" t="str">
            <v/>
          </cell>
          <cell r="E6494">
            <v>0</v>
          </cell>
          <cell r="F6494">
            <v>0</v>
          </cell>
          <cell r="G6494">
            <v>0</v>
          </cell>
        </row>
        <row r="6495">
          <cell r="A6495" t="str">
            <v/>
          </cell>
          <cell r="B6495" t="str">
            <v/>
          </cell>
          <cell r="C6495">
            <v>0</v>
          </cell>
          <cell r="D6495" t="str">
            <v/>
          </cell>
          <cell r="E6495">
            <v>0</v>
          </cell>
          <cell r="F6495">
            <v>0</v>
          </cell>
          <cell r="G6495">
            <v>0</v>
          </cell>
        </row>
        <row r="6496">
          <cell r="A6496" t="str">
            <v/>
          </cell>
          <cell r="B6496" t="str">
            <v/>
          </cell>
          <cell r="C6496">
            <v>0</v>
          </cell>
          <cell r="D6496" t="str">
            <v/>
          </cell>
          <cell r="E6496">
            <v>0</v>
          </cell>
          <cell r="F6496">
            <v>0</v>
          </cell>
          <cell r="G6496">
            <v>0</v>
          </cell>
        </row>
        <row r="6497">
          <cell r="A6497">
            <v>0</v>
          </cell>
          <cell r="E6497">
            <v>0</v>
          </cell>
          <cell r="F6497" t="str">
            <v>Total C</v>
          </cell>
          <cell r="G6497">
            <v>0</v>
          </cell>
        </row>
        <row r="6498">
          <cell r="A6498">
            <v>0</v>
          </cell>
          <cell r="E6498">
            <v>0</v>
          </cell>
          <cell r="G6498">
            <v>0</v>
          </cell>
        </row>
        <row r="6499">
          <cell r="A6499" t="str">
            <v>18.7</v>
          </cell>
          <cell r="B6499" t="str">
            <v>TABIQUES, MUROS LIMITANTES DE SECTORES DE INCENDIO</v>
          </cell>
          <cell r="C6499">
            <v>0</v>
          </cell>
          <cell r="D6499" t="str">
            <v>Costo  Neto</v>
          </cell>
          <cell r="E6499">
            <v>0</v>
          </cell>
          <cell r="F6499" t="str">
            <v>Total D=A+B+C</v>
          </cell>
          <cell r="G6499">
            <v>0</v>
          </cell>
        </row>
        <row r="6501">
          <cell r="A6501" t="str">
            <v>ANALISIS DE PRECIOS</v>
          </cell>
          <cell r="B6501">
            <v>0</v>
          </cell>
          <cell r="C6501">
            <v>0</v>
          </cell>
          <cell r="D6501">
            <v>0</v>
          </cell>
          <cell r="E6501">
            <v>0</v>
          </cell>
          <cell r="F6501">
            <v>0</v>
          </cell>
          <cell r="G6501">
            <v>0</v>
          </cell>
        </row>
        <row r="6502">
          <cell r="A6502" t="str">
            <v>COMITENTE:</v>
          </cell>
          <cell r="B6502" t="str">
            <v>SUBSECRETARÍA DE OBRAS PÚBLICAS</v>
          </cell>
          <cell r="C6502">
            <v>0</v>
          </cell>
          <cell r="D6502">
            <v>0</v>
          </cell>
          <cell r="E6502">
            <v>0</v>
          </cell>
          <cell r="F6502">
            <v>0</v>
          </cell>
          <cell r="G6502">
            <v>0</v>
          </cell>
        </row>
        <row r="6503">
          <cell r="A6503" t="str">
            <v>CONTRATISTA:</v>
          </cell>
          <cell r="B6503">
            <v>0</v>
          </cell>
          <cell r="C6503">
            <v>0</v>
          </cell>
          <cell r="D6503">
            <v>0</v>
          </cell>
          <cell r="E6503">
            <v>0</v>
          </cell>
          <cell r="F6503">
            <v>0</v>
          </cell>
          <cell r="G6503">
            <v>0</v>
          </cell>
        </row>
        <row r="6504">
          <cell r="A6504" t="str">
            <v>OBRA:</v>
          </cell>
          <cell r="B6504" t="str">
            <v>CONSTRUCCIÓN CONSULTORIOS EXTERNOS - HOSPITAL DR. GUILLERMO RAWSON</v>
          </cell>
          <cell r="C6504">
            <v>0</v>
          </cell>
          <cell r="D6504">
            <v>0</v>
          </cell>
          <cell r="E6504">
            <v>0</v>
          </cell>
          <cell r="F6504" t="str">
            <v>PRECIOS A:</v>
          </cell>
          <cell r="G6504">
            <v>0</v>
          </cell>
        </row>
        <row r="6505">
          <cell r="A6505" t="str">
            <v>UBICACIÓN:</v>
          </cell>
          <cell r="B6505" t="str">
            <v>Departamento Capital - Provincia de SAN JUAN</v>
          </cell>
          <cell r="C6505">
            <v>0</v>
          </cell>
          <cell r="E6505">
            <v>0</v>
          </cell>
          <cell r="G6505">
            <v>0</v>
          </cell>
        </row>
        <row r="6506">
          <cell r="A6506" t="str">
            <v>RUBRO:</v>
          </cell>
          <cell r="B6506">
            <v>18</v>
          </cell>
          <cell r="C6506" t="str">
            <v>INSTALACIÓN DE SERVICIO CONTRA INCENDIO</v>
          </cell>
          <cell r="E6506">
            <v>0</v>
          </cell>
          <cell r="G6506">
            <v>0</v>
          </cell>
        </row>
        <row r="6507">
          <cell r="A6507" t="str">
            <v>ITEM:</v>
          </cell>
          <cell r="B6507" t="str">
            <v>18.8</v>
          </cell>
          <cell r="C6507" t="str">
            <v>PUERTAS CON BARRAL ANTIPÁNICO</v>
          </cell>
          <cell r="E6507">
            <v>0</v>
          </cell>
          <cell r="F6507" t="str">
            <v>UNIDAD:</v>
          </cell>
          <cell r="G6507" t="str">
            <v>gl</v>
          </cell>
        </row>
        <row r="6508">
          <cell r="A6508">
            <v>0</v>
          </cell>
          <cell r="B6508">
            <v>0</v>
          </cell>
          <cell r="E6508">
            <v>0</v>
          </cell>
          <cell r="G6508">
            <v>0</v>
          </cell>
        </row>
        <row r="6509">
          <cell r="A6509" t="str">
            <v>DATOS REDETERMINACION</v>
          </cell>
          <cell r="B6509">
            <v>0</v>
          </cell>
          <cell r="C6509" t="str">
            <v>DESIGNACION</v>
          </cell>
          <cell r="D6509" t="str">
            <v>U</v>
          </cell>
          <cell r="E6509" t="str">
            <v>Cantidad</v>
          </cell>
          <cell r="F6509" t="str">
            <v>$ Unitarios</v>
          </cell>
          <cell r="G6509" t="str">
            <v>$ Parcial</v>
          </cell>
        </row>
        <row r="6510">
          <cell r="A6510" t="str">
            <v>CÓDIGO</v>
          </cell>
          <cell r="B6510" t="str">
            <v>DESCRIPCIÓN</v>
          </cell>
          <cell r="C6510">
            <v>0</v>
          </cell>
          <cell r="D6510">
            <v>0</v>
          </cell>
          <cell r="E6510">
            <v>0</v>
          </cell>
          <cell r="F6510">
            <v>0</v>
          </cell>
          <cell r="G6510">
            <v>0</v>
          </cell>
        </row>
        <row r="6511">
          <cell r="A6511">
            <v>0</v>
          </cell>
          <cell r="B6511">
            <v>0</v>
          </cell>
          <cell r="C6511" t="str">
            <v>A - MATERIALES</v>
          </cell>
          <cell r="D6511">
            <v>0</v>
          </cell>
          <cell r="E6511">
            <v>0</v>
          </cell>
          <cell r="F6511">
            <v>0</v>
          </cell>
          <cell r="G6511">
            <v>0</v>
          </cell>
        </row>
        <row r="6512">
          <cell r="A6512" t="str">
            <v/>
          </cell>
          <cell r="B6512" t="str">
            <v/>
          </cell>
          <cell r="C6512">
            <v>0</v>
          </cell>
          <cell r="D6512" t="str">
            <v/>
          </cell>
          <cell r="E6512">
            <v>0</v>
          </cell>
          <cell r="F6512">
            <v>0</v>
          </cell>
          <cell r="G6512">
            <v>0</v>
          </cell>
        </row>
        <row r="6513">
          <cell r="A6513" t="str">
            <v/>
          </cell>
          <cell r="B6513" t="str">
            <v/>
          </cell>
          <cell r="C6513">
            <v>0</v>
          </cell>
          <cell r="D6513" t="str">
            <v/>
          </cell>
          <cell r="E6513">
            <v>0</v>
          </cell>
          <cell r="F6513">
            <v>0</v>
          </cell>
          <cell r="G6513">
            <v>0</v>
          </cell>
        </row>
        <row r="6514">
          <cell r="A6514" t="str">
            <v/>
          </cell>
          <cell r="B6514" t="str">
            <v/>
          </cell>
          <cell r="C6514">
            <v>0</v>
          </cell>
          <cell r="D6514" t="str">
            <v/>
          </cell>
          <cell r="E6514">
            <v>0</v>
          </cell>
          <cell r="F6514">
            <v>0</v>
          </cell>
          <cell r="G6514">
            <v>0</v>
          </cell>
        </row>
        <row r="6515">
          <cell r="A6515" t="str">
            <v/>
          </cell>
          <cell r="B6515" t="str">
            <v/>
          </cell>
          <cell r="C6515">
            <v>0</v>
          </cell>
          <cell r="D6515" t="str">
            <v/>
          </cell>
          <cell r="E6515">
            <v>0</v>
          </cell>
          <cell r="F6515">
            <v>0</v>
          </cell>
          <cell r="G6515">
            <v>0</v>
          </cell>
        </row>
        <row r="6516">
          <cell r="A6516" t="str">
            <v/>
          </cell>
          <cell r="B6516" t="str">
            <v/>
          </cell>
          <cell r="C6516">
            <v>0</v>
          </cell>
          <cell r="D6516" t="str">
            <v/>
          </cell>
          <cell r="E6516">
            <v>0</v>
          </cell>
          <cell r="F6516">
            <v>0</v>
          </cell>
          <cell r="G6516">
            <v>0</v>
          </cell>
        </row>
        <row r="6517">
          <cell r="A6517" t="str">
            <v/>
          </cell>
          <cell r="B6517" t="str">
            <v/>
          </cell>
          <cell r="C6517">
            <v>0</v>
          </cell>
          <cell r="D6517" t="str">
            <v/>
          </cell>
          <cell r="E6517">
            <v>0</v>
          </cell>
          <cell r="F6517">
            <v>0</v>
          </cell>
          <cell r="G6517">
            <v>0</v>
          </cell>
        </row>
        <row r="6518">
          <cell r="A6518" t="str">
            <v/>
          </cell>
          <cell r="B6518" t="str">
            <v/>
          </cell>
          <cell r="C6518">
            <v>0</v>
          </cell>
          <cell r="D6518" t="str">
            <v/>
          </cell>
          <cell r="E6518">
            <v>0</v>
          </cell>
          <cell r="F6518">
            <v>0</v>
          </cell>
          <cell r="G6518">
            <v>0</v>
          </cell>
        </row>
        <row r="6519">
          <cell r="A6519" t="str">
            <v/>
          </cell>
          <cell r="B6519" t="str">
            <v/>
          </cell>
          <cell r="C6519">
            <v>0</v>
          </cell>
          <cell r="D6519" t="str">
            <v/>
          </cell>
          <cell r="E6519">
            <v>0</v>
          </cell>
          <cell r="F6519">
            <v>0</v>
          </cell>
          <cell r="G6519">
            <v>0</v>
          </cell>
        </row>
        <row r="6520">
          <cell r="A6520" t="str">
            <v/>
          </cell>
          <cell r="B6520" t="str">
            <v/>
          </cell>
          <cell r="C6520">
            <v>0</v>
          </cell>
          <cell r="D6520" t="str">
            <v/>
          </cell>
          <cell r="E6520">
            <v>0</v>
          </cell>
          <cell r="F6520">
            <v>0</v>
          </cell>
          <cell r="G6520">
            <v>0</v>
          </cell>
        </row>
        <row r="6521">
          <cell r="A6521" t="str">
            <v/>
          </cell>
          <cell r="B6521" t="str">
            <v/>
          </cell>
          <cell r="C6521">
            <v>0</v>
          </cell>
          <cell r="D6521" t="str">
            <v/>
          </cell>
          <cell r="E6521">
            <v>0</v>
          </cell>
          <cell r="F6521">
            <v>0</v>
          </cell>
          <cell r="G6521">
            <v>0</v>
          </cell>
        </row>
        <row r="6522">
          <cell r="A6522" t="str">
            <v/>
          </cell>
          <cell r="B6522" t="str">
            <v/>
          </cell>
          <cell r="C6522">
            <v>0</v>
          </cell>
          <cell r="D6522" t="str">
            <v/>
          </cell>
          <cell r="E6522">
            <v>0</v>
          </cell>
          <cell r="F6522">
            <v>0</v>
          </cell>
          <cell r="G6522">
            <v>0</v>
          </cell>
        </row>
        <row r="6523">
          <cell r="A6523" t="str">
            <v/>
          </cell>
          <cell r="B6523" t="str">
            <v/>
          </cell>
          <cell r="C6523">
            <v>0</v>
          </cell>
          <cell r="D6523" t="str">
            <v/>
          </cell>
          <cell r="E6523">
            <v>0</v>
          </cell>
          <cell r="F6523">
            <v>0</v>
          </cell>
          <cell r="G6523">
            <v>0</v>
          </cell>
        </row>
        <row r="6524">
          <cell r="A6524" t="str">
            <v/>
          </cell>
          <cell r="B6524" t="str">
            <v/>
          </cell>
          <cell r="C6524">
            <v>0</v>
          </cell>
          <cell r="D6524" t="str">
            <v/>
          </cell>
          <cell r="E6524">
            <v>0</v>
          </cell>
          <cell r="F6524">
            <v>0</v>
          </cell>
          <cell r="G6524">
            <v>0</v>
          </cell>
        </row>
        <row r="6525">
          <cell r="A6525" t="str">
            <v/>
          </cell>
          <cell r="B6525" t="str">
            <v/>
          </cell>
          <cell r="C6525">
            <v>0</v>
          </cell>
          <cell r="D6525" t="str">
            <v/>
          </cell>
          <cell r="E6525">
            <v>0</v>
          </cell>
          <cell r="F6525">
            <v>0</v>
          </cell>
          <cell r="G6525">
            <v>0</v>
          </cell>
        </row>
        <row r="6526">
          <cell r="A6526">
            <v>0</v>
          </cell>
          <cell r="E6526">
            <v>0</v>
          </cell>
          <cell r="F6526" t="str">
            <v>Total A</v>
          </cell>
          <cell r="G6526">
            <v>0</v>
          </cell>
        </row>
        <row r="6527">
          <cell r="A6527">
            <v>0</v>
          </cell>
          <cell r="C6527" t="str">
            <v>B - MANO DE OBRA</v>
          </cell>
          <cell r="E6527">
            <v>0</v>
          </cell>
          <cell r="G6527">
            <v>0</v>
          </cell>
        </row>
        <row r="6528">
          <cell r="A6528" t="str">
            <v/>
          </cell>
          <cell r="B6528" t="str">
            <v/>
          </cell>
          <cell r="C6528">
            <v>0</v>
          </cell>
          <cell r="D6528" t="str">
            <v/>
          </cell>
          <cell r="E6528">
            <v>0</v>
          </cell>
          <cell r="F6528">
            <v>0</v>
          </cell>
          <cell r="G6528">
            <v>0</v>
          </cell>
        </row>
        <row r="6529">
          <cell r="A6529" t="str">
            <v/>
          </cell>
          <cell r="B6529" t="str">
            <v/>
          </cell>
          <cell r="C6529">
            <v>0</v>
          </cell>
          <cell r="D6529" t="str">
            <v/>
          </cell>
          <cell r="E6529">
            <v>0</v>
          </cell>
          <cell r="F6529">
            <v>0</v>
          </cell>
          <cell r="G6529">
            <v>0</v>
          </cell>
        </row>
        <row r="6530">
          <cell r="A6530" t="str">
            <v/>
          </cell>
          <cell r="B6530" t="str">
            <v/>
          </cell>
          <cell r="C6530">
            <v>0</v>
          </cell>
          <cell r="D6530" t="str">
            <v/>
          </cell>
          <cell r="E6530">
            <v>0</v>
          </cell>
          <cell r="F6530">
            <v>0</v>
          </cell>
          <cell r="G6530">
            <v>0</v>
          </cell>
        </row>
        <row r="6531">
          <cell r="A6531" t="str">
            <v/>
          </cell>
          <cell r="B6531" t="str">
            <v/>
          </cell>
          <cell r="C6531">
            <v>0</v>
          </cell>
          <cell r="D6531" t="str">
            <v/>
          </cell>
          <cell r="E6531">
            <v>0</v>
          </cell>
          <cell r="F6531">
            <v>0</v>
          </cell>
          <cell r="G6531">
            <v>0</v>
          </cell>
        </row>
        <row r="6532">
          <cell r="A6532" t="str">
            <v/>
          </cell>
          <cell r="B6532" t="str">
            <v/>
          </cell>
          <cell r="C6532">
            <v>0</v>
          </cell>
          <cell r="D6532" t="str">
            <v/>
          </cell>
          <cell r="E6532">
            <v>0</v>
          </cell>
          <cell r="F6532">
            <v>0</v>
          </cell>
          <cell r="G6532">
            <v>0</v>
          </cell>
        </row>
        <row r="6533">
          <cell r="A6533" t="str">
            <v/>
          </cell>
          <cell r="B6533" t="str">
            <v/>
          </cell>
          <cell r="C6533">
            <v>0</v>
          </cell>
          <cell r="D6533" t="str">
            <v/>
          </cell>
          <cell r="E6533">
            <v>0</v>
          </cell>
          <cell r="F6533">
            <v>0</v>
          </cell>
          <cell r="G6533">
            <v>0</v>
          </cell>
        </row>
        <row r="6534">
          <cell r="A6534" t="str">
            <v/>
          </cell>
          <cell r="B6534" t="str">
            <v/>
          </cell>
          <cell r="C6534">
            <v>0</v>
          </cell>
          <cell r="D6534" t="str">
            <v/>
          </cell>
          <cell r="E6534">
            <v>0</v>
          </cell>
          <cell r="F6534">
            <v>0</v>
          </cell>
          <cell r="G6534">
            <v>0</v>
          </cell>
        </row>
        <row r="6535">
          <cell r="A6535" t="str">
            <v/>
          </cell>
          <cell r="B6535" t="str">
            <v/>
          </cell>
          <cell r="C6535">
            <v>0</v>
          </cell>
          <cell r="D6535" t="str">
            <v/>
          </cell>
          <cell r="E6535">
            <v>0</v>
          </cell>
          <cell r="F6535">
            <v>0</v>
          </cell>
          <cell r="G6535">
            <v>0</v>
          </cell>
        </row>
        <row r="6536">
          <cell r="A6536">
            <v>0</v>
          </cell>
          <cell r="E6536">
            <v>0</v>
          </cell>
          <cell r="F6536" t="str">
            <v>Total B</v>
          </cell>
          <cell r="G6536">
            <v>0</v>
          </cell>
        </row>
        <row r="6537">
          <cell r="A6537">
            <v>0</v>
          </cell>
          <cell r="C6537" t="str">
            <v>C - EQUIPOS</v>
          </cell>
          <cell r="E6537">
            <v>0</v>
          </cell>
          <cell r="G6537">
            <v>0</v>
          </cell>
        </row>
        <row r="6538">
          <cell r="A6538" t="str">
            <v/>
          </cell>
          <cell r="B6538" t="str">
            <v/>
          </cell>
          <cell r="C6538">
            <v>0</v>
          </cell>
          <cell r="D6538" t="str">
            <v/>
          </cell>
          <cell r="E6538">
            <v>0</v>
          </cell>
          <cell r="F6538">
            <v>0</v>
          </cell>
          <cell r="G6538">
            <v>0</v>
          </cell>
        </row>
        <row r="6539">
          <cell r="A6539" t="str">
            <v/>
          </cell>
          <cell r="B6539" t="str">
            <v/>
          </cell>
          <cell r="C6539">
            <v>0</v>
          </cell>
          <cell r="D6539" t="str">
            <v/>
          </cell>
          <cell r="E6539">
            <v>0</v>
          </cell>
          <cell r="F6539">
            <v>0</v>
          </cell>
          <cell r="G6539">
            <v>0</v>
          </cell>
        </row>
        <row r="6540">
          <cell r="A6540" t="str">
            <v/>
          </cell>
          <cell r="B6540" t="str">
            <v/>
          </cell>
          <cell r="C6540">
            <v>0</v>
          </cell>
          <cell r="D6540" t="str">
            <v/>
          </cell>
          <cell r="E6540">
            <v>0</v>
          </cell>
          <cell r="F6540">
            <v>0</v>
          </cell>
          <cell r="G6540">
            <v>0</v>
          </cell>
        </row>
        <row r="6541">
          <cell r="A6541" t="str">
            <v/>
          </cell>
          <cell r="B6541" t="str">
            <v/>
          </cell>
          <cell r="C6541">
            <v>0</v>
          </cell>
          <cell r="D6541" t="str">
            <v/>
          </cell>
          <cell r="E6541">
            <v>0</v>
          </cell>
          <cell r="F6541">
            <v>0</v>
          </cell>
          <cell r="G6541">
            <v>0</v>
          </cell>
        </row>
        <row r="6542">
          <cell r="A6542" t="str">
            <v/>
          </cell>
          <cell r="B6542" t="str">
            <v/>
          </cell>
          <cell r="C6542">
            <v>0</v>
          </cell>
          <cell r="D6542" t="str">
            <v/>
          </cell>
          <cell r="E6542">
            <v>0</v>
          </cell>
          <cell r="F6542">
            <v>0</v>
          </cell>
          <cell r="G6542">
            <v>0</v>
          </cell>
        </row>
        <row r="6543">
          <cell r="A6543" t="str">
            <v/>
          </cell>
          <cell r="B6543" t="str">
            <v/>
          </cell>
          <cell r="C6543">
            <v>0</v>
          </cell>
          <cell r="D6543" t="str">
            <v/>
          </cell>
          <cell r="E6543">
            <v>0</v>
          </cell>
          <cell r="F6543">
            <v>0</v>
          </cell>
          <cell r="G6543">
            <v>0</v>
          </cell>
        </row>
        <row r="6544">
          <cell r="A6544" t="str">
            <v/>
          </cell>
          <cell r="B6544" t="str">
            <v/>
          </cell>
          <cell r="C6544">
            <v>0</v>
          </cell>
          <cell r="D6544" t="str">
            <v/>
          </cell>
          <cell r="E6544">
            <v>0</v>
          </cell>
          <cell r="F6544">
            <v>0</v>
          </cell>
          <cell r="G6544">
            <v>0</v>
          </cell>
        </row>
        <row r="6545">
          <cell r="A6545" t="str">
            <v/>
          </cell>
          <cell r="B6545" t="str">
            <v/>
          </cell>
          <cell r="C6545">
            <v>0</v>
          </cell>
          <cell r="D6545" t="str">
            <v/>
          </cell>
          <cell r="E6545">
            <v>0</v>
          </cell>
          <cell r="F6545">
            <v>0</v>
          </cell>
          <cell r="G6545">
            <v>0</v>
          </cell>
        </row>
        <row r="6546">
          <cell r="A6546" t="str">
            <v/>
          </cell>
          <cell r="B6546" t="str">
            <v/>
          </cell>
          <cell r="C6546">
            <v>0</v>
          </cell>
          <cell r="D6546" t="str">
            <v/>
          </cell>
          <cell r="E6546">
            <v>0</v>
          </cell>
          <cell r="F6546">
            <v>0</v>
          </cell>
          <cell r="G6546">
            <v>0</v>
          </cell>
        </row>
        <row r="6547">
          <cell r="A6547">
            <v>0</v>
          </cell>
          <cell r="E6547">
            <v>0</v>
          </cell>
          <cell r="F6547" t="str">
            <v>Total C</v>
          </cell>
          <cell r="G6547">
            <v>0</v>
          </cell>
        </row>
        <row r="6548">
          <cell r="A6548">
            <v>0</v>
          </cell>
          <cell r="E6548">
            <v>0</v>
          </cell>
          <cell r="G6548">
            <v>0</v>
          </cell>
        </row>
        <row r="6549">
          <cell r="A6549" t="str">
            <v>18.8</v>
          </cell>
          <cell r="B6549" t="str">
            <v>PUERTAS CON BARRAL ANTIPÁNICO</v>
          </cell>
          <cell r="C6549">
            <v>0</v>
          </cell>
          <cell r="D6549" t="str">
            <v>Costo  Neto</v>
          </cell>
          <cell r="E6549">
            <v>0</v>
          </cell>
          <cell r="F6549" t="str">
            <v>Total D=A+B+C</v>
          </cell>
          <cell r="G6549">
            <v>0</v>
          </cell>
        </row>
        <row r="6551">
          <cell r="A6551" t="str">
            <v>ANALISIS DE PRECIOS</v>
          </cell>
          <cell r="B6551">
            <v>0</v>
          </cell>
          <cell r="C6551">
            <v>0</v>
          </cell>
          <cell r="D6551">
            <v>0</v>
          </cell>
          <cell r="E6551">
            <v>0</v>
          </cell>
          <cell r="F6551">
            <v>0</v>
          </cell>
          <cell r="G6551">
            <v>0</v>
          </cell>
        </row>
        <row r="6552">
          <cell r="A6552" t="str">
            <v>COMITENTE:</v>
          </cell>
          <cell r="B6552" t="str">
            <v>SUBSECRETARÍA DE OBRAS PÚBLICAS</v>
          </cell>
          <cell r="C6552">
            <v>0</v>
          </cell>
          <cell r="D6552">
            <v>0</v>
          </cell>
          <cell r="E6552">
            <v>0</v>
          </cell>
          <cell r="F6552">
            <v>0</v>
          </cell>
          <cell r="G6552">
            <v>0</v>
          </cell>
        </row>
        <row r="6553">
          <cell r="A6553" t="str">
            <v>CONTRATISTA:</v>
          </cell>
          <cell r="B6553">
            <v>0</v>
          </cell>
          <cell r="C6553">
            <v>0</v>
          </cell>
          <cell r="D6553">
            <v>0</v>
          </cell>
          <cell r="E6553">
            <v>0</v>
          </cell>
          <cell r="F6553">
            <v>0</v>
          </cell>
          <cell r="G6553">
            <v>0</v>
          </cell>
        </row>
        <row r="6554">
          <cell r="A6554" t="str">
            <v>OBRA:</v>
          </cell>
          <cell r="B6554" t="str">
            <v>CONSTRUCCIÓN CONSULTORIOS EXTERNOS - HOSPITAL DR. GUILLERMO RAWSON</v>
          </cell>
          <cell r="C6554">
            <v>0</v>
          </cell>
          <cell r="D6554">
            <v>0</v>
          </cell>
          <cell r="E6554">
            <v>0</v>
          </cell>
          <cell r="F6554" t="str">
            <v>PRECIOS A:</v>
          </cell>
          <cell r="G6554">
            <v>0</v>
          </cell>
        </row>
        <row r="6555">
          <cell r="A6555" t="str">
            <v>UBICACIÓN:</v>
          </cell>
          <cell r="B6555" t="str">
            <v>Departamento Capital - Provincia de SAN JUAN</v>
          </cell>
          <cell r="C6555">
            <v>0</v>
          </cell>
          <cell r="E6555">
            <v>0</v>
          </cell>
          <cell r="G6555">
            <v>0</v>
          </cell>
        </row>
        <row r="6556">
          <cell r="A6556" t="str">
            <v>RUBRO:</v>
          </cell>
          <cell r="B6556">
            <v>18</v>
          </cell>
          <cell r="C6556" t="str">
            <v>INSTALACIÓN DE SERVICIO CONTRA INCENDIO</v>
          </cell>
          <cell r="E6556">
            <v>0</v>
          </cell>
          <cell r="G6556">
            <v>0</v>
          </cell>
        </row>
        <row r="6557">
          <cell r="A6557" t="str">
            <v>ITEM:</v>
          </cell>
          <cell r="B6557" t="str">
            <v>18.9</v>
          </cell>
          <cell r="C6557" t="str">
            <v>SISTEMA DE ILUMINACIÓN DE EMERGENCIA EN EL INTERIOR Y EXTERIOR DEL EDIFICIO</v>
          </cell>
          <cell r="E6557">
            <v>0</v>
          </cell>
          <cell r="F6557" t="str">
            <v>UNIDAD:</v>
          </cell>
          <cell r="G6557" t="str">
            <v>gl</v>
          </cell>
        </row>
        <row r="6558">
          <cell r="A6558">
            <v>0</v>
          </cell>
          <cell r="B6558">
            <v>0</v>
          </cell>
          <cell r="E6558">
            <v>0</v>
          </cell>
          <cell r="G6558">
            <v>0</v>
          </cell>
        </row>
        <row r="6559">
          <cell r="A6559" t="str">
            <v>DATOS REDETERMINACION</v>
          </cell>
          <cell r="B6559">
            <v>0</v>
          </cell>
          <cell r="C6559" t="str">
            <v>DESIGNACION</v>
          </cell>
          <cell r="D6559" t="str">
            <v>U</v>
          </cell>
          <cell r="E6559" t="str">
            <v>Cantidad</v>
          </cell>
          <cell r="F6559" t="str">
            <v>$ Unitarios</v>
          </cell>
          <cell r="G6559" t="str">
            <v>$ Parcial</v>
          </cell>
        </row>
        <row r="6560">
          <cell r="A6560" t="str">
            <v>CÓDIGO</v>
          </cell>
          <cell r="B6560" t="str">
            <v>DESCRIPCIÓN</v>
          </cell>
          <cell r="C6560">
            <v>0</v>
          </cell>
          <cell r="D6560">
            <v>0</v>
          </cell>
          <cell r="E6560">
            <v>0</v>
          </cell>
          <cell r="F6560">
            <v>0</v>
          </cell>
          <cell r="G6560">
            <v>0</v>
          </cell>
        </row>
        <row r="6561">
          <cell r="A6561">
            <v>0</v>
          </cell>
          <cell r="B6561">
            <v>0</v>
          </cell>
          <cell r="C6561" t="str">
            <v>A - MATERIALES</v>
          </cell>
          <cell r="D6561">
            <v>0</v>
          </cell>
          <cell r="E6561">
            <v>0</v>
          </cell>
          <cell r="F6561">
            <v>0</v>
          </cell>
          <cell r="G6561">
            <v>0</v>
          </cell>
        </row>
        <row r="6562">
          <cell r="A6562" t="str">
            <v/>
          </cell>
          <cell r="B6562" t="str">
            <v/>
          </cell>
          <cell r="C6562">
            <v>0</v>
          </cell>
          <cell r="D6562" t="str">
            <v/>
          </cell>
          <cell r="E6562">
            <v>0</v>
          </cell>
          <cell r="F6562">
            <v>0</v>
          </cell>
          <cell r="G6562">
            <v>0</v>
          </cell>
        </row>
        <row r="6563">
          <cell r="A6563" t="str">
            <v/>
          </cell>
          <cell r="B6563" t="str">
            <v/>
          </cell>
          <cell r="C6563">
            <v>0</v>
          </cell>
          <cell r="D6563" t="str">
            <v/>
          </cell>
          <cell r="E6563">
            <v>0</v>
          </cell>
          <cell r="F6563">
            <v>0</v>
          </cell>
          <cell r="G6563">
            <v>0</v>
          </cell>
        </row>
        <row r="6564">
          <cell r="A6564" t="str">
            <v/>
          </cell>
          <cell r="B6564" t="str">
            <v/>
          </cell>
          <cell r="C6564">
            <v>0</v>
          </cell>
          <cell r="D6564" t="str">
            <v/>
          </cell>
          <cell r="E6564">
            <v>0</v>
          </cell>
          <cell r="F6564">
            <v>0</v>
          </cell>
          <cell r="G6564">
            <v>0</v>
          </cell>
        </row>
        <row r="6565">
          <cell r="A6565" t="str">
            <v/>
          </cell>
          <cell r="B6565" t="str">
            <v/>
          </cell>
          <cell r="C6565">
            <v>0</v>
          </cell>
          <cell r="D6565" t="str">
            <v/>
          </cell>
          <cell r="E6565">
            <v>0</v>
          </cell>
          <cell r="F6565">
            <v>0</v>
          </cell>
          <cell r="G6565">
            <v>0</v>
          </cell>
        </row>
        <row r="6566">
          <cell r="A6566" t="str">
            <v/>
          </cell>
          <cell r="B6566" t="str">
            <v/>
          </cell>
          <cell r="C6566">
            <v>0</v>
          </cell>
          <cell r="D6566" t="str">
            <v/>
          </cell>
          <cell r="E6566">
            <v>0</v>
          </cell>
          <cell r="F6566">
            <v>0</v>
          </cell>
          <cell r="G6566">
            <v>0</v>
          </cell>
        </row>
        <row r="6567">
          <cell r="A6567" t="str">
            <v/>
          </cell>
          <cell r="B6567" t="str">
            <v/>
          </cell>
          <cell r="C6567">
            <v>0</v>
          </cell>
          <cell r="D6567" t="str">
            <v/>
          </cell>
          <cell r="E6567">
            <v>0</v>
          </cell>
          <cell r="F6567">
            <v>0</v>
          </cell>
          <cell r="G6567">
            <v>0</v>
          </cell>
        </row>
        <row r="6568">
          <cell r="A6568" t="str">
            <v/>
          </cell>
          <cell r="B6568" t="str">
            <v/>
          </cell>
          <cell r="C6568">
            <v>0</v>
          </cell>
          <cell r="D6568" t="str">
            <v/>
          </cell>
          <cell r="E6568">
            <v>0</v>
          </cell>
          <cell r="F6568">
            <v>0</v>
          </cell>
          <cell r="G6568">
            <v>0</v>
          </cell>
        </row>
        <row r="6569">
          <cell r="A6569" t="str">
            <v/>
          </cell>
          <cell r="B6569" t="str">
            <v/>
          </cell>
          <cell r="C6569">
            <v>0</v>
          </cell>
          <cell r="D6569" t="str">
            <v/>
          </cell>
          <cell r="E6569">
            <v>0</v>
          </cell>
          <cell r="F6569">
            <v>0</v>
          </cell>
          <cell r="G6569">
            <v>0</v>
          </cell>
        </row>
        <row r="6570">
          <cell r="A6570" t="str">
            <v/>
          </cell>
          <cell r="B6570" t="str">
            <v/>
          </cell>
          <cell r="C6570">
            <v>0</v>
          </cell>
          <cell r="D6570" t="str">
            <v/>
          </cell>
          <cell r="E6570">
            <v>0</v>
          </cell>
          <cell r="F6570">
            <v>0</v>
          </cell>
          <cell r="G6570">
            <v>0</v>
          </cell>
        </row>
        <row r="6571">
          <cell r="A6571" t="str">
            <v/>
          </cell>
          <cell r="B6571" t="str">
            <v/>
          </cell>
          <cell r="C6571">
            <v>0</v>
          </cell>
          <cell r="D6571" t="str">
            <v/>
          </cell>
          <cell r="E6571">
            <v>0</v>
          </cell>
          <cell r="F6571">
            <v>0</v>
          </cell>
          <cell r="G6571">
            <v>0</v>
          </cell>
        </row>
        <row r="6572">
          <cell r="A6572" t="str">
            <v/>
          </cell>
          <cell r="B6572" t="str">
            <v/>
          </cell>
          <cell r="C6572">
            <v>0</v>
          </cell>
          <cell r="D6572" t="str">
            <v/>
          </cell>
          <cell r="E6572">
            <v>0</v>
          </cell>
          <cell r="F6572">
            <v>0</v>
          </cell>
          <cell r="G6572">
            <v>0</v>
          </cell>
        </row>
        <row r="6573">
          <cell r="A6573" t="str">
            <v/>
          </cell>
          <cell r="B6573" t="str">
            <v/>
          </cell>
          <cell r="C6573">
            <v>0</v>
          </cell>
          <cell r="D6573" t="str">
            <v/>
          </cell>
          <cell r="E6573">
            <v>0</v>
          </cell>
          <cell r="F6573">
            <v>0</v>
          </cell>
          <cell r="G6573">
            <v>0</v>
          </cell>
        </row>
        <row r="6574">
          <cell r="A6574" t="str">
            <v/>
          </cell>
          <cell r="B6574" t="str">
            <v/>
          </cell>
          <cell r="C6574">
            <v>0</v>
          </cell>
          <cell r="D6574" t="str">
            <v/>
          </cell>
          <cell r="E6574">
            <v>0</v>
          </cell>
          <cell r="F6574">
            <v>0</v>
          </cell>
          <cell r="G6574">
            <v>0</v>
          </cell>
        </row>
        <row r="6575">
          <cell r="A6575" t="str">
            <v/>
          </cell>
          <cell r="B6575" t="str">
            <v/>
          </cell>
          <cell r="C6575">
            <v>0</v>
          </cell>
          <cell r="D6575" t="str">
            <v/>
          </cell>
          <cell r="E6575">
            <v>0</v>
          </cell>
          <cell r="F6575">
            <v>0</v>
          </cell>
          <cell r="G6575">
            <v>0</v>
          </cell>
        </row>
        <row r="6576">
          <cell r="A6576">
            <v>0</v>
          </cell>
          <cell r="E6576">
            <v>0</v>
          </cell>
          <cell r="F6576" t="str">
            <v>Total A</v>
          </cell>
          <cell r="G6576">
            <v>0</v>
          </cell>
        </row>
        <row r="6577">
          <cell r="A6577">
            <v>0</v>
          </cell>
          <cell r="C6577" t="str">
            <v>B - MANO DE OBRA</v>
          </cell>
          <cell r="E6577">
            <v>0</v>
          </cell>
          <cell r="G6577">
            <v>0</v>
          </cell>
        </row>
        <row r="6578">
          <cell r="A6578" t="str">
            <v/>
          </cell>
          <cell r="B6578" t="str">
            <v/>
          </cell>
          <cell r="C6578">
            <v>0</v>
          </cell>
          <cell r="D6578" t="str">
            <v/>
          </cell>
          <cell r="E6578">
            <v>0</v>
          </cell>
          <cell r="F6578">
            <v>0</v>
          </cell>
          <cell r="G6578">
            <v>0</v>
          </cell>
        </row>
        <row r="6579">
          <cell r="A6579" t="str">
            <v/>
          </cell>
          <cell r="B6579" t="str">
            <v/>
          </cell>
          <cell r="C6579">
            <v>0</v>
          </cell>
          <cell r="D6579" t="str">
            <v/>
          </cell>
          <cell r="E6579">
            <v>0</v>
          </cell>
          <cell r="F6579">
            <v>0</v>
          </cell>
          <cell r="G6579">
            <v>0</v>
          </cell>
        </row>
        <row r="6580">
          <cell r="A6580" t="str">
            <v/>
          </cell>
          <cell r="B6580" t="str">
            <v/>
          </cell>
          <cell r="C6580">
            <v>0</v>
          </cell>
          <cell r="D6580" t="str">
            <v/>
          </cell>
          <cell r="E6580">
            <v>0</v>
          </cell>
          <cell r="F6580">
            <v>0</v>
          </cell>
          <cell r="G6580">
            <v>0</v>
          </cell>
        </row>
        <row r="6581">
          <cell r="A6581" t="str">
            <v/>
          </cell>
          <cell r="B6581" t="str">
            <v/>
          </cell>
          <cell r="C6581">
            <v>0</v>
          </cell>
          <cell r="D6581" t="str">
            <v/>
          </cell>
          <cell r="E6581">
            <v>0</v>
          </cell>
          <cell r="F6581">
            <v>0</v>
          </cell>
          <cell r="G6581">
            <v>0</v>
          </cell>
        </row>
        <row r="6582">
          <cell r="A6582" t="str">
            <v/>
          </cell>
          <cell r="B6582" t="str">
            <v/>
          </cell>
          <cell r="C6582">
            <v>0</v>
          </cell>
          <cell r="D6582" t="str">
            <v/>
          </cell>
          <cell r="E6582">
            <v>0</v>
          </cell>
          <cell r="F6582">
            <v>0</v>
          </cell>
          <cell r="G6582">
            <v>0</v>
          </cell>
        </row>
        <row r="6583">
          <cell r="A6583" t="str">
            <v/>
          </cell>
          <cell r="B6583" t="str">
            <v/>
          </cell>
          <cell r="C6583">
            <v>0</v>
          </cell>
          <cell r="D6583" t="str">
            <v/>
          </cell>
          <cell r="E6583">
            <v>0</v>
          </cell>
          <cell r="F6583">
            <v>0</v>
          </cell>
          <cell r="G6583">
            <v>0</v>
          </cell>
        </row>
        <row r="6584">
          <cell r="A6584" t="str">
            <v/>
          </cell>
          <cell r="B6584" t="str">
            <v/>
          </cell>
          <cell r="C6584">
            <v>0</v>
          </cell>
          <cell r="D6584" t="str">
            <v/>
          </cell>
          <cell r="E6584">
            <v>0</v>
          </cell>
          <cell r="F6584">
            <v>0</v>
          </cell>
          <cell r="G6584">
            <v>0</v>
          </cell>
        </row>
        <row r="6585">
          <cell r="A6585" t="str">
            <v/>
          </cell>
          <cell r="B6585" t="str">
            <v/>
          </cell>
          <cell r="C6585">
            <v>0</v>
          </cell>
          <cell r="D6585" t="str">
            <v/>
          </cell>
          <cell r="E6585">
            <v>0</v>
          </cell>
          <cell r="F6585">
            <v>0</v>
          </cell>
          <cell r="G6585">
            <v>0</v>
          </cell>
        </row>
        <row r="6586">
          <cell r="A6586">
            <v>0</v>
          </cell>
          <cell r="E6586">
            <v>0</v>
          </cell>
          <cell r="F6586" t="str">
            <v>Total B</v>
          </cell>
          <cell r="G6586">
            <v>0</v>
          </cell>
        </row>
        <row r="6587">
          <cell r="A6587">
            <v>0</v>
          </cell>
          <cell r="C6587" t="str">
            <v>C - EQUIPOS</v>
          </cell>
          <cell r="E6587">
            <v>0</v>
          </cell>
          <cell r="G6587">
            <v>0</v>
          </cell>
        </row>
        <row r="6588">
          <cell r="A6588" t="str">
            <v/>
          </cell>
          <cell r="B6588" t="str">
            <v/>
          </cell>
          <cell r="C6588">
            <v>0</v>
          </cell>
          <cell r="D6588" t="str">
            <v/>
          </cell>
          <cell r="E6588">
            <v>0</v>
          </cell>
          <cell r="F6588">
            <v>0</v>
          </cell>
          <cell r="G6588">
            <v>0</v>
          </cell>
        </row>
        <row r="6589">
          <cell r="A6589" t="str">
            <v/>
          </cell>
          <cell r="B6589" t="str">
            <v/>
          </cell>
          <cell r="C6589">
            <v>0</v>
          </cell>
          <cell r="D6589" t="str">
            <v/>
          </cell>
          <cell r="E6589">
            <v>0</v>
          </cell>
          <cell r="F6589">
            <v>0</v>
          </cell>
          <cell r="G6589">
            <v>0</v>
          </cell>
        </row>
        <row r="6590">
          <cell r="A6590" t="str">
            <v/>
          </cell>
          <cell r="B6590" t="str">
            <v/>
          </cell>
          <cell r="C6590">
            <v>0</v>
          </cell>
          <cell r="D6590" t="str">
            <v/>
          </cell>
          <cell r="E6590">
            <v>0</v>
          </cell>
          <cell r="F6590">
            <v>0</v>
          </cell>
          <cell r="G6590">
            <v>0</v>
          </cell>
        </row>
        <row r="6591">
          <cell r="A6591" t="str">
            <v/>
          </cell>
          <cell r="B6591" t="str">
            <v/>
          </cell>
          <cell r="C6591">
            <v>0</v>
          </cell>
          <cell r="D6591" t="str">
            <v/>
          </cell>
          <cell r="E6591">
            <v>0</v>
          </cell>
          <cell r="F6591">
            <v>0</v>
          </cell>
          <cell r="G6591">
            <v>0</v>
          </cell>
        </row>
        <row r="6592">
          <cell r="A6592" t="str">
            <v/>
          </cell>
          <cell r="B6592" t="str">
            <v/>
          </cell>
          <cell r="C6592">
            <v>0</v>
          </cell>
          <cell r="D6592" t="str">
            <v/>
          </cell>
          <cell r="E6592">
            <v>0</v>
          </cell>
          <cell r="F6592">
            <v>0</v>
          </cell>
          <cell r="G6592">
            <v>0</v>
          </cell>
        </row>
        <row r="6593">
          <cell r="A6593" t="str">
            <v/>
          </cell>
          <cell r="B6593" t="str">
            <v/>
          </cell>
          <cell r="C6593">
            <v>0</v>
          </cell>
          <cell r="D6593" t="str">
            <v/>
          </cell>
          <cell r="E6593">
            <v>0</v>
          </cell>
          <cell r="F6593">
            <v>0</v>
          </cell>
          <cell r="G6593">
            <v>0</v>
          </cell>
        </row>
        <row r="6594">
          <cell r="A6594" t="str">
            <v/>
          </cell>
          <cell r="B6594" t="str">
            <v/>
          </cell>
          <cell r="C6594">
            <v>0</v>
          </cell>
          <cell r="D6594" t="str">
            <v/>
          </cell>
          <cell r="E6594">
            <v>0</v>
          </cell>
          <cell r="F6594">
            <v>0</v>
          </cell>
          <cell r="G6594">
            <v>0</v>
          </cell>
        </row>
        <row r="6595">
          <cell r="A6595" t="str">
            <v/>
          </cell>
          <cell r="B6595" t="str">
            <v/>
          </cell>
          <cell r="C6595">
            <v>0</v>
          </cell>
          <cell r="D6595" t="str">
            <v/>
          </cell>
          <cell r="E6595">
            <v>0</v>
          </cell>
          <cell r="F6595">
            <v>0</v>
          </cell>
          <cell r="G6595">
            <v>0</v>
          </cell>
        </row>
        <row r="6596">
          <cell r="A6596" t="str">
            <v/>
          </cell>
          <cell r="B6596" t="str">
            <v/>
          </cell>
          <cell r="C6596">
            <v>0</v>
          </cell>
          <cell r="D6596" t="str">
            <v/>
          </cell>
          <cell r="E6596">
            <v>0</v>
          </cell>
          <cell r="F6596">
            <v>0</v>
          </cell>
          <cell r="G6596">
            <v>0</v>
          </cell>
        </row>
        <row r="6597">
          <cell r="A6597">
            <v>0</v>
          </cell>
          <cell r="E6597">
            <v>0</v>
          </cell>
          <cell r="F6597" t="str">
            <v>Total C</v>
          </cell>
          <cell r="G6597">
            <v>0</v>
          </cell>
        </row>
        <row r="6598">
          <cell r="A6598">
            <v>0</v>
          </cell>
          <cell r="E6598">
            <v>0</v>
          </cell>
          <cell r="G6598">
            <v>0</v>
          </cell>
        </row>
        <row r="6599">
          <cell r="A6599" t="str">
            <v>18.9</v>
          </cell>
          <cell r="B6599" t="str">
            <v>SISTEMA DE ILUMINACIÓN DE EMERGENCIA EN EL INTERIOR Y EXTERIOR DEL EDIFICIO</v>
          </cell>
          <cell r="C6599">
            <v>0</v>
          </cell>
          <cell r="D6599" t="str">
            <v>Costo  Neto</v>
          </cell>
          <cell r="E6599">
            <v>0</v>
          </cell>
          <cell r="F6599" t="str">
            <v>Total D=A+B+C</v>
          </cell>
          <cell r="G6599">
            <v>0</v>
          </cell>
        </row>
        <row r="6601">
          <cell r="A6601" t="str">
            <v>ANALISIS DE PRECIOS</v>
          </cell>
          <cell r="B6601">
            <v>0</v>
          </cell>
          <cell r="C6601">
            <v>0</v>
          </cell>
          <cell r="D6601">
            <v>0</v>
          </cell>
          <cell r="E6601">
            <v>0</v>
          </cell>
          <cell r="F6601">
            <v>0</v>
          </cell>
          <cell r="G6601">
            <v>0</v>
          </cell>
        </row>
        <row r="6602">
          <cell r="A6602" t="str">
            <v>COMITENTE:</v>
          </cell>
          <cell r="B6602" t="str">
            <v>SUBSECRETARÍA DE OBRAS PÚBLICAS</v>
          </cell>
          <cell r="C6602">
            <v>0</v>
          </cell>
          <cell r="D6602">
            <v>0</v>
          </cell>
          <cell r="E6602">
            <v>0</v>
          </cell>
          <cell r="F6602">
            <v>0</v>
          </cell>
          <cell r="G6602">
            <v>0</v>
          </cell>
        </row>
        <row r="6603">
          <cell r="A6603" t="str">
            <v>CONTRATISTA:</v>
          </cell>
          <cell r="B6603">
            <v>0</v>
          </cell>
          <cell r="C6603">
            <v>0</v>
          </cell>
          <cell r="D6603">
            <v>0</v>
          </cell>
          <cell r="E6603">
            <v>0</v>
          </cell>
          <cell r="F6603">
            <v>0</v>
          </cell>
          <cell r="G6603">
            <v>0</v>
          </cell>
        </row>
        <row r="6604">
          <cell r="A6604" t="str">
            <v>OBRA:</v>
          </cell>
          <cell r="B6604" t="str">
            <v>CONSTRUCCIÓN CONSULTORIOS EXTERNOS - HOSPITAL DR. GUILLERMO RAWSON</v>
          </cell>
          <cell r="C6604">
            <v>0</v>
          </cell>
          <cell r="D6604">
            <v>0</v>
          </cell>
          <cell r="E6604">
            <v>0</v>
          </cell>
          <cell r="F6604" t="str">
            <v>PRECIOS A:</v>
          </cell>
          <cell r="G6604">
            <v>0</v>
          </cell>
        </row>
        <row r="6605">
          <cell r="A6605" t="str">
            <v>UBICACIÓN:</v>
          </cell>
          <cell r="B6605" t="str">
            <v>Departamento Capital - Provincia de SAN JUAN</v>
          </cell>
          <cell r="C6605">
            <v>0</v>
          </cell>
          <cell r="E6605">
            <v>0</v>
          </cell>
          <cell r="G6605">
            <v>0</v>
          </cell>
        </row>
        <row r="6606">
          <cell r="A6606" t="str">
            <v>RUBRO:</v>
          </cell>
          <cell r="B6606">
            <v>18</v>
          </cell>
          <cell r="C6606" t="str">
            <v>INSTALACIÓN DE SERVICIO CONTRA INCENDIO</v>
          </cell>
          <cell r="E6606">
            <v>0</v>
          </cell>
          <cell r="G6606">
            <v>0</v>
          </cell>
        </row>
        <row r="6607">
          <cell r="A6607" t="str">
            <v>ITEM:</v>
          </cell>
          <cell r="B6607" t="str">
            <v>18.10</v>
          </cell>
          <cell r="C6607" t="str">
            <v>SISTEMA DE SEÑALIZACIÓN</v>
          </cell>
          <cell r="E6607">
            <v>0</v>
          </cell>
          <cell r="F6607" t="str">
            <v>UNIDAD:</v>
          </cell>
          <cell r="G6607" t="str">
            <v>gl</v>
          </cell>
        </row>
        <row r="6608">
          <cell r="A6608">
            <v>0</v>
          </cell>
          <cell r="B6608">
            <v>0</v>
          </cell>
          <cell r="E6608">
            <v>0</v>
          </cell>
          <cell r="G6608">
            <v>0</v>
          </cell>
        </row>
        <row r="6609">
          <cell r="A6609" t="str">
            <v>DATOS REDETERMINACION</v>
          </cell>
          <cell r="B6609">
            <v>0</v>
          </cell>
          <cell r="C6609" t="str">
            <v>DESIGNACION</v>
          </cell>
          <cell r="D6609" t="str">
            <v>U</v>
          </cell>
          <cell r="E6609" t="str">
            <v>Cantidad</v>
          </cell>
          <cell r="F6609" t="str">
            <v>$ Unitarios</v>
          </cell>
          <cell r="G6609" t="str">
            <v>$ Parcial</v>
          </cell>
        </row>
        <row r="6610">
          <cell r="A6610" t="str">
            <v>CÓDIGO</v>
          </cell>
          <cell r="B6610" t="str">
            <v>DESCRIPCIÓN</v>
          </cell>
          <cell r="C6610">
            <v>0</v>
          </cell>
          <cell r="D6610">
            <v>0</v>
          </cell>
          <cell r="E6610">
            <v>0</v>
          </cell>
          <cell r="F6610">
            <v>0</v>
          </cell>
          <cell r="G6610">
            <v>0</v>
          </cell>
        </row>
        <row r="6611">
          <cell r="A6611">
            <v>0</v>
          </cell>
          <cell r="B6611">
            <v>0</v>
          </cell>
          <cell r="C6611" t="str">
            <v>A - MATERIALES</v>
          </cell>
          <cell r="D6611">
            <v>0</v>
          </cell>
          <cell r="E6611">
            <v>0</v>
          </cell>
          <cell r="F6611">
            <v>0</v>
          </cell>
          <cell r="G6611">
            <v>0</v>
          </cell>
        </row>
        <row r="6612">
          <cell r="A6612" t="str">
            <v/>
          </cell>
          <cell r="B6612" t="str">
            <v/>
          </cell>
          <cell r="C6612">
            <v>0</v>
          </cell>
          <cell r="D6612" t="str">
            <v/>
          </cell>
          <cell r="E6612">
            <v>0</v>
          </cell>
          <cell r="F6612">
            <v>0</v>
          </cell>
          <cell r="G6612">
            <v>0</v>
          </cell>
        </row>
        <row r="6613">
          <cell r="A6613" t="str">
            <v/>
          </cell>
          <cell r="B6613" t="str">
            <v/>
          </cell>
          <cell r="C6613">
            <v>0</v>
          </cell>
          <cell r="D6613" t="str">
            <v/>
          </cell>
          <cell r="E6613">
            <v>0</v>
          </cell>
          <cell r="F6613">
            <v>0</v>
          </cell>
          <cell r="G6613">
            <v>0</v>
          </cell>
        </row>
        <row r="6614">
          <cell r="A6614" t="str">
            <v/>
          </cell>
          <cell r="B6614" t="str">
            <v/>
          </cell>
          <cell r="C6614">
            <v>0</v>
          </cell>
          <cell r="D6614" t="str">
            <v/>
          </cell>
          <cell r="E6614">
            <v>0</v>
          </cell>
          <cell r="F6614">
            <v>0</v>
          </cell>
          <cell r="G6614">
            <v>0</v>
          </cell>
        </row>
        <row r="6615">
          <cell r="A6615" t="str">
            <v/>
          </cell>
          <cell r="B6615" t="str">
            <v/>
          </cell>
          <cell r="C6615">
            <v>0</v>
          </cell>
          <cell r="D6615" t="str">
            <v/>
          </cell>
          <cell r="E6615">
            <v>0</v>
          </cell>
          <cell r="F6615">
            <v>0</v>
          </cell>
          <cell r="G6615">
            <v>0</v>
          </cell>
        </row>
        <row r="6616">
          <cell r="A6616" t="str">
            <v/>
          </cell>
          <cell r="B6616" t="str">
            <v/>
          </cell>
          <cell r="C6616">
            <v>0</v>
          </cell>
          <cell r="D6616" t="str">
            <v/>
          </cell>
          <cell r="E6616">
            <v>0</v>
          </cell>
          <cell r="F6616">
            <v>0</v>
          </cell>
          <cell r="G6616">
            <v>0</v>
          </cell>
        </row>
        <row r="6617">
          <cell r="A6617" t="str">
            <v/>
          </cell>
          <cell r="B6617" t="str">
            <v/>
          </cell>
          <cell r="C6617">
            <v>0</v>
          </cell>
          <cell r="D6617" t="str">
            <v/>
          </cell>
          <cell r="E6617">
            <v>0</v>
          </cell>
          <cell r="F6617">
            <v>0</v>
          </cell>
          <cell r="G6617">
            <v>0</v>
          </cell>
        </row>
        <row r="6618">
          <cell r="A6618" t="str">
            <v/>
          </cell>
          <cell r="B6618" t="str">
            <v/>
          </cell>
          <cell r="C6618">
            <v>0</v>
          </cell>
          <cell r="D6618" t="str">
            <v/>
          </cell>
          <cell r="E6618">
            <v>0</v>
          </cell>
          <cell r="F6618">
            <v>0</v>
          </cell>
          <cell r="G6618">
            <v>0</v>
          </cell>
        </row>
        <row r="6619">
          <cell r="A6619" t="str">
            <v/>
          </cell>
          <cell r="B6619" t="str">
            <v/>
          </cell>
          <cell r="C6619">
            <v>0</v>
          </cell>
          <cell r="D6619" t="str">
            <v/>
          </cell>
          <cell r="E6619">
            <v>0</v>
          </cell>
          <cell r="F6619">
            <v>0</v>
          </cell>
          <cell r="G6619">
            <v>0</v>
          </cell>
        </row>
        <row r="6620">
          <cell r="A6620" t="str">
            <v/>
          </cell>
          <cell r="B6620" t="str">
            <v/>
          </cell>
          <cell r="C6620">
            <v>0</v>
          </cell>
          <cell r="D6620" t="str">
            <v/>
          </cell>
          <cell r="E6620">
            <v>0</v>
          </cell>
          <cell r="F6620">
            <v>0</v>
          </cell>
          <cell r="G6620">
            <v>0</v>
          </cell>
        </row>
        <row r="6621">
          <cell r="A6621" t="str">
            <v/>
          </cell>
          <cell r="B6621" t="str">
            <v/>
          </cell>
          <cell r="C6621">
            <v>0</v>
          </cell>
          <cell r="D6621" t="str">
            <v/>
          </cell>
          <cell r="E6621">
            <v>0</v>
          </cell>
          <cell r="F6621">
            <v>0</v>
          </cell>
          <cell r="G6621">
            <v>0</v>
          </cell>
        </row>
        <row r="6622">
          <cell r="A6622" t="str">
            <v/>
          </cell>
          <cell r="B6622" t="str">
            <v/>
          </cell>
          <cell r="C6622">
            <v>0</v>
          </cell>
          <cell r="D6622" t="str">
            <v/>
          </cell>
          <cell r="E6622">
            <v>0</v>
          </cell>
          <cell r="F6622">
            <v>0</v>
          </cell>
          <cell r="G6622">
            <v>0</v>
          </cell>
        </row>
        <row r="6623">
          <cell r="A6623" t="str">
            <v/>
          </cell>
          <cell r="B6623" t="str">
            <v/>
          </cell>
          <cell r="C6623">
            <v>0</v>
          </cell>
          <cell r="D6623" t="str">
            <v/>
          </cell>
          <cell r="E6623">
            <v>0</v>
          </cell>
          <cell r="F6623">
            <v>0</v>
          </cell>
          <cell r="G6623">
            <v>0</v>
          </cell>
        </row>
        <row r="6624">
          <cell r="A6624" t="str">
            <v/>
          </cell>
          <cell r="B6624" t="str">
            <v/>
          </cell>
          <cell r="C6624">
            <v>0</v>
          </cell>
          <cell r="D6624" t="str">
            <v/>
          </cell>
          <cell r="E6624">
            <v>0</v>
          </cell>
          <cell r="F6624">
            <v>0</v>
          </cell>
          <cell r="G6624">
            <v>0</v>
          </cell>
        </row>
        <row r="6625">
          <cell r="A6625" t="str">
            <v/>
          </cell>
          <cell r="B6625" t="str">
            <v/>
          </cell>
          <cell r="C6625">
            <v>0</v>
          </cell>
          <cell r="D6625" t="str">
            <v/>
          </cell>
          <cell r="E6625">
            <v>0</v>
          </cell>
          <cell r="F6625">
            <v>0</v>
          </cell>
          <cell r="G6625">
            <v>0</v>
          </cell>
        </row>
        <row r="6626">
          <cell r="A6626">
            <v>0</v>
          </cell>
          <cell r="E6626">
            <v>0</v>
          </cell>
          <cell r="F6626" t="str">
            <v>Total A</v>
          </cell>
          <cell r="G6626">
            <v>0</v>
          </cell>
        </row>
        <row r="6627">
          <cell r="A6627">
            <v>0</v>
          </cell>
          <cell r="C6627" t="str">
            <v>B - MANO DE OBRA</v>
          </cell>
          <cell r="E6627">
            <v>0</v>
          </cell>
          <cell r="G6627">
            <v>0</v>
          </cell>
        </row>
        <row r="6628">
          <cell r="A6628" t="str">
            <v/>
          </cell>
          <cell r="B6628" t="str">
            <v/>
          </cell>
          <cell r="C6628">
            <v>0</v>
          </cell>
          <cell r="D6628" t="str">
            <v/>
          </cell>
          <cell r="E6628">
            <v>0</v>
          </cell>
          <cell r="F6628">
            <v>0</v>
          </cell>
          <cell r="G6628">
            <v>0</v>
          </cell>
        </row>
        <row r="6629">
          <cell r="A6629" t="str">
            <v/>
          </cell>
          <cell r="B6629" t="str">
            <v/>
          </cell>
          <cell r="C6629">
            <v>0</v>
          </cell>
          <cell r="D6629" t="str">
            <v/>
          </cell>
          <cell r="E6629">
            <v>0</v>
          </cell>
          <cell r="F6629">
            <v>0</v>
          </cell>
          <cell r="G6629">
            <v>0</v>
          </cell>
        </row>
        <row r="6630">
          <cell r="A6630" t="str">
            <v/>
          </cell>
          <cell r="B6630" t="str">
            <v/>
          </cell>
          <cell r="C6630">
            <v>0</v>
          </cell>
          <cell r="D6630" t="str">
            <v/>
          </cell>
          <cell r="E6630">
            <v>0</v>
          </cell>
          <cell r="F6630">
            <v>0</v>
          </cell>
          <cell r="G6630">
            <v>0</v>
          </cell>
        </row>
        <row r="6631">
          <cell r="A6631" t="str">
            <v/>
          </cell>
          <cell r="B6631" t="str">
            <v/>
          </cell>
          <cell r="C6631">
            <v>0</v>
          </cell>
          <cell r="D6631" t="str">
            <v/>
          </cell>
          <cell r="E6631">
            <v>0</v>
          </cell>
          <cell r="F6631">
            <v>0</v>
          </cell>
          <cell r="G6631">
            <v>0</v>
          </cell>
        </row>
        <row r="6632">
          <cell r="A6632" t="str">
            <v/>
          </cell>
          <cell r="B6632" t="str">
            <v/>
          </cell>
          <cell r="C6632">
            <v>0</v>
          </cell>
          <cell r="D6632" t="str">
            <v/>
          </cell>
          <cell r="E6632">
            <v>0</v>
          </cell>
          <cell r="F6632">
            <v>0</v>
          </cell>
          <cell r="G6632">
            <v>0</v>
          </cell>
        </row>
        <row r="6633">
          <cell r="A6633" t="str">
            <v/>
          </cell>
          <cell r="B6633" t="str">
            <v/>
          </cell>
          <cell r="C6633">
            <v>0</v>
          </cell>
          <cell r="D6633" t="str">
            <v/>
          </cell>
          <cell r="E6633">
            <v>0</v>
          </cell>
          <cell r="F6633">
            <v>0</v>
          </cell>
          <cell r="G6633">
            <v>0</v>
          </cell>
        </row>
        <row r="6634">
          <cell r="A6634" t="str">
            <v/>
          </cell>
          <cell r="B6634" t="str">
            <v/>
          </cell>
          <cell r="C6634">
            <v>0</v>
          </cell>
          <cell r="D6634" t="str">
            <v/>
          </cell>
          <cell r="E6634">
            <v>0</v>
          </cell>
          <cell r="F6634">
            <v>0</v>
          </cell>
          <cell r="G6634">
            <v>0</v>
          </cell>
        </row>
        <row r="6635">
          <cell r="A6635" t="str">
            <v/>
          </cell>
          <cell r="B6635" t="str">
            <v/>
          </cell>
          <cell r="C6635">
            <v>0</v>
          </cell>
          <cell r="D6635" t="str">
            <v/>
          </cell>
          <cell r="E6635">
            <v>0</v>
          </cell>
          <cell r="F6635">
            <v>0</v>
          </cell>
          <cell r="G6635">
            <v>0</v>
          </cell>
        </row>
        <row r="6636">
          <cell r="A6636">
            <v>0</v>
          </cell>
          <cell r="E6636">
            <v>0</v>
          </cell>
          <cell r="F6636" t="str">
            <v>Total B</v>
          </cell>
          <cell r="G6636">
            <v>0</v>
          </cell>
        </row>
        <row r="6637">
          <cell r="A6637">
            <v>0</v>
          </cell>
          <cell r="C6637" t="str">
            <v>C - EQUIPOS</v>
          </cell>
          <cell r="E6637">
            <v>0</v>
          </cell>
          <cell r="G6637">
            <v>0</v>
          </cell>
        </row>
        <row r="6638">
          <cell r="A6638" t="str">
            <v/>
          </cell>
          <cell r="B6638" t="str">
            <v/>
          </cell>
          <cell r="C6638">
            <v>0</v>
          </cell>
          <cell r="D6638" t="str">
            <v/>
          </cell>
          <cell r="E6638">
            <v>0</v>
          </cell>
          <cell r="F6638">
            <v>0</v>
          </cell>
          <cell r="G6638">
            <v>0</v>
          </cell>
        </row>
        <row r="6639">
          <cell r="A6639" t="str">
            <v/>
          </cell>
          <cell r="B6639" t="str">
            <v/>
          </cell>
          <cell r="C6639">
            <v>0</v>
          </cell>
          <cell r="D6639" t="str">
            <v/>
          </cell>
          <cell r="E6639">
            <v>0</v>
          </cell>
          <cell r="F6639">
            <v>0</v>
          </cell>
          <cell r="G6639">
            <v>0</v>
          </cell>
        </row>
        <row r="6640">
          <cell r="A6640" t="str">
            <v/>
          </cell>
          <cell r="B6640" t="str">
            <v/>
          </cell>
          <cell r="C6640">
            <v>0</v>
          </cell>
          <cell r="D6640" t="str">
            <v/>
          </cell>
          <cell r="E6640">
            <v>0</v>
          </cell>
          <cell r="F6640">
            <v>0</v>
          </cell>
          <cell r="G6640">
            <v>0</v>
          </cell>
        </row>
        <row r="6641">
          <cell r="A6641" t="str">
            <v/>
          </cell>
          <cell r="B6641" t="str">
            <v/>
          </cell>
          <cell r="C6641">
            <v>0</v>
          </cell>
          <cell r="D6641" t="str">
            <v/>
          </cell>
          <cell r="E6641">
            <v>0</v>
          </cell>
          <cell r="F6641">
            <v>0</v>
          </cell>
          <cell r="G6641">
            <v>0</v>
          </cell>
        </row>
        <row r="6642">
          <cell r="A6642" t="str">
            <v/>
          </cell>
          <cell r="B6642" t="str">
            <v/>
          </cell>
          <cell r="C6642">
            <v>0</v>
          </cell>
          <cell r="D6642" t="str">
            <v/>
          </cell>
          <cell r="E6642">
            <v>0</v>
          </cell>
          <cell r="F6642">
            <v>0</v>
          </cell>
          <cell r="G6642">
            <v>0</v>
          </cell>
        </row>
        <row r="6643">
          <cell r="A6643" t="str">
            <v/>
          </cell>
          <cell r="B6643" t="str">
            <v/>
          </cell>
          <cell r="C6643">
            <v>0</v>
          </cell>
          <cell r="D6643" t="str">
            <v/>
          </cell>
          <cell r="E6643">
            <v>0</v>
          </cell>
          <cell r="F6643">
            <v>0</v>
          </cell>
          <cell r="G6643">
            <v>0</v>
          </cell>
        </row>
        <row r="6644">
          <cell r="A6644" t="str">
            <v/>
          </cell>
          <cell r="B6644" t="str">
            <v/>
          </cell>
          <cell r="C6644">
            <v>0</v>
          </cell>
          <cell r="D6644" t="str">
            <v/>
          </cell>
          <cell r="E6644">
            <v>0</v>
          </cell>
          <cell r="F6644">
            <v>0</v>
          </cell>
          <cell r="G6644">
            <v>0</v>
          </cell>
        </row>
        <row r="6645">
          <cell r="A6645" t="str">
            <v/>
          </cell>
          <cell r="B6645" t="str">
            <v/>
          </cell>
          <cell r="C6645">
            <v>0</v>
          </cell>
          <cell r="D6645" t="str">
            <v/>
          </cell>
          <cell r="E6645">
            <v>0</v>
          </cell>
          <cell r="F6645">
            <v>0</v>
          </cell>
          <cell r="G6645">
            <v>0</v>
          </cell>
        </row>
        <row r="6646">
          <cell r="A6646" t="str">
            <v/>
          </cell>
          <cell r="B6646" t="str">
            <v/>
          </cell>
          <cell r="C6646">
            <v>0</v>
          </cell>
          <cell r="D6646" t="str">
            <v/>
          </cell>
          <cell r="E6646">
            <v>0</v>
          </cell>
          <cell r="F6646">
            <v>0</v>
          </cell>
          <cell r="G6646">
            <v>0</v>
          </cell>
        </row>
        <row r="6647">
          <cell r="A6647">
            <v>0</v>
          </cell>
          <cell r="E6647">
            <v>0</v>
          </cell>
          <cell r="F6647" t="str">
            <v>Total C</v>
          </cell>
          <cell r="G6647">
            <v>0</v>
          </cell>
        </row>
        <row r="6648">
          <cell r="A6648">
            <v>0</v>
          </cell>
          <cell r="E6648">
            <v>0</v>
          </cell>
          <cell r="G6648">
            <v>0</v>
          </cell>
        </row>
        <row r="6649">
          <cell r="A6649" t="str">
            <v>18.10</v>
          </cell>
          <cell r="B6649" t="str">
            <v>SISTEMA DE SEÑALIZACIÓN</v>
          </cell>
          <cell r="C6649">
            <v>0</v>
          </cell>
          <cell r="D6649" t="str">
            <v>Costo  Neto</v>
          </cell>
          <cell r="E6649">
            <v>0</v>
          </cell>
          <cell r="F6649" t="str">
            <v>Total D=A+B+C</v>
          </cell>
          <cell r="G6649">
            <v>0</v>
          </cell>
        </row>
        <row r="6651">
          <cell r="A6651" t="str">
            <v>ANALISIS DE PRECIOS</v>
          </cell>
          <cell r="B6651">
            <v>0</v>
          </cell>
          <cell r="C6651">
            <v>0</v>
          </cell>
          <cell r="D6651">
            <v>0</v>
          </cell>
          <cell r="E6651">
            <v>0</v>
          </cell>
          <cell r="F6651">
            <v>0</v>
          </cell>
          <cell r="G6651">
            <v>0</v>
          </cell>
        </row>
        <row r="6652">
          <cell r="A6652" t="str">
            <v>COMITENTE:</v>
          </cell>
          <cell r="B6652" t="str">
            <v>SUBSECRETARÍA DE OBRAS PÚBLICAS</v>
          </cell>
          <cell r="C6652">
            <v>0</v>
          </cell>
          <cell r="D6652">
            <v>0</v>
          </cell>
          <cell r="E6652">
            <v>0</v>
          </cell>
          <cell r="F6652">
            <v>0</v>
          </cell>
          <cell r="G6652">
            <v>0</v>
          </cell>
        </row>
        <row r="6653">
          <cell r="A6653" t="str">
            <v>CONTRATISTA:</v>
          </cell>
          <cell r="B6653">
            <v>0</v>
          </cell>
          <cell r="C6653">
            <v>0</v>
          </cell>
          <cell r="D6653">
            <v>0</v>
          </cell>
          <cell r="E6653">
            <v>0</v>
          </cell>
          <cell r="F6653">
            <v>0</v>
          </cell>
          <cell r="G6653">
            <v>0</v>
          </cell>
        </row>
        <row r="6654">
          <cell r="A6654" t="str">
            <v>OBRA:</v>
          </cell>
          <cell r="B6654" t="str">
            <v>CONSTRUCCIÓN CONSULTORIOS EXTERNOS - HOSPITAL DR. GUILLERMO RAWSON</v>
          </cell>
          <cell r="C6654">
            <v>0</v>
          </cell>
          <cell r="D6654">
            <v>0</v>
          </cell>
          <cell r="E6654">
            <v>0</v>
          </cell>
          <cell r="F6654" t="str">
            <v>PRECIOS A:</v>
          </cell>
          <cell r="G6654">
            <v>0</v>
          </cell>
        </row>
        <row r="6655">
          <cell r="A6655" t="str">
            <v>UBICACIÓN:</v>
          </cell>
          <cell r="B6655" t="str">
            <v>Departamento Capital - Provincia de SAN JUAN</v>
          </cell>
          <cell r="C6655">
            <v>0</v>
          </cell>
          <cell r="E6655">
            <v>0</v>
          </cell>
          <cell r="G6655">
            <v>0</v>
          </cell>
        </row>
        <row r="6656">
          <cell r="A6656" t="str">
            <v>RUBRO:</v>
          </cell>
          <cell r="B6656">
            <v>18</v>
          </cell>
          <cell r="C6656" t="str">
            <v>INSTALACIÓN DE SERVICIO CONTRA INCENDIO</v>
          </cell>
          <cell r="E6656">
            <v>0</v>
          </cell>
          <cell r="G6656">
            <v>0</v>
          </cell>
        </row>
        <row r="6657">
          <cell r="A6657" t="str">
            <v>ITEM:</v>
          </cell>
          <cell r="B6657" t="str">
            <v>18.11</v>
          </cell>
          <cell r="C6657" t="str">
            <v>PRUEBAS FINALES Y GARANTÍA DE LA INSTALACIÓN DEL SERVICIO CONTRA INCENDIO</v>
          </cell>
          <cell r="E6657">
            <v>0</v>
          </cell>
          <cell r="F6657" t="str">
            <v>UNIDAD:</v>
          </cell>
          <cell r="G6657" t="str">
            <v>gl</v>
          </cell>
        </row>
        <row r="6658">
          <cell r="A6658">
            <v>0</v>
          </cell>
          <cell r="B6658">
            <v>0</v>
          </cell>
          <cell r="E6658">
            <v>0</v>
          </cell>
          <cell r="G6658">
            <v>0</v>
          </cell>
        </row>
        <row r="6659">
          <cell r="A6659" t="str">
            <v>DATOS REDETERMINACION</v>
          </cell>
          <cell r="B6659">
            <v>0</v>
          </cell>
          <cell r="C6659" t="str">
            <v>DESIGNACION</v>
          </cell>
          <cell r="D6659" t="str">
            <v>U</v>
          </cell>
          <cell r="E6659" t="str">
            <v>Cantidad</v>
          </cell>
          <cell r="F6659" t="str">
            <v>$ Unitarios</v>
          </cell>
          <cell r="G6659" t="str">
            <v>$ Parcial</v>
          </cell>
        </row>
        <row r="6660">
          <cell r="A6660" t="str">
            <v>CÓDIGO</v>
          </cell>
          <cell r="B6660" t="str">
            <v>DESCRIPCIÓN</v>
          </cell>
          <cell r="C6660">
            <v>0</v>
          </cell>
          <cell r="D6660">
            <v>0</v>
          </cell>
          <cell r="E6660">
            <v>0</v>
          </cell>
          <cell r="F6660">
            <v>0</v>
          </cell>
          <cell r="G6660">
            <v>0</v>
          </cell>
        </row>
        <row r="6661">
          <cell r="A6661">
            <v>0</v>
          </cell>
          <cell r="B6661">
            <v>0</v>
          </cell>
          <cell r="C6661" t="str">
            <v>A - MATERIALES</v>
          </cell>
          <cell r="D6661">
            <v>0</v>
          </cell>
          <cell r="E6661">
            <v>0</v>
          </cell>
          <cell r="F6661">
            <v>0</v>
          </cell>
          <cell r="G6661">
            <v>0</v>
          </cell>
        </row>
        <row r="6662">
          <cell r="A6662" t="str">
            <v/>
          </cell>
          <cell r="B6662" t="str">
            <v/>
          </cell>
          <cell r="C6662">
            <v>0</v>
          </cell>
          <cell r="D6662" t="str">
            <v/>
          </cell>
          <cell r="E6662">
            <v>0</v>
          </cell>
          <cell r="F6662">
            <v>0</v>
          </cell>
          <cell r="G6662">
            <v>0</v>
          </cell>
        </row>
        <row r="6663">
          <cell r="A6663" t="str">
            <v/>
          </cell>
          <cell r="B6663" t="str">
            <v/>
          </cell>
          <cell r="C6663">
            <v>0</v>
          </cell>
          <cell r="D6663" t="str">
            <v/>
          </cell>
          <cell r="E6663">
            <v>0</v>
          </cell>
          <cell r="F6663">
            <v>0</v>
          </cell>
          <cell r="G6663">
            <v>0</v>
          </cell>
        </row>
        <row r="6664">
          <cell r="A6664" t="str">
            <v/>
          </cell>
          <cell r="B6664" t="str">
            <v/>
          </cell>
          <cell r="C6664">
            <v>0</v>
          </cell>
          <cell r="D6664" t="str">
            <v/>
          </cell>
          <cell r="E6664">
            <v>0</v>
          </cell>
          <cell r="F6664">
            <v>0</v>
          </cell>
          <cell r="G6664">
            <v>0</v>
          </cell>
        </row>
        <row r="6665">
          <cell r="A6665" t="str">
            <v/>
          </cell>
          <cell r="B6665" t="str">
            <v/>
          </cell>
          <cell r="C6665">
            <v>0</v>
          </cell>
          <cell r="D6665" t="str">
            <v/>
          </cell>
          <cell r="E6665">
            <v>0</v>
          </cell>
          <cell r="F6665">
            <v>0</v>
          </cell>
          <cell r="G6665">
            <v>0</v>
          </cell>
        </row>
        <row r="6666">
          <cell r="A6666" t="str">
            <v/>
          </cell>
          <cell r="B6666" t="str">
            <v/>
          </cell>
          <cell r="C6666">
            <v>0</v>
          </cell>
          <cell r="D6666" t="str">
            <v/>
          </cell>
          <cell r="E6666">
            <v>0</v>
          </cell>
          <cell r="F6666">
            <v>0</v>
          </cell>
          <cell r="G6666">
            <v>0</v>
          </cell>
        </row>
        <row r="6667">
          <cell r="A6667" t="str">
            <v/>
          </cell>
          <cell r="B6667" t="str">
            <v/>
          </cell>
          <cell r="C6667">
            <v>0</v>
          </cell>
          <cell r="D6667" t="str">
            <v/>
          </cell>
          <cell r="E6667">
            <v>0</v>
          </cell>
          <cell r="F6667">
            <v>0</v>
          </cell>
          <cell r="G6667">
            <v>0</v>
          </cell>
        </row>
        <row r="6668">
          <cell r="A6668" t="str">
            <v/>
          </cell>
          <cell r="B6668" t="str">
            <v/>
          </cell>
          <cell r="C6668">
            <v>0</v>
          </cell>
          <cell r="D6668" t="str">
            <v/>
          </cell>
          <cell r="E6668">
            <v>0</v>
          </cell>
          <cell r="F6668">
            <v>0</v>
          </cell>
          <cell r="G6668">
            <v>0</v>
          </cell>
        </row>
        <row r="6669">
          <cell r="A6669" t="str">
            <v/>
          </cell>
          <cell r="B6669" t="str">
            <v/>
          </cell>
          <cell r="C6669">
            <v>0</v>
          </cell>
          <cell r="D6669" t="str">
            <v/>
          </cell>
          <cell r="E6669">
            <v>0</v>
          </cell>
          <cell r="F6669">
            <v>0</v>
          </cell>
          <cell r="G6669">
            <v>0</v>
          </cell>
        </row>
        <row r="6670">
          <cell r="A6670" t="str">
            <v/>
          </cell>
          <cell r="B6670" t="str">
            <v/>
          </cell>
          <cell r="C6670">
            <v>0</v>
          </cell>
          <cell r="D6670" t="str">
            <v/>
          </cell>
          <cell r="E6670">
            <v>0</v>
          </cell>
          <cell r="F6670">
            <v>0</v>
          </cell>
          <cell r="G6670">
            <v>0</v>
          </cell>
        </row>
        <row r="6671">
          <cell r="A6671" t="str">
            <v/>
          </cell>
          <cell r="B6671" t="str">
            <v/>
          </cell>
          <cell r="C6671">
            <v>0</v>
          </cell>
          <cell r="D6671" t="str">
            <v/>
          </cell>
          <cell r="E6671">
            <v>0</v>
          </cell>
          <cell r="F6671">
            <v>0</v>
          </cell>
          <cell r="G6671">
            <v>0</v>
          </cell>
        </row>
        <row r="6672">
          <cell r="A6672" t="str">
            <v/>
          </cell>
          <cell r="B6672" t="str">
            <v/>
          </cell>
          <cell r="C6672">
            <v>0</v>
          </cell>
          <cell r="D6672" t="str">
            <v/>
          </cell>
          <cell r="E6672">
            <v>0</v>
          </cell>
          <cell r="F6672">
            <v>0</v>
          </cell>
          <cell r="G6672">
            <v>0</v>
          </cell>
        </row>
        <row r="6673">
          <cell r="A6673" t="str">
            <v/>
          </cell>
          <cell r="B6673" t="str">
            <v/>
          </cell>
          <cell r="C6673">
            <v>0</v>
          </cell>
          <cell r="D6673" t="str">
            <v/>
          </cell>
          <cell r="E6673">
            <v>0</v>
          </cell>
          <cell r="F6673">
            <v>0</v>
          </cell>
          <cell r="G6673">
            <v>0</v>
          </cell>
        </row>
        <row r="6674">
          <cell r="A6674" t="str">
            <v/>
          </cell>
          <cell r="B6674" t="str">
            <v/>
          </cell>
          <cell r="C6674">
            <v>0</v>
          </cell>
          <cell r="D6674" t="str">
            <v/>
          </cell>
          <cell r="E6674">
            <v>0</v>
          </cell>
          <cell r="F6674">
            <v>0</v>
          </cell>
          <cell r="G6674">
            <v>0</v>
          </cell>
        </row>
        <row r="6675">
          <cell r="A6675" t="str">
            <v/>
          </cell>
          <cell r="B6675" t="str">
            <v/>
          </cell>
          <cell r="C6675">
            <v>0</v>
          </cell>
          <cell r="D6675" t="str">
            <v/>
          </cell>
          <cell r="E6675">
            <v>0</v>
          </cell>
          <cell r="F6675">
            <v>0</v>
          </cell>
          <cell r="G6675">
            <v>0</v>
          </cell>
        </row>
        <row r="6676">
          <cell r="A6676">
            <v>0</v>
          </cell>
          <cell r="E6676">
            <v>0</v>
          </cell>
          <cell r="F6676" t="str">
            <v>Total A</v>
          </cell>
          <cell r="G6676">
            <v>0</v>
          </cell>
        </row>
        <row r="6677">
          <cell r="A6677">
            <v>0</v>
          </cell>
          <cell r="C6677" t="str">
            <v>B - MANO DE OBRA</v>
          </cell>
          <cell r="E6677">
            <v>0</v>
          </cell>
          <cell r="G6677">
            <v>0</v>
          </cell>
        </row>
        <row r="6678">
          <cell r="A6678" t="str">
            <v/>
          </cell>
          <cell r="B6678" t="str">
            <v/>
          </cell>
          <cell r="C6678">
            <v>0</v>
          </cell>
          <cell r="D6678" t="str">
            <v/>
          </cell>
          <cell r="E6678">
            <v>0</v>
          </cell>
          <cell r="F6678">
            <v>0</v>
          </cell>
          <cell r="G6678">
            <v>0</v>
          </cell>
        </row>
        <row r="6679">
          <cell r="A6679" t="str">
            <v/>
          </cell>
          <cell r="B6679" t="str">
            <v/>
          </cell>
          <cell r="C6679">
            <v>0</v>
          </cell>
          <cell r="D6679" t="str">
            <v/>
          </cell>
          <cell r="E6679">
            <v>0</v>
          </cell>
          <cell r="F6679">
            <v>0</v>
          </cell>
          <cell r="G6679">
            <v>0</v>
          </cell>
        </row>
        <row r="6680">
          <cell r="A6680" t="str">
            <v/>
          </cell>
          <cell r="B6680" t="str">
            <v/>
          </cell>
          <cell r="C6680">
            <v>0</v>
          </cell>
          <cell r="D6680" t="str">
            <v/>
          </cell>
          <cell r="E6680">
            <v>0</v>
          </cell>
          <cell r="F6680">
            <v>0</v>
          </cell>
          <cell r="G6680">
            <v>0</v>
          </cell>
        </row>
        <row r="6681">
          <cell r="A6681" t="str">
            <v/>
          </cell>
          <cell r="B6681" t="str">
            <v/>
          </cell>
          <cell r="C6681">
            <v>0</v>
          </cell>
          <cell r="D6681" t="str">
            <v/>
          </cell>
          <cell r="E6681">
            <v>0</v>
          </cell>
          <cell r="F6681">
            <v>0</v>
          </cell>
          <cell r="G6681">
            <v>0</v>
          </cell>
        </row>
        <row r="6682">
          <cell r="A6682" t="str">
            <v/>
          </cell>
          <cell r="B6682" t="str">
            <v/>
          </cell>
          <cell r="C6682">
            <v>0</v>
          </cell>
          <cell r="D6682" t="str">
            <v/>
          </cell>
          <cell r="E6682">
            <v>0</v>
          </cell>
          <cell r="F6682">
            <v>0</v>
          </cell>
          <cell r="G6682">
            <v>0</v>
          </cell>
        </row>
        <row r="6683">
          <cell r="A6683" t="str">
            <v/>
          </cell>
          <cell r="B6683" t="str">
            <v/>
          </cell>
          <cell r="C6683">
            <v>0</v>
          </cell>
          <cell r="D6683" t="str">
            <v/>
          </cell>
          <cell r="E6683">
            <v>0</v>
          </cell>
          <cell r="F6683">
            <v>0</v>
          </cell>
          <cell r="G6683">
            <v>0</v>
          </cell>
        </row>
        <row r="6684">
          <cell r="A6684" t="str">
            <v/>
          </cell>
          <cell r="B6684" t="str">
            <v/>
          </cell>
          <cell r="C6684">
            <v>0</v>
          </cell>
          <cell r="D6684" t="str">
            <v/>
          </cell>
          <cell r="E6684">
            <v>0</v>
          </cell>
          <cell r="F6684">
            <v>0</v>
          </cell>
          <cell r="G6684">
            <v>0</v>
          </cell>
        </row>
        <row r="6685">
          <cell r="A6685" t="str">
            <v/>
          </cell>
          <cell r="B6685" t="str">
            <v/>
          </cell>
          <cell r="C6685">
            <v>0</v>
          </cell>
          <cell r="D6685" t="str">
            <v/>
          </cell>
          <cell r="E6685">
            <v>0</v>
          </cell>
          <cell r="F6685">
            <v>0</v>
          </cell>
          <cell r="G6685">
            <v>0</v>
          </cell>
        </row>
        <row r="6686">
          <cell r="A6686">
            <v>0</v>
          </cell>
          <cell r="E6686">
            <v>0</v>
          </cell>
          <cell r="F6686" t="str">
            <v>Total B</v>
          </cell>
          <cell r="G6686">
            <v>0</v>
          </cell>
        </row>
        <row r="6687">
          <cell r="A6687">
            <v>0</v>
          </cell>
          <cell r="C6687" t="str">
            <v>C - EQUIPOS</v>
          </cell>
          <cell r="E6687">
            <v>0</v>
          </cell>
          <cell r="G6687">
            <v>0</v>
          </cell>
        </row>
        <row r="6688">
          <cell r="A6688" t="str">
            <v/>
          </cell>
          <cell r="B6688" t="str">
            <v/>
          </cell>
          <cell r="C6688">
            <v>0</v>
          </cell>
          <cell r="D6688" t="str">
            <v/>
          </cell>
          <cell r="E6688">
            <v>0</v>
          </cell>
          <cell r="F6688">
            <v>0</v>
          </cell>
          <cell r="G6688">
            <v>0</v>
          </cell>
        </row>
        <row r="6689">
          <cell r="A6689" t="str">
            <v/>
          </cell>
          <cell r="B6689" t="str">
            <v/>
          </cell>
          <cell r="C6689">
            <v>0</v>
          </cell>
          <cell r="D6689" t="str">
            <v/>
          </cell>
          <cell r="E6689">
            <v>0</v>
          </cell>
          <cell r="F6689">
            <v>0</v>
          </cell>
          <cell r="G6689">
            <v>0</v>
          </cell>
        </row>
        <row r="6690">
          <cell r="A6690" t="str">
            <v/>
          </cell>
          <cell r="B6690" t="str">
            <v/>
          </cell>
          <cell r="C6690">
            <v>0</v>
          </cell>
          <cell r="D6690" t="str">
            <v/>
          </cell>
          <cell r="E6690">
            <v>0</v>
          </cell>
          <cell r="F6690">
            <v>0</v>
          </cell>
          <cell r="G6690">
            <v>0</v>
          </cell>
        </row>
        <row r="6691">
          <cell r="A6691" t="str">
            <v/>
          </cell>
          <cell r="B6691" t="str">
            <v/>
          </cell>
          <cell r="C6691">
            <v>0</v>
          </cell>
          <cell r="D6691" t="str">
            <v/>
          </cell>
          <cell r="E6691">
            <v>0</v>
          </cell>
          <cell r="F6691">
            <v>0</v>
          </cell>
          <cell r="G6691">
            <v>0</v>
          </cell>
        </row>
        <row r="6692">
          <cell r="A6692" t="str">
            <v/>
          </cell>
          <cell r="B6692" t="str">
            <v/>
          </cell>
          <cell r="C6692">
            <v>0</v>
          </cell>
          <cell r="D6692" t="str">
            <v/>
          </cell>
          <cell r="E6692">
            <v>0</v>
          </cell>
          <cell r="F6692">
            <v>0</v>
          </cell>
          <cell r="G6692">
            <v>0</v>
          </cell>
        </row>
        <row r="6693">
          <cell r="A6693" t="str">
            <v/>
          </cell>
          <cell r="B6693" t="str">
            <v/>
          </cell>
          <cell r="C6693">
            <v>0</v>
          </cell>
          <cell r="D6693" t="str">
            <v/>
          </cell>
          <cell r="E6693">
            <v>0</v>
          </cell>
          <cell r="F6693">
            <v>0</v>
          </cell>
          <cell r="G6693">
            <v>0</v>
          </cell>
        </row>
        <row r="6694">
          <cell r="A6694" t="str">
            <v/>
          </cell>
          <cell r="B6694" t="str">
            <v/>
          </cell>
          <cell r="C6694">
            <v>0</v>
          </cell>
          <cell r="D6694" t="str">
            <v/>
          </cell>
          <cell r="E6694">
            <v>0</v>
          </cell>
          <cell r="F6694">
            <v>0</v>
          </cell>
          <cell r="G6694">
            <v>0</v>
          </cell>
        </row>
        <row r="6695">
          <cell r="A6695" t="str">
            <v/>
          </cell>
          <cell r="B6695" t="str">
            <v/>
          </cell>
          <cell r="C6695">
            <v>0</v>
          </cell>
          <cell r="D6695" t="str">
            <v/>
          </cell>
          <cell r="E6695">
            <v>0</v>
          </cell>
          <cell r="F6695">
            <v>0</v>
          </cell>
          <cell r="G6695">
            <v>0</v>
          </cell>
        </row>
        <row r="6696">
          <cell r="A6696" t="str">
            <v/>
          </cell>
          <cell r="B6696" t="str">
            <v/>
          </cell>
          <cell r="C6696">
            <v>0</v>
          </cell>
          <cell r="D6696" t="str">
            <v/>
          </cell>
          <cell r="E6696">
            <v>0</v>
          </cell>
          <cell r="F6696">
            <v>0</v>
          </cell>
          <cell r="G6696">
            <v>0</v>
          </cell>
        </row>
        <row r="6697">
          <cell r="A6697">
            <v>0</v>
          </cell>
          <cell r="E6697">
            <v>0</v>
          </cell>
          <cell r="F6697" t="str">
            <v>Total C</v>
          </cell>
          <cell r="G6697">
            <v>0</v>
          </cell>
        </row>
        <row r="6698">
          <cell r="A6698">
            <v>0</v>
          </cell>
          <cell r="E6698">
            <v>0</v>
          </cell>
          <cell r="G6698">
            <v>0</v>
          </cell>
        </row>
        <row r="6699">
          <cell r="A6699" t="str">
            <v>18.11</v>
          </cell>
          <cell r="B6699" t="str">
            <v>PRUEBAS FINALES Y GARANTÍA DE LA INSTALACIÓN DEL SERVICIO CONTRA INCENDIO</v>
          </cell>
          <cell r="C6699">
            <v>0</v>
          </cell>
          <cell r="D6699" t="str">
            <v>Costo  Neto</v>
          </cell>
          <cell r="E6699">
            <v>0</v>
          </cell>
          <cell r="F6699" t="str">
            <v>Total D=A+B+C</v>
          </cell>
          <cell r="G6699">
            <v>0</v>
          </cell>
        </row>
        <row r="6701">
          <cell r="A6701" t="str">
            <v>ANALISIS DE PRECIOS</v>
          </cell>
          <cell r="B6701">
            <v>0</v>
          </cell>
          <cell r="C6701">
            <v>0</v>
          </cell>
          <cell r="D6701">
            <v>0</v>
          </cell>
          <cell r="E6701">
            <v>0</v>
          </cell>
          <cell r="F6701">
            <v>0</v>
          </cell>
          <cell r="G6701">
            <v>0</v>
          </cell>
        </row>
        <row r="6702">
          <cell r="A6702" t="str">
            <v>COMITENTE:</v>
          </cell>
          <cell r="B6702" t="str">
            <v>SUBSECRETARÍA DE OBRAS PÚBLICAS</v>
          </cell>
          <cell r="C6702">
            <v>0</v>
          </cell>
          <cell r="D6702">
            <v>0</v>
          </cell>
          <cell r="E6702">
            <v>0</v>
          </cell>
          <cell r="F6702">
            <v>0</v>
          </cell>
          <cell r="G6702">
            <v>0</v>
          </cell>
        </row>
        <row r="6703">
          <cell r="A6703" t="str">
            <v>CONTRATISTA:</v>
          </cell>
          <cell r="B6703">
            <v>0</v>
          </cell>
          <cell r="C6703">
            <v>0</v>
          </cell>
          <cell r="D6703">
            <v>0</v>
          </cell>
          <cell r="E6703">
            <v>0</v>
          </cell>
          <cell r="F6703">
            <v>0</v>
          </cell>
          <cell r="G6703">
            <v>0</v>
          </cell>
        </row>
        <row r="6704">
          <cell r="A6704" t="str">
            <v>OBRA:</v>
          </cell>
          <cell r="B6704" t="str">
            <v>CONSTRUCCIÓN CONSULTORIOS EXTERNOS - HOSPITAL DR. GUILLERMO RAWSON</v>
          </cell>
          <cell r="C6704">
            <v>0</v>
          </cell>
          <cell r="D6704">
            <v>0</v>
          </cell>
          <cell r="E6704">
            <v>0</v>
          </cell>
          <cell r="F6704" t="str">
            <v>PRECIOS A:</v>
          </cell>
          <cell r="G6704">
            <v>0</v>
          </cell>
        </row>
        <row r="6705">
          <cell r="A6705" t="str">
            <v>UBICACIÓN:</v>
          </cell>
          <cell r="B6705" t="str">
            <v>Departamento Capital - Provincia de SAN JUAN</v>
          </cell>
          <cell r="C6705">
            <v>0</v>
          </cell>
          <cell r="E6705">
            <v>0</v>
          </cell>
          <cell r="G6705">
            <v>0</v>
          </cell>
        </row>
        <row r="6706">
          <cell r="A6706" t="str">
            <v>RUBRO:</v>
          </cell>
          <cell r="B6706">
            <v>19</v>
          </cell>
          <cell r="C6706" t="str">
            <v>SISTEMA DE RIEGO</v>
          </cell>
          <cell r="E6706">
            <v>0</v>
          </cell>
          <cell r="G6706">
            <v>0</v>
          </cell>
        </row>
        <row r="6707">
          <cell r="A6707" t="str">
            <v>ITEM:</v>
          </cell>
          <cell r="B6707" t="str">
            <v>19.1</v>
          </cell>
          <cell r="C6707" t="str">
            <v>Equipo de bombeo</v>
          </cell>
          <cell r="E6707">
            <v>0</v>
          </cell>
          <cell r="F6707" t="str">
            <v>UNIDAD:</v>
          </cell>
          <cell r="G6707" t="str">
            <v>gl</v>
          </cell>
        </row>
        <row r="6708">
          <cell r="A6708">
            <v>0</v>
          </cell>
          <cell r="B6708">
            <v>0</v>
          </cell>
          <cell r="E6708">
            <v>0</v>
          </cell>
          <cell r="G6708">
            <v>0</v>
          </cell>
        </row>
        <row r="6709">
          <cell r="A6709" t="str">
            <v>DATOS REDETERMINACION</v>
          </cell>
          <cell r="B6709">
            <v>0</v>
          </cell>
          <cell r="C6709" t="str">
            <v>DESIGNACION</v>
          </cell>
          <cell r="D6709" t="str">
            <v>U</v>
          </cell>
          <cell r="E6709" t="str">
            <v>Cantidad</v>
          </cell>
          <cell r="F6709" t="str">
            <v>$ Unitarios</v>
          </cell>
          <cell r="G6709" t="str">
            <v>$ Parcial</v>
          </cell>
        </row>
        <row r="6710">
          <cell r="A6710" t="str">
            <v>CÓDIGO</v>
          </cell>
          <cell r="B6710" t="str">
            <v>DESCRIPCIÓN</v>
          </cell>
          <cell r="C6710">
            <v>0</v>
          </cell>
          <cell r="D6710">
            <v>0</v>
          </cell>
          <cell r="E6710">
            <v>0</v>
          </cell>
          <cell r="F6710">
            <v>0</v>
          </cell>
          <cell r="G6710">
            <v>0</v>
          </cell>
        </row>
        <row r="6711">
          <cell r="A6711">
            <v>0</v>
          </cell>
          <cell r="B6711">
            <v>0</v>
          </cell>
          <cell r="C6711" t="str">
            <v>A - MATERIALES</v>
          </cell>
          <cell r="D6711">
            <v>0</v>
          </cell>
          <cell r="E6711">
            <v>0</v>
          </cell>
          <cell r="F6711">
            <v>0</v>
          </cell>
          <cell r="G6711">
            <v>0</v>
          </cell>
        </row>
        <row r="6712">
          <cell r="A6712" t="str">
            <v/>
          </cell>
          <cell r="B6712" t="str">
            <v/>
          </cell>
          <cell r="C6712">
            <v>0</v>
          </cell>
          <cell r="D6712" t="str">
            <v/>
          </cell>
          <cell r="E6712">
            <v>0</v>
          </cell>
          <cell r="F6712">
            <v>0</v>
          </cell>
          <cell r="G6712">
            <v>0</v>
          </cell>
        </row>
        <row r="6713">
          <cell r="A6713" t="str">
            <v/>
          </cell>
          <cell r="B6713" t="str">
            <v/>
          </cell>
          <cell r="C6713">
            <v>0</v>
          </cell>
          <cell r="D6713" t="str">
            <v/>
          </cell>
          <cell r="E6713">
            <v>0</v>
          </cell>
          <cell r="F6713">
            <v>0</v>
          </cell>
          <cell r="G6713">
            <v>0</v>
          </cell>
        </row>
        <row r="6714">
          <cell r="A6714" t="str">
            <v/>
          </cell>
          <cell r="B6714" t="str">
            <v/>
          </cell>
          <cell r="C6714">
            <v>0</v>
          </cell>
          <cell r="D6714" t="str">
            <v/>
          </cell>
          <cell r="E6714">
            <v>0</v>
          </cell>
          <cell r="F6714">
            <v>0</v>
          </cell>
          <cell r="G6714">
            <v>0</v>
          </cell>
        </row>
        <row r="6715">
          <cell r="A6715" t="str">
            <v/>
          </cell>
          <cell r="B6715" t="str">
            <v/>
          </cell>
          <cell r="C6715">
            <v>0</v>
          </cell>
          <cell r="D6715" t="str">
            <v/>
          </cell>
          <cell r="E6715">
            <v>0</v>
          </cell>
          <cell r="F6715">
            <v>0</v>
          </cell>
          <cell r="G6715">
            <v>0</v>
          </cell>
        </row>
        <row r="6716">
          <cell r="A6716" t="str">
            <v/>
          </cell>
          <cell r="B6716" t="str">
            <v/>
          </cell>
          <cell r="C6716">
            <v>0</v>
          </cell>
          <cell r="D6716" t="str">
            <v/>
          </cell>
          <cell r="E6716">
            <v>0</v>
          </cell>
          <cell r="F6716">
            <v>0</v>
          </cell>
          <cell r="G6716">
            <v>0</v>
          </cell>
        </row>
        <row r="6717">
          <cell r="A6717" t="str">
            <v/>
          </cell>
          <cell r="B6717" t="str">
            <v/>
          </cell>
          <cell r="C6717">
            <v>0</v>
          </cell>
          <cell r="D6717" t="str">
            <v/>
          </cell>
          <cell r="E6717">
            <v>0</v>
          </cell>
          <cell r="F6717">
            <v>0</v>
          </cell>
          <cell r="G6717">
            <v>0</v>
          </cell>
        </row>
        <row r="6718">
          <cell r="A6718" t="str">
            <v/>
          </cell>
          <cell r="B6718" t="str">
            <v/>
          </cell>
          <cell r="C6718">
            <v>0</v>
          </cell>
          <cell r="D6718" t="str">
            <v/>
          </cell>
          <cell r="E6718">
            <v>0</v>
          </cell>
          <cell r="F6718">
            <v>0</v>
          </cell>
          <cell r="G6718">
            <v>0</v>
          </cell>
        </row>
        <row r="6719">
          <cell r="A6719" t="str">
            <v/>
          </cell>
          <cell r="B6719" t="str">
            <v/>
          </cell>
          <cell r="C6719">
            <v>0</v>
          </cell>
          <cell r="D6719" t="str">
            <v/>
          </cell>
          <cell r="E6719">
            <v>0</v>
          </cell>
          <cell r="F6719">
            <v>0</v>
          </cell>
          <cell r="G6719">
            <v>0</v>
          </cell>
        </row>
        <row r="6720">
          <cell r="A6720" t="str">
            <v/>
          </cell>
          <cell r="B6720" t="str">
            <v/>
          </cell>
          <cell r="C6720">
            <v>0</v>
          </cell>
          <cell r="D6720" t="str">
            <v/>
          </cell>
          <cell r="E6720">
            <v>0</v>
          </cell>
          <cell r="F6720">
            <v>0</v>
          </cell>
          <cell r="G6720">
            <v>0</v>
          </cell>
        </row>
        <row r="6721">
          <cell r="A6721" t="str">
            <v/>
          </cell>
          <cell r="B6721" t="str">
            <v/>
          </cell>
          <cell r="C6721">
            <v>0</v>
          </cell>
          <cell r="D6721" t="str">
            <v/>
          </cell>
          <cell r="E6721">
            <v>0</v>
          </cell>
          <cell r="F6721">
            <v>0</v>
          </cell>
          <cell r="G6721">
            <v>0</v>
          </cell>
        </row>
        <row r="6722">
          <cell r="A6722" t="str">
            <v/>
          </cell>
          <cell r="B6722" t="str">
            <v/>
          </cell>
          <cell r="C6722">
            <v>0</v>
          </cell>
          <cell r="D6722" t="str">
            <v/>
          </cell>
          <cell r="E6722">
            <v>0</v>
          </cell>
          <cell r="F6722">
            <v>0</v>
          </cell>
          <cell r="G6722">
            <v>0</v>
          </cell>
        </row>
        <row r="6723">
          <cell r="A6723" t="str">
            <v/>
          </cell>
          <cell r="B6723" t="str">
            <v/>
          </cell>
          <cell r="C6723">
            <v>0</v>
          </cell>
          <cell r="D6723" t="str">
            <v/>
          </cell>
          <cell r="E6723">
            <v>0</v>
          </cell>
          <cell r="F6723">
            <v>0</v>
          </cell>
          <cell r="G6723">
            <v>0</v>
          </cell>
        </row>
        <row r="6724">
          <cell r="A6724" t="str">
            <v/>
          </cell>
          <cell r="B6724" t="str">
            <v/>
          </cell>
          <cell r="C6724">
            <v>0</v>
          </cell>
          <cell r="D6724" t="str">
            <v/>
          </cell>
          <cell r="E6724">
            <v>0</v>
          </cell>
          <cell r="F6724">
            <v>0</v>
          </cell>
          <cell r="G6724">
            <v>0</v>
          </cell>
        </row>
        <row r="6725">
          <cell r="A6725" t="str">
            <v/>
          </cell>
          <cell r="B6725" t="str">
            <v/>
          </cell>
          <cell r="C6725">
            <v>0</v>
          </cell>
          <cell r="D6725" t="str">
            <v/>
          </cell>
          <cell r="E6725">
            <v>0</v>
          </cell>
          <cell r="F6725">
            <v>0</v>
          </cell>
          <cell r="G6725">
            <v>0</v>
          </cell>
        </row>
        <row r="6726">
          <cell r="A6726">
            <v>0</v>
          </cell>
          <cell r="E6726">
            <v>0</v>
          </cell>
          <cell r="F6726" t="str">
            <v>Total A</v>
          </cell>
          <cell r="G6726">
            <v>0</v>
          </cell>
        </row>
        <row r="6727">
          <cell r="A6727">
            <v>0</v>
          </cell>
          <cell r="C6727" t="str">
            <v>B - MANO DE OBRA</v>
          </cell>
          <cell r="E6727">
            <v>0</v>
          </cell>
          <cell r="G6727">
            <v>0</v>
          </cell>
        </row>
        <row r="6728">
          <cell r="A6728" t="str">
            <v/>
          </cell>
          <cell r="B6728" t="str">
            <v/>
          </cell>
          <cell r="C6728">
            <v>0</v>
          </cell>
          <cell r="D6728" t="str">
            <v/>
          </cell>
          <cell r="E6728">
            <v>0</v>
          </cell>
          <cell r="F6728">
            <v>0</v>
          </cell>
          <cell r="G6728">
            <v>0</v>
          </cell>
        </row>
        <row r="6729">
          <cell r="A6729" t="str">
            <v/>
          </cell>
          <cell r="B6729" t="str">
            <v/>
          </cell>
          <cell r="C6729">
            <v>0</v>
          </cell>
          <cell r="D6729" t="str">
            <v/>
          </cell>
          <cell r="E6729">
            <v>0</v>
          </cell>
          <cell r="F6729">
            <v>0</v>
          </cell>
          <cell r="G6729">
            <v>0</v>
          </cell>
        </row>
        <row r="6730">
          <cell r="A6730" t="str">
            <v/>
          </cell>
          <cell r="B6730" t="str">
            <v/>
          </cell>
          <cell r="C6730">
            <v>0</v>
          </cell>
          <cell r="D6730" t="str">
            <v/>
          </cell>
          <cell r="E6730">
            <v>0</v>
          </cell>
          <cell r="F6730">
            <v>0</v>
          </cell>
          <cell r="G6730">
            <v>0</v>
          </cell>
        </row>
        <row r="6731">
          <cell r="A6731" t="str">
            <v/>
          </cell>
          <cell r="B6731" t="str">
            <v/>
          </cell>
          <cell r="C6731">
            <v>0</v>
          </cell>
          <cell r="D6731" t="str">
            <v/>
          </cell>
          <cell r="E6731">
            <v>0</v>
          </cell>
          <cell r="F6731">
            <v>0</v>
          </cell>
          <cell r="G6731">
            <v>0</v>
          </cell>
        </row>
        <row r="6732">
          <cell r="A6732" t="str">
            <v/>
          </cell>
          <cell r="B6732" t="str">
            <v/>
          </cell>
          <cell r="C6732">
            <v>0</v>
          </cell>
          <cell r="D6732" t="str">
            <v/>
          </cell>
          <cell r="E6732">
            <v>0</v>
          </cell>
          <cell r="F6732">
            <v>0</v>
          </cell>
          <cell r="G6732">
            <v>0</v>
          </cell>
        </row>
        <row r="6733">
          <cell r="A6733" t="str">
            <v/>
          </cell>
          <cell r="B6733" t="str">
            <v/>
          </cell>
          <cell r="C6733">
            <v>0</v>
          </cell>
          <cell r="D6733" t="str">
            <v/>
          </cell>
          <cell r="E6733">
            <v>0</v>
          </cell>
          <cell r="F6733">
            <v>0</v>
          </cell>
          <cell r="G6733">
            <v>0</v>
          </cell>
        </row>
        <row r="6734">
          <cell r="A6734" t="str">
            <v/>
          </cell>
          <cell r="B6734" t="str">
            <v/>
          </cell>
          <cell r="C6734">
            <v>0</v>
          </cell>
          <cell r="D6734" t="str">
            <v/>
          </cell>
          <cell r="E6734">
            <v>0</v>
          </cell>
          <cell r="F6734">
            <v>0</v>
          </cell>
          <cell r="G6734">
            <v>0</v>
          </cell>
        </row>
        <row r="6735">
          <cell r="A6735" t="str">
            <v/>
          </cell>
          <cell r="B6735" t="str">
            <v/>
          </cell>
          <cell r="C6735">
            <v>0</v>
          </cell>
          <cell r="D6735" t="str">
            <v/>
          </cell>
          <cell r="E6735">
            <v>0</v>
          </cell>
          <cell r="F6735">
            <v>0</v>
          </cell>
          <cell r="G6735">
            <v>0</v>
          </cell>
        </row>
        <row r="6736">
          <cell r="A6736">
            <v>0</v>
          </cell>
          <cell r="E6736">
            <v>0</v>
          </cell>
          <cell r="F6736" t="str">
            <v>Total B</v>
          </cell>
          <cell r="G6736">
            <v>0</v>
          </cell>
        </row>
        <row r="6737">
          <cell r="A6737">
            <v>0</v>
          </cell>
          <cell r="C6737" t="str">
            <v>C - EQUIPOS</v>
          </cell>
          <cell r="E6737">
            <v>0</v>
          </cell>
          <cell r="G6737">
            <v>0</v>
          </cell>
        </row>
        <row r="6738">
          <cell r="A6738" t="str">
            <v/>
          </cell>
          <cell r="B6738" t="str">
            <v/>
          </cell>
          <cell r="C6738">
            <v>0</v>
          </cell>
          <cell r="D6738" t="str">
            <v/>
          </cell>
          <cell r="E6738">
            <v>0</v>
          </cell>
          <cell r="F6738">
            <v>0</v>
          </cell>
          <cell r="G6738">
            <v>0</v>
          </cell>
        </row>
        <row r="6739">
          <cell r="A6739" t="str">
            <v/>
          </cell>
          <cell r="B6739" t="str">
            <v/>
          </cell>
          <cell r="C6739">
            <v>0</v>
          </cell>
          <cell r="D6739" t="str">
            <v/>
          </cell>
          <cell r="E6739">
            <v>0</v>
          </cell>
          <cell r="F6739">
            <v>0</v>
          </cell>
          <cell r="G6739">
            <v>0</v>
          </cell>
        </row>
        <row r="6740">
          <cell r="A6740" t="str">
            <v/>
          </cell>
          <cell r="B6740" t="str">
            <v/>
          </cell>
          <cell r="C6740">
            <v>0</v>
          </cell>
          <cell r="D6740" t="str">
            <v/>
          </cell>
          <cell r="E6740">
            <v>0</v>
          </cell>
          <cell r="F6740">
            <v>0</v>
          </cell>
          <cell r="G6740">
            <v>0</v>
          </cell>
        </row>
        <row r="6741">
          <cell r="A6741" t="str">
            <v/>
          </cell>
          <cell r="B6741" t="str">
            <v/>
          </cell>
          <cell r="C6741">
            <v>0</v>
          </cell>
          <cell r="D6741" t="str">
            <v/>
          </cell>
          <cell r="E6741">
            <v>0</v>
          </cell>
          <cell r="F6741">
            <v>0</v>
          </cell>
          <cell r="G6741">
            <v>0</v>
          </cell>
        </row>
        <row r="6742">
          <cell r="A6742" t="str">
            <v/>
          </cell>
          <cell r="B6742" t="str">
            <v/>
          </cell>
          <cell r="C6742">
            <v>0</v>
          </cell>
          <cell r="D6742" t="str">
            <v/>
          </cell>
          <cell r="E6742">
            <v>0</v>
          </cell>
          <cell r="F6742">
            <v>0</v>
          </cell>
          <cell r="G6742">
            <v>0</v>
          </cell>
        </row>
        <row r="6743">
          <cell r="A6743" t="str">
            <v/>
          </cell>
          <cell r="B6743" t="str">
            <v/>
          </cell>
          <cell r="C6743">
            <v>0</v>
          </cell>
          <cell r="D6743" t="str">
            <v/>
          </cell>
          <cell r="E6743">
            <v>0</v>
          </cell>
          <cell r="F6743">
            <v>0</v>
          </cell>
          <cell r="G6743">
            <v>0</v>
          </cell>
        </row>
        <row r="6744">
          <cell r="A6744" t="str">
            <v/>
          </cell>
          <cell r="B6744" t="str">
            <v/>
          </cell>
          <cell r="C6744">
            <v>0</v>
          </cell>
          <cell r="D6744" t="str">
            <v/>
          </cell>
          <cell r="E6744">
            <v>0</v>
          </cell>
          <cell r="F6744">
            <v>0</v>
          </cell>
          <cell r="G6744">
            <v>0</v>
          </cell>
        </row>
        <row r="6745">
          <cell r="A6745" t="str">
            <v/>
          </cell>
          <cell r="B6745" t="str">
            <v/>
          </cell>
          <cell r="C6745">
            <v>0</v>
          </cell>
          <cell r="D6745" t="str">
            <v/>
          </cell>
          <cell r="E6745">
            <v>0</v>
          </cell>
          <cell r="F6745">
            <v>0</v>
          </cell>
          <cell r="G6745">
            <v>0</v>
          </cell>
        </row>
        <row r="6746">
          <cell r="A6746" t="str">
            <v/>
          </cell>
          <cell r="B6746" t="str">
            <v/>
          </cell>
          <cell r="C6746">
            <v>0</v>
          </cell>
          <cell r="D6746" t="str">
            <v/>
          </cell>
          <cell r="E6746">
            <v>0</v>
          </cell>
          <cell r="F6746">
            <v>0</v>
          </cell>
          <cell r="G6746">
            <v>0</v>
          </cell>
        </row>
        <row r="6747">
          <cell r="A6747">
            <v>0</v>
          </cell>
          <cell r="E6747">
            <v>0</v>
          </cell>
          <cell r="F6747" t="str">
            <v>Total C</v>
          </cell>
          <cell r="G6747">
            <v>0</v>
          </cell>
        </row>
        <row r="6748">
          <cell r="A6748">
            <v>0</v>
          </cell>
          <cell r="E6748">
            <v>0</v>
          </cell>
          <cell r="G6748">
            <v>0</v>
          </cell>
        </row>
        <row r="6749">
          <cell r="A6749" t="str">
            <v>19.1</v>
          </cell>
          <cell r="B6749" t="str">
            <v>Equipo de bombeo</v>
          </cell>
          <cell r="C6749">
            <v>0</v>
          </cell>
          <cell r="D6749" t="str">
            <v>Costo  Neto</v>
          </cell>
          <cell r="E6749">
            <v>0</v>
          </cell>
          <cell r="F6749" t="str">
            <v>Total D=A+B+C</v>
          </cell>
          <cell r="G6749">
            <v>0</v>
          </cell>
        </row>
        <row r="6751">
          <cell r="A6751" t="str">
            <v>ANALISIS DE PRECIOS</v>
          </cell>
          <cell r="B6751">
            <v>0</v>
          </cell>
          <cell r="C6751">
            <v>0</v>
          </cell>
          <cell r="D6751">
            <v>0</v>
          </cell>
          <cell r="E6751">
            <v>0</v>
          </cell>
          <cell r="F6751">
            <v>0</v>
          </cell>
          <cell r="G6751">
            <v>0</v>
          </cell>
        </row>
        <row r="6752">
          <cell r="A6752" t="str">
            <v>COMITENTE:</v>
          </cell>
          <cell r="B6752" t="str">
            <v>SUBSECRETARÍA DE OBRAS PÚBLICAS</v>
          </cell>
          <cell r="C6752">
            <v>0</v>
          </cell>
          <cell r="D6752">
            <v>0</v>
          </cell>
          <cell r="E6752">
            <v>0</v>
          </cell>
          <cell r="F6752">
            <v>0</v>
          </cell>
          <cell r="G6752">
            <v>0</v>
          </cell>
        </row>
        <row r="6753">
          <cell r="A6753" t="str">
            <v>CONTRATISTA:</v>
          </cell>
          <cell r="B6753">
            <v>0</v>
          </cell>
          <cell r="C6753">
            <v>0</v>
          </cell>
          <cell r="D6753">
            <v>0</v>
          </cell>
          <cell r="E6753">
            <v>0</v>
          </cell>
          <cell r="F6753">
            <v>0</v>
          </cell>
          <cell r="G6753">
            <v>0</v>
          </cell>
        </row>
        <row r="6754">
          <cell r="A6754" t="str">
            <v>OBRA:</v>
          </cell>
          <cell r="B6754" t="str">
            <v>CONSTRUCCIÓN CONSULTORIOS EXTERNOS - HOSPITAL DR. GUILLERMO RAWSON</v>
          </cell>
          <cell r="C6754">
            <v>0</v>
          </cell>
          <cell r="D6754">
            <v>0</v>
          </cell>
          <cell r="E6754">
            <v>0</v>
          </cell>
          <cell r="F6754" t="str">
            <v>PRECIOS A:</v>
          </cell>
          <cell r="G6754">
            <v>0</v>
          </cell>
        </row>
        <row r="6755">
          <cell r="A6755" t="str">
            <v>UBICACIÓN:</v>
          </cell>
          <cell r="B6755" t="str">
            <v>Departamento Capital - Provincia de SAN JUAN</v>
          </cell>
          <cell r="C6755">
            <v>0</v>
          </cell>
          <cell r="E6755">
            <v>0</v>
          </cell>
          <cell r="G6755">
            <v>0</v>
          </cell>
        </row>
        <row r="6756">
          <cell r="A6756" t="str">
            <v>RUBRO:</v>
          </cell>
          <cell r="B6756">
            <v>19</v>
          </cell>
          <cell r="C6756" t="str">
            <v>SISTEMA DE RIEGO</v>
          </cell>
          <cell r="E6756">
            <v>0</v>
          </cell>
          <cell r="G6756">
            <v>0</v>
          </cell>
        </row>
        <row r="6757">
          <cell r="A6757" t="str">
            <v>ITEM:</v>
          </cell>
          <cell r="B6757" t="str">
            <v>19.2</v>
          </cell>
          <cell r="C6757" t="str">
            <v>Cañerías y accesorios</v>
          </cell>
          <cell r="E6757">
            <v>0</v>
          </cell>
          <cell r="F6757" t="str">
            <v>UNIDAD:</v>
          </cell>
          <cell r="G6757" t="str">
            <v>gl</v>
          </cell>
        </row>
        <row r="6758">
          <cell r="A6758">
            <v>0</v>
          </cell>
          <cell r="B6758">
            <v>0</v>
          </cell>
          <cell r="E6758">
            <v>0</v>
          </cell>
          <cell r="G6758">
            <v>0</v>
          </cell>
        </row>
        <row r="6759">
          <cell r="A6759" t="str">
            <v>DATOS REDETERMINACION</v>
          </cell>
          <cell r="B6759">
            <v>0</v>
          </cell>
          <cell r="C6759" t="str">
            <v>DESIGNACION</v>
          </cell>
          <cell r="D6759" t="str">
            <v>U</v>
          </cell>
          <cell r="E6759" t="str">
            <v>Cantidad</v>
          </cell>
          <cell r="F6759" t="str">
            <v>$ Unitarios</v>
          </cell>
          <cell r="G6759" t="str">
            <v>$ Parcial</v>
          </cell>
        </row>
        <row r="6760">
          <cell r="A6760" t="str">
            <v>CÓDIGO</v>
          </cell>
          <cell r="B6760" t="str">
            <v>DESCRIPCIÓN</v>
          </cell>
          <cell r="C6760">
            <v>0</v>
          </cell>
          <cell r="D6760">
            <v>0</v>
          </cell>
          <cell r="E6760">
            <v>0</v>
          </cell>
          <cell r="F6760">
            <v>0</v>
          </cell>
          <cell r="G6760">
            <v>0</v>
          </cell>
        </row>
        <row r="6761">
          <cell r="A6761">
            <v>0</v>
          </cell>
          <cell r="B6761">
            <v>0</v>
          </cell>
          <cell r="C6761" t="str">
            <v>A - MATERIALES</v>
          </cell>
          <cell r="D6761">
            <v>0</v>
          </cell>
          <cell r="E6761">
            <v>0</v>
          </cell>
          <cell r="F6761">
            <v>0</v>
          </cell>
          <cell r="G6761">
            <v>0</v>
          </cell>
        </row>
        <row r="6762">
          <cell r="A6762" t="str">
            <v/>
          </cell>
          <cell r="B6762" t="str">
            <v/>
          </cell>
          <cell r="C6762">
            <v>0</v>
          </cell>
          <cell r="D6762" t="str">
            <v/>
          </cell>
          <cell r="E6762">
            <v>0</v>
          </cell>
          <cell r="F6762">
            <v>0</v>
          </cell>
          <cell r="G6762">
            <v>0</v>
          </cell>
        </row>
        <row r="6763">
          <cell r="A6763" t="str">
            <v/>
          </cell>
          <cell r="B6763" t="str">
            <v/>
          </cell>
          <cell r="C6763">
            <v>0</v>
          </cell>
          <cell r="D6763" t="str">
            <v/>
          </cell>
          <cell r="E6763">
            <v>0</v>
          </cell>
          <cell r="F6763">
            <v>0</v>
          </cell>
          <cell r="G6763">
            <v>0</v>
          </cell>
        </row>
        <row r="6764">
          <cell r="A6764" t="str">
            <v/>
          </cell>
          <cell r="B6764" t="str">
            <v/>
          </cell>
          <cell r="C6764">
            <v>0</v>
          </cell>
          <cell r="D6764" t="str">
            <v/>
          </cell>
          <cell r="E6764">
            <v>0</v>
          </cell>
          <cell r="F6764">
            <v>0</v>
          </cell>
          <cell r="G6764">
            <v>0</v>
          </cell>
        </row>
        <row r="6765">
          <cell r="A6765" t="str">
            <v/>
          </cell>
          <cell r="B6765" t="str">
            <v/>
          </cell>
          <cell r="C6765">
            <v>0</v>
          </cell>
          <cell r="D6765" t="str">
            <v/>
          </cell>
          <cell r="E6765">
            <v>0</v>
          </cell>
          <cell r="F6765">
            <v>0</v>
          </cell>
          <cell r="G6765">
            <v>0</v>
          </cell>
        </row>
        <row r="6766">
          <cell r="A6766" t="str">
            <v/>
          </cell>
          <cell r="B6766" t="str">
            <v/>
          </cell>
          <cell r="C6766">
            <v>0</v>
          </cell>
          <cell r="D6766" t="str">
            <v/>
          </cell>
          <cell r="E6766">
            <v>0</v>
          </cell>
          <cell r="F6766">
            <v>0</v>
          </cell>
          <cell r="G6766">
            <v>0</v>
          </cell>
        </row>
        <row r="6767">
          <cell r="A6767" t="str">
            <v/>
          </cell>
          <cell r="B6767" t="str">
            <v/>
          </cell>
          <cell r="C6767">
            <v>0</v>
          </cell>
          <cell r="D6767" t="str">
            <v/>
          </cell>
          <cell r="E6767">
            <v>0</v>
          </cell>
          <cell r="F6767">
            <v>0</v>
          </cell>
          <cell r="G6767">
            <v>0</v>
          </cell>
        </row>
        <row r="6768">
          <cell r="A6768" t="str">
            <v/>
          </cell>
          <cell r="B6768" t="str">
            <v/>
          </cell>
          <cell r="C6768">
            <v>0</v>
          </cell>
          <cell r="D6768" t="str">
            <v/>
          </cell>
          <cell r="E6768">
            <v>0</v>
          </cell>
          <cell r="F6768">
            <v>0</v>
          </cell>
          <cell r="G6768">
            <v>0</v>
          </cell>
        </row>
        <row r="6769">
          <cell r="A6769" t="str">
            <v/>
          </cell>
          <cell r="B6769" t="str">
            <v/>
          </cell>
          <cell r="C6769">
            <v>0</v>
          </cell>
          <cell r="D6769" t="str">
            <v/>
          </cell>
          <cell r="E6769">
            <v>0</v>
          </cell>
          <cell r="F6769">
            <v>0</v>
          </cell>
          <cell r="G6769">
            <v>0</v>
          </cell>
        </row>
        <row r="6770">
          <cell r="A6770" t="str">
            <v/>
          </cell>
          <cell r="B6770" t="str">
            <v/>
          </cell>
          <cell r="C6770">
            <v>0</v>
          </cell>
          <cell r="D6770" t="str">
            <v/>
          </cell>
          <cell r="E6770">
            <v>0</v>
          </cell>
          <cell r="F6770">
            <v>0</v>
          </cell>
          <cell r="G6770">
            <v>0</v>
          </cell>
        </row>
        <row r="6771">
          <cell r="A6771" t="str">
            <v/>
          </cell>
          <cell r="B6771" t="str">
            <v/>
          </cell>
          <cell r="C6771">
            <v>0</v>
          </cell>
          <cell r="D6771" t="str">
            <v/>
          </cell>
          <cell r="E6771">
            <v>0</v>
          </cell>
          <cell r="F6771">
            <v>0</v>
          </cell>
          <cell r="G6771">
            <v>0</v>
          </cell>
        </row>
        <row r="6772">
          <cell r="A6772" t="str">
            <v/>
          </cell>
          <cell r="B6772" t="str">
            <v/>
          </cell>
          <cell r="C6772">
            <v>0</v>
          </cell>
          <cell r="D6772" t="str">
            <v/>
          </cell>
          <cell r="E6772">
            <v>0</v>
          </cell>
          <cell r="F6772">
            <v>0</v>
          </cell>
          <cell r="G6772">
            <v>0</v>
          </cell>
        </row>
        <row r="6773">
          <cell r="A6773" t="str">
            <v/>
          </cell>
          <cell r="B6773" t="str">
            <v/>
          </cell>
          <cell r="C6773">
            <v>0</v>
          </cell>
          <cell r="D6773" t="str">
            <v/>
          </cell>
          <cell r="E6773">
            <v>0</v>
          </cell>
          <cell r="F6773">
            <v>0</v>
          </cell>
          <cell r="G6773">
            <v>0</v>
          </cell>
        </row>
        <row r="6774">
          <cell r="A6774" t="str">
            <v/>
          </cell>
          <cell r="B6774" t="str">
            <v/>
          </cell>
          <cell r="C6774">
            <v>0</v>
          </cell>
          <cell r="D6774" t="str">
            <v/>
          </cell>
          <cell r="E6774">
            <v>0</v>
          </cell>
          <cell r="F6774">
            <v>0</v>
          </cell>
          <cell r="G6774">
            <v>0</v>
          </cell>
        </row>
        <row r="6775">
          <cell r="A6775" t="str">
            <v/>
          </cell>
          <cell r="B6775" t="str">
            <v/>
          </cell>
          <cell r="C6775">
            <v>0</v>
          </cell>
          <cell r="D6775" t="str">
            <v/>
          </cell>
          <cell r="E6775">
            <v>0</v>
          </cell>
          <cell r="F6775">
            <v>0</v>
          </cell>
          <cell r="G6775">
            <v>0</v>
          </cell>
        </row>
        <row r="6776">
          <cell r="A6776">
            <v>0</v>
          </cell>
          <cell r="E6776">
            <v>0</v>
          </cell>
          <cell r="F6776" t="str">
            <v>Total A</v>
          </cell>
          <cell r="G6776">
            <v>0</v>
          </cell>
        </row>
        <row r="6777">
          <cell r="A6777">
            <v>0</v>
          </cell>
          <cell r="C6777" t="str">
            <v>B - MANO DE OBRA</v>
          </cell>
          <cell r="E6777">
            <v>0</v>
          </cell>
          <cell r="G6777">
            <v>0</v>
          </cell>
        </row>
        <row r="6778">
          <cell r="A6778" t="str">
            <v/>
          </cell>
          <cell r="B6778" t="str">
            <v/>
          </cell>
          <cell r="C6778">
            <v>0</v>
          </cell>
          <cell r="D6778" t="str">
            <v/>
          </cell>
          <cell r="E6778">
            <v>0</v>
          </cell>
          <cell r="F6778">
            <v>0</v>
          </cell>
          <cell r="G6778">
            <v>0</v>
          </cell>
        </row>
        <row r="6779">
          <cell r="A6779" t="str">
            <v/>
          </cell>
          <cell r="B6779" t="str">
            <v/>
          </cell>
          <cell r="C6779">
            <v>0</v>
          </cell>
          <cell r="D6779" t="str">
            <v/>
          </cell>
          <cell r="E6779">
            <v>0</v>
          </cell>
          <cell r="F6779">
            <v>0</v>
          </cell>
          <cell r="G6779">
            <v>0</v>
          </cell>
        </row>
        <row r="6780">
          <cell r="A6780" t="str">
            <v/>
          </cell>
          <cell r="B6780" t="str">
            <v/>
          </cell>
          <cell r="C6780">
            <v>0</v>
          </cell>
          <cell r="D6780" t="str">
            <v/>
          </cell>
          <cell r="E6780">
            <v>0</v>
          </cell>
          <cell r="F6780">
            <v>0</v>
          </cell>
          <cell r="G6780">
            <v>0</v>
          </cell>
        </row>
        <row r="6781">
          <cell r="A6781" t="str">
            <v/>
          </cell>
          <cell r="B6781" t="str">
            <v/>
          </cell>
          <cell r="C6781">
            <v>0</v>
          </cell>
          <cell r="D6781" t="str">
            <v/>
          </cell>
          <cell r="E6781">
            <v>0</v>
          </cell>
          <cell r="F6781">
            <v>0</v>
          </cell>
          <cell r="G6781">
            <v>0</v>
          </cell>
        </row>
        <row r="6782">
          <cell r="A6782" t="str">
            <v/>
          </cell>
          <cell r="B6782" t="str">
            <v/>
          </cell>
          <cell r="C6782">
            <v>0</v>
          </cell>
          <cell r="D6782" t="str">
            <v/>
          </cell>
          <cell r="E6782">
            <v>0</v>
          </cell>
          <cell r="F6782">
            <v>0</v>
          </cell>
          <cell r="G6782">
            <v>0</v>
          </cell>
        </row>
        <row r="6783">
          <cell r="A6783" t="str">
            <v/>
          </cell>
          <cell r="B6783" t="str">
            <v/>
          </cell>
          <cell r="C6783">
            <v>0</v>
          </cell>
          <cell r="D6783" t="str">
            <v/>
          </cell>
          <cell r="E6783">
            <v>0</v>
          </cell>
          <cell r="F6783">
            <v>0</v>
          </cell>
          <cell r="G6783">
            <v>0</v>
          </cell>
        </row>
        <row r="6784">
          <cell r="A6784" t="str">
            <v/>
          </cell>
          <cell r="B6784" t="str">
            <v/>
          </cell>
          <cell r="C6784">
            <v>0</v>
          </cell>
          <cell r="D6784" t="str">
            <v/>
          </cell>
          <cell r="E6784">
            <v>0</v>
          </cell>
          <cell r="F6784">
            <v>0</v>
          </cell>
          <cell r="G6784">
            <v>0</v>
          </cell>
        </row>
        <row r="6785">
          <cell r="A6785" t="str">
            <v/>
          </cell>
          <cell r="B6785" t="str">
            <v/>
          </cell>
          <cell r="C6785">
            <v>0</v>
          </cell>
          <cell r="D6785" t="str">
            <v/>
          </cell>
          <cell r="E6785">
            <v>0</v>
          </cell>
          <cell r="F6785">
            <v>0</v>
          </cell>
          <cell r="G6785">
            <v>0</v>
          </cell>
        </row>
        <row r="6786">
          <cell r="A6786">
            <v>0</v>
          </cell>
          <cell r="E6786">
            <v>0</v>
          </cell>
          <cell r="F6786" t="str">
            <v>Total B</v>
          </cell>
          <cell r="G6786">
            <v>0</v>
          </cell>
        </row>
        <row r="6787">
          <cell r="A6787">
            <v>0</v>
          </cell>
          <cell r="C6787" t="str">
            <v>C - EQUIPOS</v>
          </cell>
          <cell r="E6787">
            <v>0</v>
          </cell>
          <cell r="G6787">
            <v>0</v>
          </cell>
        </row>
        <row r="6788">
          <cell r="A6788" t="str">
            <v/>
          </cell>
          <cell r="B6788" t="str">
            <v/>
          </cell>
          <cell r="C6788">
            <v>0</v>
          </cell>
          <cell r="D6788" t="str">
            <v/>
          </cell>
          <cell r="E6788">
            <v>0</v>
          </cell>
          <cell r="F6788">
            <v>0</v>
          </cell>
          <cell r="G6788">
            <v>0</v>
          </cell>
        </row>
        <row r="6789">
          <cell r="A6789" t="str">
            <v/>
          </cell>
          <cell r="B6789" t="str">
            <v/>
          </cell>
          <cell r="C6789">
            <v>0</v>
          </cell>
          <cell r="D6789" t="str">
            <v/>
          </cell>
          <cell r="E6789">
            <v>0</v>
          </cell>
          <cell r="F6789">
            <v>0</v>
          </cell>
          <cell r="G6789">
            <v>0</v>
          </cell>
        </row>
        <row r="6790">
          <cell r="A6790" t="str">
            <v/>
          </cell>
          <cell r="B6790" t="str">
            <v/>
          </cell>
          <cell r="C6790">
            <v>0</v>
          </cell>
          <cell r="D6790" t="str">
            <v/>
          </cell>
          <cell r="E6790">
            <v>0</v>
          </cell>
          <cell r="F6790">
            <v>0</v>
          </cell>
          <cell r="G6790">
            <v>0</v>
          </cell>
        </row>
        <row r="6791">
          <cell r="A6791" t="str">
            <v/>
          </cell>
          <cell r="B6791" t="str">
            <v/>
          </cell>
          <cell r="C6791">
            <v>0</v>
          </cell>
          <cell r="D6791" t="str">
            <v/>
          </cell>
          <cell r="E6791">
            <v>0</v>
          </cell>
          <cell r="F6791">
            <v>0</v>
          </cell>
          <cell r="G6791">
            <v>0</v>
          </cell>
        </row>
        <row r="6792">
          <cell r="A6792" t="str">
            <v/>
          </cell>
          <cell r="B6792" t="str">
            <v/>
          </cell>
          <cell r="C6792">
            <v>0</v>
          </cell>
          <cell r="D6792" t="str">
            <v/>
          </cell>
          <cell r="E6792">
            <v>0</v>
          </cell>
          <cell r="F6792">
            <v>0</v>
          </cell>
          <cell r="G6792">
            <v>0</v>
          </cell>
        </row>
        <row r="6793">
          <cell r="A6793" t="str">
            <v/>
          </cell>
          <cell r="B6793" t="str">
            <v/>
          </cell>
          <cell r="C6793">
            <v>0</v>
          </cell>
          <cell r="D6793" t="str">
            <v/>
          </cell>
          <cell r="E6793">
            <v>0</v>
          </cell>
          <cell r="F6793">
            <v>0</v>
          </cell>
          <cell r="G6793">
            <v>0</v>
          </cell>
        </row>
        <row r="6794">
          <cell r="A6794" t="str">
            <v/>
          </cell>
          <cell r="B6794" t="str">
            <v/>
          </cell>
          <cell r="C6794">
            <v>0</v>
          </cell>
          <cell r="D6794" t="str">
            <v/>
          </cell>
          <cell r="E6794">
            <v>0</v>
          </cell>
          <cell r="F6794">
            <v>0</v>
          </cell>
          <cell r="G6794">
            <v>0</v>
          </cell>
        </row>
        <row r="6795">
          <cell r="A6795" t="str">
            <v/>
          </cell>
          <cell r="B6795" t="str">
            <v/>
          </cell>
          <cell r="C6795">
            <v>0</v>
          </cell>
          <cell r="D6795" t="str">
            <v/>
          </cell>
          <cell r="E6795">
            <v>0</v>
          </cell>
          <cell r="F6795">
            <v>0</v>
          </cell>
          <cell r="G6795">
            <v>0</v>
          </cell>
        </row>
        <row r="6796">
          <cell r="A6796" t="str">
            <v/>
          </cell>
          <cell r="B6796" t="str">
            <v/>
          </cell>
          <cell r="C6796">
            <v>0</v>
          </cell>
          <cell r="D6796" t="str">
            <v/>
          </cell>
          <cell r="E6796">
            <v>0</v>
          </cell>
          <cell r="F6796">
            <v>0</v>
          </cell>
          <cell r="G6796">
            <v>0</v>
          </cell>
        </row>
        <row r="6797">
          <cell r="A6797">
            <v>0</v>
          </cell>
          <cell r="E6797">
            <v>0</v>
          </cell>
          <cell r="F6797" t="str">
            <v>Total C</v>
          </cell>
          <cell r="G6797">
            <v>0</v>
          </cell>
        </row>
        <row r="6798">
          <cell r="A6798">
            <v>0</v>
          </cell>
          <cell r="E6798">
            <v>0</v>
          </cell>
          <cell r="G6798">
            <v>0</v>
          </cell>
        </row>
        <row r="6799">
          <cell r="A6799" t="str">
            <v>19.2</v>
          </cell>
          <cell r="B6799" t="str">
            <v>Cañerías y accesorios</v>
          </cell>
          <cell r="C6799">
            <v>0</v>
          </cell>
          <cell r="D6799" t="str">
            <v>Costo  Neto</v>
          </cell>
          <cell r="E6799">
            <v>0</v>
          </cell>
          <cell r="F6799" t="str">
            <v>Total D=A+B+C</v>
          </cell>
          <cell r="G6799">
            <v>0</v>
          </cell>
        </row>
        <row r="6801">
          <cell r="A6801" t="str">
            <v>ANALISIS DE PRECIOS</v>
          </cell>
          <cell r="B6801">
            <v>0</v>
          </cell>
          <cell r="C6801">
            <v>0</v>
          </cell>
          <cell r="D6801">
            <v>0</v>
          </cell>
          <cell r="E6801">
            <v>0</v>
          </cell>
          <cell r="F6801">
            <v>0</v>
          </cell>
          <cell r="G6801">
            <v>0</v>
          </cell>
        </row>
        <row r="6802">
          <cell r="A6802" t="str">
            <v>COMITENTE:</v>
          </cell>
          <cell r="B6802" t="str">
            <v>SUBSECRETARÍA DE OBRAS PÚBLICAS</v>
          </cell>
          <cell r="C6802">
            <v>0</v>
          </cell>
          <cell r="D6802">
            <v>0</v>
          </cell>
          <cell r="E6802">
            <v>0</v>
          </cell>
          <cell r="F6802">
            <v>0</v>
          </cell>
          <cell r="G6802">
            <v>0</v>
          </cell>
        </row>
        <row r="6803">
          <cell r="A6803" t="str">
            <v>CONTRATISTA:</v>
          </cell>
          <cell r="B6803">
            <v>0</v>
          </cell>
          <cell r="C6803">
            <v>0</v>
          </cell>
          <cell r="D6803">
            <v>0</v>
          </cell>
          <cell r="E6803">
            <v>0</v>
          </cell>
          <cell r="F6803">
            <v>0</v>
          </cell>
          <cell r="G6803">
            <v>0</v>
          </cell>
        </row>
        <row r="6804">
          <cell r="A6804" t="str">
            <v>OBRA:</v>
          </cell>
          <cell r="B6804" t="str">
            <v>CONSTRUCCIÓN CONSULTORIOS EXTERNOS - HOSPITAL DR. GUILLERMO RAWSON</v>
          </cell>
          <cell r="C6804">
            <v>0</v>
          </cell>
          <cell r="D6804">
            <v>0</v>
          </cell>
          <cell r="E6804">
            <v>0</v>
          </cell>
          <cell r="F6804" t="str">
            <v>PRECIOS A:</v>
          </cell>
          <cell r="G6804">
            <v>0</v>
          </cell>
        </row>
        <row r="6805">
          <cell r="A6805" t="str">
            <v>UBICACIÓN:</v>
          </cell>
          <cell r="B6805" t="str">
            <v>Departamento Capital - Provincia de SAN JUAN</v>
          </cell>
          <cell r="C6805">
            <v>0</v>
          </cell>
          <cell r="E6805">
            <v>0</v>
          </cell>
          <cell r="G6805">
            <v>0</v>
          </cell>
        </row>
        <row r="6806">
          <cell r="A6806" t="str">
            <v>RUBRO:</v>
          </cell>
          <cell r="B6806">
            <v>19</v>
          </cell>
          <cell r="C6806" t="str">
            <v>SISTEMA DE RIEGO</v>
          </cell>
          <cell r="E6806">
            <v>0</v>
          </cell>
          <cell r="G6806">
            <v>0</v>
          </cell>
        </row>
        <row r="6807">
          <cell r="A6807" t="str">
            <v>ITEM:</v>
          </cell>
          <cell r="B6807" t="str">
            <v>19.5</v>
          </cell>
          <cell r="C6807" t="str">
            <v>Automatismo</v>
          </cell>
          <cell r="E6807">
            <v>0</v>
          </cell>
          <cell r="F6807" t="str">
            <v>UNIDAD:</v>
          </cell>
          <cell r="G6807" t="str">
            <v>gl</v>
          </cell>
        </row>
        <row r="6808">
          <cell r="A6808">
            <v>0</v>
          </cell>
          <cell r="B6808">
            <v>0</v>
          </cell>
          <cell r="E6808">
            <v>0</v>
          </cell>
          <cell r="G6808">
            <v>0</v>
          </cell>
        </row>
        <row r="6809">
          <cell r="A6809" t="str">
            <v>DATOS REDETERMINACION</v>
          </cell>
          <cell r="B6809">
            <v>0</v>
          </cell>
          <cell r="C6809" t="str">
            <v>DESIGNACION</v>
          </cell>
          <cell r="D6809" t="str">
            <v>U</v>
          </cell>
          <cell r="E6809" t="str">
            <v>Cantidad</v>
          </cell>
          <cell r="F6809" t="str">
            <v>$ Unitarios</v>
          </cell>
          <cell r="G6809" t="str">
            <v>$ Parcial</v>
          </cell>
        </row>
        <row r="6810">
          <cell r="A6810" t="str">
            <v>CÓDIGO</v>
          </cell>
          <cell r="B6810" t="str">
            <v>DESCRIPCIÓN</v>
          </cell>
          <cell r="C6810">
            <v>0</v>
          </cell>
          <cell r="D6810">
            <v>0</v>
          </cell>
          <cell r="E6810">
            <v>0</v>
          </cell>
          <cell r="F6810">
            <v>0</v>
          </cell>
          <cell r="G6810">
            <v>0</v>
          </cell>
        </row>
        <row r="6811">
          <cell r="A6811">
            <v>0</v>
          </cell>
          <cell r="B6811">
            <v>0</v>
          </cell>
          <cell r="C6811" t="str">
            <v>A - MATERIALES</v>
          </cell>
          <cell r="D6811">
            <v>0</v>
          </cell>
          <cell r="E6811">
            <v>0</v>
          </cell>
          <cell r="F6811">
            <v>0</v>
          </cell>
          <cell r="G6811">
            <v>0</v>
          </cell>
        </row>
        <row r="6812">
          <cell r="A6812" t="str">
            <v/>
          </cell>
          <cell r="B6812" t="str">
            <v/>
          </cell>
          <cell r="C6812">
            <v>0</v>
          </cell>
          <cell r="D6812" t="str">
            <v/>
          </cell>
          <cell r="E6812">
            <v>0</v>
          </cell>
          <cell r="F6812">
            <v>0</v>
          </cell>
          <cell r="G6812">
            <v>0</v>
          </cell>
        </row>
        <row r="6813">
          <cell r="A6813" t="str">
            <v/>
          </cell>
          <cell r="B6813" t="str">
            <v/>
          </cell>
          <cell r="C6813">
            <v>0</v>
          </cell>
          <cell r="D6813" t="str">
            <v/>
          </cell>
          <cell r="E6813">
            <v>0</v>
          </cell>
          <cell r="F6813">
            <v>0</v>
          </cell>
          <cell r="G6813">
            <v>0</v>
          </cell>
        </row>
        <row r="6814">
          <cell r="A6814" t="str">
            <v/>
          </cell>
          <cell r="B6814" t="str">
            <v/>
          </cell>
          <cell r="C6814">
            <v>0</v>
          </cell>
          <cell r="D6814" t="str">
            <v/>
          </cell>
          <cell r="E6814">
            <v>0</v>
          </cell>
          <cell r="F6814">
            <v>0</v>
          </cell>
          <cell r="G6814">
            <v>0</v>
          </cell>
        </row>
        <row r="6815">
          <cell r="A6815" t="str">
            <v/>
          </cell>
          <cell r="B6815" t="str">
            <v/>
          </cell>
          <cell r="C6815">
            <v>0</v>
          </cell>
          <cell r="D6815" t="str">
            <v/>
          </cell>
          <cell r="E6815">
            <v>0</v>
          </cell>
          <cell r="F6815">
            <v>0</v>
          </cell>
          <cell r="G6815">
            <v>0</v>
          </cell>
        </row>
        <row r="6816">
          <cell r="A6816" t="str">
            <v/>
          </cell>
          <cell r="B6816" t="str">
            <v/>
          </cell>
          <cell r="C6816">
            <v>0</v>
          </cell>
          <cell r="D6816" t="str">
            <v/>
          </cell>
          <cell r="E6816">
            <v>0</v>
          </cell>
          <cell r="F6816">
            <v>0</v>
          </cell>
          <cell r="G6816">
            <v>0</v>
          </cell>
        </row>
        <row r="6817">
          <cell r="A6817" t="str">
            <v/>
          </cell>
          <cell r="B6817" t="str">
            <v/>
          </cell>
          <cell r="C6817">
            <v>0</v>
          </cell>
          <cell r="D6817" t="str">
            <v/>
          </cell>
          <cell r="E6817">
            <v>0</v>
          </cell>
          <cell r="F6817">
            <v>0</v>
          </cell>
          <cell r="G6817">
            <v>0</v>
          </cell>
        </row>
        <row r="6818">
          <cell r="A6818" t="str">
            <v/>
          </cell>
          <cell r="B6818" t="str">
            <v/>
          </cell>
          <cell r="C6818">
            <v>0</v>
          </cell>
          <cell r="D6818" t="str">
            <v/>
          </cell>
          <cell r="E6818">
            <v>0</v>
          </cell>
          <cell r="F6818">
            <v>0</v>
          </cell>
          <cell r="G6818">
            <v>0</v>
          </cell>
        </row>
        <row r="6819">
          <cell r="A6819" t="str">
            <v/>
          </cell>
          <cell r="B6819" t="str">
            <v/>
          </cell>
          <cell r="C6819">
            <v>0</v>
          </cell>
          <cell r="D6819" t="str">
            <v/>
          </cell>
          <cell r="E6819">
            <v>0</v>
          </cell>
          <cell r="F6819">
            <v>0</v>
          </cell>
          <cell r="G6819">
            <v>0</v>
          </cell>
        </row>
        <row r="6820">
          <cell r="A6820" t="str">
            <v/>
          </cell>
          <cell r="B6820" t="str">
            <v/>
          </cell>
          <cell r="C6820">
            <v>0</v>
          </cell>
          <cell r="D6820" t="str">
            <v/>
          </cell>
          <cell r="E6820">
            <v>0</v>
          </cell>
          <cell r="F6820">
            <v>0</v>
          </cell>
          <cell r="G6820">
            <v>0</v>
          </cell>
        </row>
        <row r="6821">
          <cell r="A6821" t="str">
            <v/>
          </cell>
          <cell r="B6821" t="str">
            <v/>
          </cell>
          <cell r="C6821">
            <v>0</v>
          </cell>
          <cell r="D6821" t="str">
            <v/>
          </cell>
          <cell r="E6821">
            <v>0</v>
          </cell>
          <cell r="F6821">
            <v>0</v>
          </cell>
          <cell r="G6821">
            <v>0</v>
          </cell>
        </row>
        <row r="6822">
          <cell r="A6822" t="str">
            <v/>
          </cell>
          <cell r="B6822" t="str">
            <v/>
          </cell>
          <cell r="C6822">
            <v>0</v>
          </cell>
          <cell r="D6822" t="str">
            <v/>
          </cell>
          <cell r="E6822">
            <v>0</v>
          </cell>
          <cell r="F6822">
            <v>0</v>
          </cell>
          <cell r="G6822">
            <v>0</v>
          </cell>
        </row>
        <row r="6823">
          <cell r="A6823" t="str">
            <v/>
          </cell>
          <cell r="B6823" t="str">
            <v/>
          </cell>
          <cell r="C6823">
            <v>0</v>
          </cell>
          <cell r="D6823" t="str">
            <v/>
          </cell>
          <cell r="E6823">
            <v>0</v>
          </cell>
          <cell r="F6823">
            <v>0</v>
          </cell>
          <cell r="G6823">
            <v>0</v>
          </cell>
        </row>
        <row r="6824">
          <cell r="A6824" t="str">
            <v/>
          </cell>
          <cell r="B6824" t="str">
            <v/>
          </cell>
          <cell r="C6824">
            <v>0</v>
          </cell>
          <cell r="D6824" t="str">
            <v/>
          </cell>
          <cell r="E6824">
            <v>0</v>
          </cell>
          <cell r="F6824">
            <v>0</v>
          </cell>
          <cell r="G6824">
            <v>0</v>
          </cell>
        </row>
        <row r="6825">
          <cell r="A6825" t="str">
            <v/>
          </cell>
          <cell r="B6825" t="str">
            <v/>
          </cell>
          <cell r="C6825">
            <v>0</v>
          </cell>
          <cell r="D6825" t="str">
            <v/>
          </cell>
          <cell r="E6825">
            <v>0</v>
          </cell>
          <cell r="F6825">
            <v>0</v>
          </cell>
          <cell r="G6825">
            <v>0</v>
          </cell>
        </row>
        <row r="6826">
          <cell r="A6826">
            <v>0</v>
          </cell>
          <cell r="E6826">
            <v>0</v>
          </cell>
          <cell r="F6826" t="str">
            <v>Total A</v>
          </cell>
          <cell r="G6826">
            <v>0</v>
          </cell>
        </row>
        <row r="6827">
          <cell r="A6827">
            <v>0</v>
          </cell>
          <cell r="C6827" t="str">
            <v>B - MANO DE OBRA</v>
          </cell>
          <cell r="E6827">
            <v>0</v>
          </cell>
          <cell r="G6827">
            <v>0</v>
          </cell>
        </row>
        <row r="6828">
          <cell r="A6828" t="str">
            <v/>
          </cell>
          <cell r="B6828" t="str">
            <v/>
          </cell>
          <cell r="C6828">
            <v>0</v>
          </cell>
          <cell r="D6828" t="str">
            <v/>
          </cell>
          <cell r="E6828">
            <v>0</v>
          </cell>
          <cell r="F6828">
            <v>0</v>
          </cell>
          <cell r="G6828">
            <v>0</v>
          </cell>
        </row>
        <row r="6829">
          <cell r="A6829" t="str">
            <v/>
          </cell>
          <cell r="B6829" t="str">
            <v/>
          </cell>
          <cell r="C6829">
            <v>0</v>
          </cell>
          <cell r="D6829" t="str">
            <v/>
          </cell>
          <cell r="E6829">
            <v>0</v>
          </cell>
          <cell r="F6829">
            <v>0</v>
          </cell>
          <cell r="G6829">
            <v>0</v>
          </cell>
        </row>
        <row r="6830">
          <cell r="A6830" t="str">
            <v/>
          </cell>
          <cell r="B6830" t="str">
            <v/>
          </cell>
          <cell r="C6830">
            <v>0</v>
          </cell>
          <cell r="D6830" t="str">
            <v/>
          </cell>
          <cell r="E6830">
            <v>0</v>
          </cell>
          <cell r="F6830">
            <v>0</v>
          </cell>
          <cell r="G6830">
            <v>0</v>
          </cell>
        </row>
        <row r="6831">
          <cell r="A6831" t="str">
            <v/>
          </cell>
          <cell r="B6831" t="str">
            <v/>
          </cell>
          <cell r="C6831">
            <v>0</v>
          </cell>
          <cell r="D6831" t="str">
            <v/>
          </cell>
          <cell r="E6831">
            <v>0</v>
          </cell>
          <cell r="F6831">
            <v>0</v>
          </cell>
          <cell r="G6831">
            <v>0</v>
          </cell>
        </row>
        <row r="6832">
          <cell r="A6832" t="str">
            <v/>
          </cell>
          <cell r="B6832" t="str">
            <v/>
          </cell>
          <cell r="C6832">
            <v>0</v>
          </cell>
          <cell r="D6832" t="str">
            <v/>
          </cell>
          <cell r="E6832">
            <v>0</v>
          </cell>
          <cell r="F6832">
            <v>0</v>
          </cell>
          <cell r="G6832">
            <v>0</v>
          </cell>
        </row>
        <row r="6833">
          <cell r="A6833" t="str">
            <v/>
          </cell>
          <cell r="B6833" t="str">
            <v/>
          </cell>
          <cell r="C6833">
            <v>0</v>
          </cell>
          <cell r="D6833" t="str">
            <v/>
          </cell>
          <cell r="E6833">
            <v>0</v>
          </cell>
          <cell r="F6833">
            <v>0</v>
          </cell>
          <cell r="G6833">
            <v>0</v>
          </cell>
        </row>
        <row r="6834">
          <cell r="A6834" t="str">
            <v/>
          </cell>
          <cell r="B6834" t="str">
            <v/>
          </cell>
          <cell r="C6834">
            <v>0</v>
          </cell>
          <cell r="D6834" t="str">
            <v/>
          </cell>
          <cell r="E6834">
            <v>0</v>
          </cell>
          <cell r="F6834">
            <v>0</v>
          </cell>
          <cell r="G6834">
            <v>0</v>
          </cell>
        </row>
        <row r="6835">
          <cell r="A6835" t="str">
            <v/>
          </cell>
          <cell r="B6835" t="str">
            <v/>
          </cell>
          <cell r="C6835">
            <v>0</v>
          </cell>
          <cell r="D6835" t="str">
            <v/>
          </cell>
          <cell r="E6835">
            <v>0</v>
          </cell>
          <cell r="F6835">
            <v>0</v>
          </cell>
          <cell r="G6835">
            <v>0</v>
          </cell>
        </row>
        <row r="6836">
          <cell r="A6836">
            <v>0</v>
          </cell>
          <cell r="E6836">
            <v>0</v>
          </cell>
          <cell r="F6836" t="str">
            <v>Total B</v>
          </cell>
          <cell r="G6836">
            <v>0</v>
          </cell>
        </row>
        <row r="6837">
          <cell r="A6837">
            <v>0</v>
          </cell>
          <cell r="C6837" t="str">
            <v>C - EQUIPOS</v>
          </cell>
          <cell r="E6837">
            <v>0</v>
          </cell>
          <cell r="G6837">
            <v>0</v>
          </cell>
        </row>
        <row r="6838">
          <cell r="A6838" t="str">
            <v/>
          </cell>
          <cell r="B6838" t="str">
            <v/>
          </cell>
          <cell r="C6838">
            <v>0</v>
          </cell>
          <cell r="D6838" t="str">
            <v/>
          </cell>
          <cell r="E6838">
            <v>0</v>
          </cell>
          <cell r="F6838">
            <v>0</v>
          </cell>
          <cell r="G6838">
            <v>0</v>
          </cell>
        </row>
        <row r="6839">
          <cell r="A6839" t="str">
            <v/>
          </cell>
          <cell r="B6839" t="str">
            <v/>
          </cell>
          <cell r="C6839">
            <v>0</v>
          </cell>
          <cell r="D6839" t="str">
            <v/>
          </cell>
          <cell r="E6839">
            <v>0</v>
          </cell>
          <cell r="F6839">
            <v>0</v>
          </cell>
          <cell r="G6839">
            <v>0</v>
          </cell>
        </row>
        <row r="6840">
          <cell r="A6840" t="str">
            <v/>
          </cell>
          <cell r="B6840" t="str">
            <v/>
          </cell>
          <cell r="C6840">
            <v>0</v>
          </cell>
          <cell r="D6840" t="str">
            <v/>
          </cell>
          <cell r="E6840">
            <v>0</v>
          </cell>
          <cell r="F6840">
            <v>0</v>
          </cell>
          <cell r="G6840">
            <v>0</v>
          </cell>
        </row>
        <row r="6841">
          <cell r="A6841" t="str">
            <v/>
          </cell>
          <cell r="B6841" t="str">
            <v/>
          </cell>
          <cell r="C6841">
            <v>0</v>
          </cell>
          <cell r="D6841" t="str">
            <v/>
          </cell>
          <cell r="E6841">
            <v>0</v>
          </cell>
          <cell r="F6841">
            <v>0</v>
          </cell>
          <cell r="G6841">
            <v>0</v>
          </cell>
        </row>
        <row r="6842">
          <cell r="A6842" t="str">
            <v/>
          </cell>
          <cell r="B6842" t="str">
            <v/>
          </cell>
          <cell r="C6842">
            <v>0</v>
          </cell>
          <cell r="D6842" t="str">
            <v/>
          </cell>
          <cell r="E6842">
            <v>0</v>
          </cell>
          <cell r="F6842">
            <v>0</v>
          </cell>
          <cell r="G6842">
            <v>0</v>
          </cell>
        </row>
        <row r="6843">
          <cell r="A6843" t="str">
            <v/>
          </cell>
          <cell r="B6843" t="str">
            <v/>
          </cell>
          <cell r="C6843">
            <v>0</v>
          </cell>
          <cell r="D6843" t="str">
            <v/>
          </cell>
          <cell r="E6843">
            <v>0</v>
          </cell>
          <cell r="F6843">
            <v>0</v>
          </cell>
          <cell r="G6843">
            <v>0</v>
          </cell>
        </row>
        <row r="6844">
          <cell r="A6844" t="str">
            <v/>
          </cell>
          <cell r="B6844" t="str">
            <v/>
          </cell>
          <cell r="C6844">
            <v>0</v>
          </cell>
          <cell r="D6844" t="str">
            <v/>
          </cell>
          <cell r="E6844">
            <v>0</v>
          </cell>
          <cell r="F6844">
            <v>0</v>
          </cell>
          <cell r="G6844">
            <v>0</v>
          </cell>
        </row>
        <row r="6845">
          <cell r="A6845" t="str">
            <v/>
          </cell>
          <cell r="B6845" t="str">
            <v/>
          </cell>
          <cell r="C6845">
            <v>0</v>
          </cell>
          <cell r="D6845" t="str">
            <v/>
          </cell>
          <cell r="E6845">
            <v>0</v>
          </cell>
          <cell r="F6845">
            <v>0</v>
          </cell>
          <cell r="G6845">
            <v>0</v>
          </cell>
        </row>
        <row r="6846">
          <cell r="A6846" t="str">
            <v/>
          </cell>
          <cell r="B6846" t="str">
            <v/>
          </cell>
          <cell r="C6846">
            <v>0</v>
          </cell>
          <cell r="D6846" t="str">
            <v/>
          </cell>
          <cell r="E6846">
            <v>0</v>
          </cell>
          <cell r="F6846">
            <v>0</v>
          </cell>
          <cell r="G6846">
            <v>0</v>
          </cell>
        </row>
        <row r="6847">
          <cell r="A6847">
            <v>0</v>
          </cell>
          <cell r="E6847">
            <v>0</v>
          </cell>
          <cell r="F6847" t="str">
            <v>Total C</v>
          </cell>
          <cell r="G6847">
            <v>0</v>
          </cell>
        </row>
        <row r="6848">
          <cell r="A6848">
            <v>0</v>
          </cell>
          <cell r="E6848">
            <v>0</v>
          </cell>
          <cell r="G6848">
            <v>0</v>
          </cell>
        </row>
        <row r="6849">
          <cell r="A6849" t="str">
            <v>19.5</v>
          </cell>
          <cell r="B6849" t="str">
            <v>Automatismo</v>
          </cell>
          <cell r="C6849">
            <v>0</v>
          </cell>
          <cell r="D6849" t="str">
            <v>Costo  Neto</v>
          </cell>
          <cell r="E6849">
            <v>0</v>
          </cell>
          <cell r="F6849" t="str">
            <v>Total D=A+B+C</v>
          </cell>
          <cell r="G6849">
            <v>0</v>
          </cell>
        </row>
        <row r="6851">
          <cell r="A6851" t="str">
            <v>ANALISIS DE PRECIOS</v>
          </cell>
          <cell r="B6851">
            <v>0</v>
          </cell>
          <cell r="C6851">
            <v>0</v>
          </cell>
          <cell r="D6851">
            <v>0</v>
          </cell>
          <cell r="E6851">
            <v>0</v>
          </cell>
          <cell r="F6851">
            <v>0</v>
          </cell>
          <cell r="G6851">
            <v>0</v>
          </cell>
        </row>
        <row r="6852">
          <cell r="A6852" t="str">
            <v>COMITENTE:</v>
          </cell>
          <cell r="B6852" t="str">
            <v>SUBSECRETARÍA DE OBRAS PÚBLICAS</v>
          </cell>
          <cell r="C6852">
            <v>0</v>
          </cell>
          <cell r="D6852">
            <v>0</v>
          </cell>
          <cell r="E6852">
            <v>0</v>
          </cell>
          <cell r="F6852">
            <v>0</v>
          </cell>
          <cell r="G6852">
            <v>0</v>
          </cell>
        </row>
        <row r="6853">
          <cell r="A6853" t="str">
            <v>CONTRATISTA:</v>
          </cell>
          <cell r="B6853">
            <v>0</v>
          </cell>
          <cell r="C6853">
            <v>0</v>
          </cell>
          <cell r="D6853">
            <v>0</v>
          </cell>
          <cell r="E6853">
            <v>0</v>
          </cell>
          <cell r="F6853">
            <v>0</v>
          </cell>
          <cell r="G6853">
            <v>0</v>
          </cell>
        </row>
        <row r="6854">
          <cell r="A6854" t="str">
            <v>OBRA:</v>
          </cell>
          <cell r="B6854" t="str">
            <v>CONSTRUCCIÓN CONSULTORIOS EXTERNOS - HOSPITAL DR. GUILLERMO RAWSON</v>
          </cell>
          <cell r="C6854">
            <v>0</v>
          </cell>
          <cell r="D6854">
            <v>0</v>
          </cell>
          <cell r="E6854">
            <v>0</v>
          </cell>
          <cell r="F6854" t="str">
            <v>PRECIOS A:</v>
          </cell>
          <cell r="G6854">
            <v>0</v>
          </cell>
        </row>
        <row r="6855">
          <cell r="A6855" t="str">
            <v>UBICACIÓN:</v>
          </cell>
          <cell r="B6855" t="str">
            <v>Departamento Capital - Provincia de SAN JUAN</v>
          </cell>
          <cell r="C6855">
            <v>0</v>
          </cell>
          <cell r="E6855">
            <v>0</v>
          </cell>
          <cell r="G6855">
            <v>0</v>
          </cell>
        </row>
        <row r="6856">
          <cell r="A6856" t="str">
            <v>RUBRO:</v>
          </cell>
          <cell r="B6856">
            <v>20</v>
          </cell>
          <cell r="C6856" t="str">
            <v>INSTALACIONES ESPECIALES</v>
          </cell>
          <cell r="E6856">
            <v>0</v>
          </cell>
          <cell r="G6856">
            <v>0</v>
          </cell>
        </row>
        <row r="6857">
          <cell r="A6857" t="str">
            <v>ITEM:</v>
          </cell>
          <cell r="B6857" t="str">
            <v>20.1</v>
          </cell>
          <cell r="C6857" t="str">
            <v>GASES MEDICINALES</v>
          </cell>
          <cell r="E6857">
            <v>0</v>
          </cell>
          <cell r="F6857" t="str">
            <v>UNIDAD:</v>
          </cell>
          <cell r="G6857" t="str">
            <v>gl</v>
          </cell>
        </row>
        <row r="6858">
          <cell r="A6858">
            <v>0</v>
          </cell>
          <cell r="B6858">
            <v>0</v>
          </cell>
          <cell r="E6858">
            <v>0</v>
          </cell>
          <cell r="G6858">
            <v>0</v>
          </cell>
        </row>
        <row r="6859">
          <cell r="A6859" t="str">
            <v>DATOS REDETERMINACION</v>
          </cell>
          <cell r="B6859">
            <v>0</v>
          </cell>
          <cell r="C6859" t="str">
            <v>DESIGNACION</v>
          </cell>
          <cell r="D6859" t="str">
            <v>U</v>
          </cell>
          <cell r="E6859" t="str">
            <v>Cantidad</v>
          </cell>
          <cell r="F6859" t="str">
            <v>$ Unitarios</v>
          </cell>
          <cell r="G6859" t="str">
            <v>$ Parcial</v>
          </cell>
        </row>
        <row r="6860">
          <cell r="A6860" t="str">
            <v>CÓDIGO</v>
          </cell>
          <cell r="B6860" t="str">
            <v>DESCRIPCIÓN</v>
          </cell>
          <cell r="C6860">
            <v>0</v>
          </cell>
          <cell r="D6860">
            <v>0</v>
          </cell>
          <cell r="E6860">
            <v>0</v>
          </cell>
          <cell r="F6860">
            <v>0</v>
          </cell>
          <cell r="G6860">
            <v>0</v>
          </cell>
        </row>
        <row r="6861">
          <cell r="A6861">
            <v>0</v>
          </cell>
          <cell r="B6861">
            <v>0</v>
          </cell>
          <cell r="C6861" t="str">
            <v>A - MATERIALES</v>
          </cell>
          <cell r="D6861">
            <v>0</v>
          </cell>
          <cell r="E6861">
            <v>0</v>
          </cell>
          <cell r="F6861">
            <v>0</v>
          </cell>
          <cell r="G6861">
            <v>0</v>
          </cell>
        </row>
        <row r="6862">
          <cell r="A6862" t="str">
            <v/>
          </cell>
          <cell r="B6862" t="str">
            <v/>
          </cell>
          <cell r="C6862">
            <v>0</v>
          </cell>
          <cell r="D6862" t="str">
            <v/>
          </cell>
          <cell r="E6862">
            <v>0</v>
          </cell>
          <cell r="F6862">
            <v>0</v>
          </cell>
          <cell r="G6862">
            <v>0</v>
          </cell>
        </row>
        <row r="6863">
          <cell r="A6863" t="str">
            <v/>
          </cell>
          <cell r="B6863" t="str">
            <v/>
          </cell>
          <cell r="C6863">
            <v>0</v>
          </cell>
          <cell r="D6863" t="str">
            <v/>
          </cell>
          <cell r="E6863">
            <v>0</v>
          </cell>
          <cell r="F6863">
            <v>0</v>
          </cell>
          <cell r="G6863">
            <v>0</v>
          </cell>
        </row>
        <row r="6864">
          <cell r="A6864" t="str">
            <v/>
          </cell>
          <cell r="B6864" t="str">
            <v/>
          </cell>
          <cell r="C6864">
            <v>0</v>
          </cell>
          <cell r="D6864" t="str">
            <v/>
          </cell>
          <cell r="E6864">
            <v>0</v>
          </cell>
          <cell r="F6864">
            <v>0</v>
          </cell>
          <cell r="G6864">
            <v>0</v>
          </cell>
        </row>
        <row r="6865">
          <cell r="A6865" t="str">
            <v/>
          </cell>
          <cell r="B6865" t="str">
            <v/>
          </cell>
          <cell r="C6865">
            <v>0</v>
          </cell>
          <cell r="D6865" t="str">
            <v/>
          </cell>
          <cell r="E6865">
            <v>0</v>
          </cell>
          <cell r="F6865">
            <v>0</v>
          </cell>
          <cell r="G6865">
            <v>0</v>
          </cell>
        </row>
        <row r="6866">
          <cell r="A6866" t="str">
            <v/>
          </cell>
          <cell r="B6866" t="str">
            <v/>
          </cell>
          <cell r="C6866">
            <v>0</v>
          </cell>
          <cell r="D6866" t="str">
            <v/>
          </cell>
          <cell r="E6866">
            <v>0</v>
          </cell>
          <cell r="F6866">
            <v>0</v>
          </cell>
          <cell r="G6866">
            <v>0</v>
          </cell>
        </row>
        <row r="6867">
          <cell r="A6867" t="str">
            <v/>
          </cell>
          <cell r="B6867" t="str">
            <v/>
          </cell>
          <cell r="C6867">
            <v>0</v>
          </cell>
          <cell r="D6867" t="str">
            <v/>
          </cell>
          <cell r="E6867">
            <v>0</v>
          </cell>
          <cell r="F6867">
            <v>0</v>
          </cell>
          <cell r="G6867">
            <v>0</v>
          </cell>
        </row>
        <row r="6868">
          <cell r="A6868" t="str">
            <v/>
          </cell>
          <cell r="B6868" t="str">
            <v/>
          </cell>
          <cell r="C6868">
            <v>0</v>
          </cell>
          <cell r="D6868" t="str">
            <v/>
          </cell>
          <cell r="E6868">
            <v>0</v>
          </cell>
          <cell r="F6868">
            <v>0</v>
          </cell>
          <cell r="G6868">
            <v>0</v>
          </cell>
        </row>
        <row r="6869">
          <cell r="A6869" t="str">
            <v/>
          </cell>
          <cell r="B6869" t="str">
            <v/>
          </cell>
          <cell r="C6869">
            <v>0</v>
          </cell>
          <cell r="D6869" t="str">
            <v/>
          </cell>
          <cell r="E6869">
            <v>0</v>
          </cell>
          <cell r="F6869">
            <v>0</v>
          </cell>
          <cell r="G6869">
            <v>0</v>
          </cell>
        </row>
        <row r="6870">
          <cell r="A6870" t="str">
            <v/>
          </cell>
          <cell r="B6870" t="str">
            <v/>
          </cell>
          <cell r="C6870">
            <v>0</v>
          </cell>
          <cell r="D6870" t="str">
            <v/>
          </cell>
          <cell r="E6870">
            <v>0</v>
          </cell>
          <cell r="F6870">
            <v>0</v>
          </cell>
          <cell r="G6870">
            <v>0</v>
          </cell>
        </row>
        <row r="6871">
          <cell r="A6871" t="str">
            <v/>
          </cell>
          <cell r="B6871" t="str">
            <v/>
          </cell>
          <cell r="C6871">
            <v>0</v>
          </cell>
          <cell r="D6871" t="str">
            <v/>
          </cell>
          <cell r="E6871">
            <v>0</v>
          </cell>
          <cell r="F6871">
            <v>0</v>
          </cell>
          <cell r="G6871">
            <v>0</v>
          </cell>
        </row>
        <row r="6872">
          <cell r="A6872" t="str">
            <v/>
          </cell>
          <cell r="B6872" t="str">
            <v/>
          </cell>
          <cell r="C6872">
            <v>0</v>
          </cell>
          <cell r="D6872" t="str">
            <v/>
          </cell>
          <cell r="E6872">
            <v>0</v>
          </cell>
          <cell r="F6872">
            <v>0</v>
          </cell>
          <cell r="G6872">
            <v>0</v>
          </cell>
        </row>
        <row r="6873">
          <cell r="A6873" t="str">
            <v/>
          </cell>
          <cell r="B6873" t="str">
            <v/>
          </cell>
          <cell r="C6873">
            <v>0</v>
          </cell>
          <cell r="D6873" t="str">
            <v/>
          </cell>
          <cell r="E6873">
            <v>0</v>
          </cell>
          <cell r="F6873">
            <v>0</v>
          </cell>
          <cell r="G6873">
            <v>0</v>
          </cell>
        </row>
        <row r="6874">
          <cell r="A6874" t="str">
            <v/>
          </cell>
          <cell r="B6874" t="str">
            <v/>
          </cell>
          <cell r="C6874">
            <v>0</v>
          </cell>
          <cell r="D6874" t="str">
            <v/>
          </cell>
          <cell r="E6874">
            <v>0</v>
          </cell>
          <cell r="F6874">
            <v>0</v>
          </cell>
          <cell r="G6874">
            <v>0</v>
          </cell>
        </row>
        <row r="6875">
          <cell r="A6875" t="str">
            <v/>
          </cell>
          <cell r="B6875" t="str">
            <v/>
          </cell>
          <cell r="C6875">
            <v>0</v>
          </cell>
          <cell r="D6875" t="str">
            <v/>
          </cell>
          <cell r="E6875">
            <v>0</v>
          </cell>
          <cell r="F6875">
            <v>0</v>
          </cell>
          <cell r="G6875">
            <v>0</v>
          </cell>
        </row>
        <row r="6876">
          <cell r="A6876">
            <v>0</v>
          </cell>
          <cell r="E6876">
            <v>0</v>
          </cell>
          <cell r="F6876" t="str">
            <v>Total A</v>
          </cell>
          <cell r="G6876">
            <v>0</v>
          </cell>
        </row>
        <row r="6877">
          <cell r="A6877">
            <v>0</v>
          </cell>
          <cell r="C6877" t="str">
            <v>B - MANO DE OBRA</v>
          </cell>
          <cell r="E6877">
            <v>0</v>
          </cell>
          <cell r="G6877">
            <v>0</v>
          </cell>
        </row>
        <row r="6878">
          <cell r="A6878" t="str">
            <v/>
          </cell>
          <cell r="B6878" t="str">
            <v/>
          </cell>
          <cell r="C6878">
            <v>0</v>
          </cell>
          <cell r="D6878" t="str">
            <v/>
          </cell>
          <cell r="E6878">
            <v>0</v>
          </cell>
          <cell r="F6878">
            <v>0</v>
          </cell>
          <cell r="G6878">
            <v>0</v>
          </cell>
        </row>
        <row r="6879">
          <cell r="A6879" t="str">
            <v/>
          </cell>
          <cell r="B6879" t="str">
            <v/>
          </cell>
          <cell r="C6879">
            <v>0</v>
          </cell>
          <cell r="D6879" t="str">
            <v/>
          </cell>
          <cell r="E6879">
            <v>0</v>
          </cell>
          <cell r="F6879">
            <v>0</v>
          </cell>
          <cell r="G6879">
            <v>0</v>
          </cell>
        </row>
        <row r="6880">
          <cell r="A6880" t="str">
            <v/>
          </cell>
          <cell r="B6880" t="str">
            <v/>
          </cell>
          <cell r="C6880">
            <v>0</v>
          </cell>
          <cell r="D6880" t="str">
            <v/>
          </cell>
          <cell r="E6880">
            <v>0</v>
          </cell>
          <cell r="F6880">
            <v>0</v>
          </cell>
          <cell r="G6880">
            <v>0</v>
          </cell>
        </row>
        <row r="6881">
          <cell r="A6881" t="str">
            <v/>
          </cell>
          <cell r="B6881" t="str">
            <v/>
          </cell>
          <cell r="C6881">
            <v>0</v>
          </cell>
          <cell r="D6881" t="str">
            <v/>
          </cell>
          <cell r="E6881">
            <v>0</v>
          </cell>
          <cell r="F6881">
            <v>0</v>
          </cell>
          <cell r="G6881">
            <v>0</v>
          </cell>
        </row>
        <row r="6882">
          <cell r="A6882" t="str">
            <v/>
          </cell>
          <cell r="B6882" t="str">
            <v/>
          </cell>
          <cell r="C6882">
            <v>0</v>
          </cell>
          <cell r="D6882" t="str">
            <v/>
          </cell>
          <cell r="E6882">
            <v>0</v>
          </cell>
          <cell r="F6882">
            <v>0</v>
          </cell>
          <cell r="G6882">
            <v>0</v>
          </cell>
        </row>
        <row r="6883">
          <cell r="A6883" t="str">
            <v/>
          </cell>
          <cell r="B6883" t="str">
            <v/>
          </cell>
          <cell r="C6883">
            <v>0</v>
          </cell>
          <cell r="D6883" t="str">
            <v/>
          </cell>
          <cell r="E6883">
            <v>0</v>
          </cell>
          <cell r="F6883">
            <v>0</v>
          </cell>
          <cell r="G6883">
            <v>0</v>
          </cell>
        </row>
        <row r="6884">
          <cell r="A6884" t="str">
            <v/>
          </cell>
          <cell r="B6884" t="str">
            <v/>
          </cell>
          <cell r="C6884">
            <v>0</v>
          </cell>
          <cell r="D6884" t="str">
            <v/>
          </cell>
          <cell r="E6884">
            <v>0</v>
          </cell>
          <cell r="F6884">
            <v>0</v>
          </cell>
          <cell r="G6884">
            <v>0</v>
          </cell>
        </row>
        <row r="6885">
          <cell r="A6885" t="str">
            <v/>
          </cell>
          <cell r="B6885" t="str">
            <v/>
          </cell>
          <cell r="C6885">
            <v>0</v>
          </cell>
          <cell r="D6885" t="str">
            <v/>
          </cell>
          <cell r="E6885">
            <v>0</v>
          </cell>
          <cell r="F6885">
            <v>0</v>
          </cell>
          <cell r="G6885">
            <v>0</v>
          </cell>
        </row>
        <row r="6886">
          <cell r="A6886">
            <v>0</v>
          </cell>
          <cell r="E6886">
            <v>0</v>
          </cell>
          <cell r="F6886" t="str">
            <v>Total B</v>
          </cell>
          <cell r="G6886">
            <v>0</v>
          </cell>
        </row>
        <row r="6887">
          <cell r="A6887">
            <v>0</v>
          </cell>
          <cell r="C6887" t="str">
            <v>C - EQUIPOS</v>
          </cell>
          <cell r="E6887">
            <v>0</v>
          </cell>
          <cell r="G6887">
            <v>0</v>
          </cell>
        </row>
        <row r="6888">
          <cell r="A6888" t="str">
            <v/>
          </cell>
          <cell r="B6888" t="str">
            <v/>
          </cell>
          <cell r="C6888">
            <v>0</v>
          </cell>
          <cell r="D6888" t="str">
            <v/>
          </cell>
          <cell r="E6888">
            <v>0</v>
          </cell>
          <cell r="F6888">
            <v>0</v>
          </cell>
          <cell r="G6888">
            <v>0</v>
          </cell>
        </row>
        <row r="6889">
          <cell r="A6889" t="str">
            <v/>
          </cell>
          <cell r="B6889" t="str">
            <v/>
          </cell>
          <cell r="C6889">
            <v>0</v>
          </cell>
          <cell r="D6889" t="str">
            <v/>
          </cell>
          <cell r="E6889">
            <v>0</v>
          </cell>
          <cell r="F6889">
            <v>0</v>
          </cell>
          <cell r="G6889">
            <v>0</v>
          </cell>
        </row>
        <row r="6890">
          <cell r="A6890" t="str">
            <v/>
          </cell>
          <cell r="B6890" t="str">
            <v/>
          </cell>
          <cell r="C6890">
            <v>0</v>
          </cell>
          <cell r="D6890" t="str">
            <v/>
          </cell>
          <cell r="E6890">
            <v>0</v>
          </cell>
          <cell r="F6890">
            <v>0</v>
          </cell>
          <cell r="G6890">
            <v>0</v>
          </cell>
        </row>
        <row r="6891">
          <cell r="A6891" t="str">
            <v/>
          </cell>
          <cell r="B6891" t="str">
            <v/>
          </cell>
          <cell r="C6891">
            <v>0</v>
          </cell>
          <cell r="D6891" t="str">
            <v/>
          </cell>
          <cell r="E6891">
            <v>0</v>
          </cell>
          <cell r="F6891">
            <v>0</v>
          </cell>
          <cell r="G6891">
            <v>0</v>
          </cell>
        </row>
        <row r="6892">
          <cell r="A6892" t="str">
            <v/>
          </cell>
          <cell r="B6892" t="str">
            <v/>
          </cell>
          <cell r="C6892">
            <v>0</v>
          </cell>
          <cell r="D6892" t="str">
            <v/>
          </cell>
          <cell r="E6892">
            <v>0</v>
          </cell>
          <cell r="F6892">
            <v>0</v>
          </cell>
          <cell r="G6892">
            <v>0</v>
          </cell>
        </row>
        <row r="6893">
          <cell r="A6893" t="str">
            <v/>
          </cell>
          <cell r="B6893" t="str">
            <v/>
          </cell>
          <cell r="C6893">
            <v>0</v>
          </cell>
          <cell r="D6893" t="str">
            <v/>
          </cell>
          <cell r="E6893">
            <v>0</v>
          </cell>
          <cell r="F6893">
            <v>0</v>
          </cell>
          <cell r="G6893">
            <v>0</v>
          </cell>
        </row>
        <row r="6894">
          <cell r="A6894" t="str">
            <v/>
          </cell>
          <cell r="B6894" t="str">
            <v/>
          </cell>
          <cell r="C6894">
            <v>0</v>
          </cell>
          <cell r="D6894" t="str">
            <v/>
          </cell>
          <cell r="E6894">
            <v>0</v>
          </cell>
          <cell r="F6894">
            <v>0</v>
          </cell>
          <cell r="G6894">
            <v>0</v>
          </cell>
        </row>
        <row r="6895">
          <cell r="A6895" t="str">
            <v/>
          </cell>
          <cell r="B6895" t="str">
            <v/>
          </cell>
          <cell r="C6895">
            <v>0</v>
          </cell>
          <cell r="D6895" t="str">
            <v/>
          </cell>
          <cell r="E6895">
            <v>0</v>
          </cell>
          <cell r="F6895">
            <v>0</v>
          </cell>
          <cell r="G6895">
            <v>0</v>
          </cell>
        </row>
        <row r="6896">
          <cell r="A6896" t="str">
            <v/>
          </cell>
          <cell r="B6896" t="str">
            <v/>
          </cell>
          <cell r="C6896">
            <v>0</v>
          </cell>
          <cell r="D6896" t="str">
            <v/>
          </cell>
          <cell r="E6896">
            <v>0</v>
          </cell>
          <cell r="F6896">
            <v>0</v>
          </cell>
          <cell r="G6896">
            <v>0</v>
          </cell>
        </row>
        <row r="6897">
          <cell r="A6897">
            <v>0</v>
          </cell>
          <cell r="E6897">
            <v>0</v>
          </cell>
          <cell r="F6897" t="str">
            <v>Total C</v>
          </cell>
          <cell r="G6897">
            <v>0</v>
          </cell>
        </row>
        <row r="6898">
          <cell r="A6898">
            <v>0</v>
          </cell>
          <cell r="E6898">
            <v>0</v>
          </cell>
          <cell r="G6898">
            <v>0</v>
          </cell>
        </row>
        <row r="6899">
          <cell r="A6899" t="str">
            <v>20.1</v>
          </cell>
          <cell r="B6899" t="str">
            <v>GASES MEDICINALES</v>
          </cell>
          <cell r="C6899">
            <v>0</v>
          </cell>
          <cell r="D6899" t="str">
            <v>Costo  Neto</v>
          </cell>
          <cell r="E6899">
            <v>0</v>
          </cell>
          <cell r="F6899" t="str">
            <v>Total D=A+B+C</v>
          </cell>
          <cell r="G6899">
            <v>0</v>
          </cell>
        </row>
        <row r="6901">
          <cell r="A6901" t="str">
            <v>ANALISIS DE PRECIOS</v>
          </cell>
          <cell r="B6901">
            <v>0</v>
          </cell>
          <cell r="C6901">
            <v>0</v>
          </cell>
          <cell r="D6901">
            <v>0</v>
          </cell>
          <cell r="E6901">
            <v>0</v>
          </cell>
          <cell r="F6901">
            <v>0</v>
          </cell>
          <cell r="G6901">
            <v>0</v>
          </cell>
        </row>
        <row r="6902">
          <cell r="A6902" t="str">
            <v>COMITENTE:</v>
          </cell>
          <cell r="B6902" t="str">
            <v>SUBSECRETARÍA DE OBRAS PÚBLICAS</v>
          </cell>
          <cell r="C6902">
            <v>0</v>
          </cell>
          <cell r="D6902">
            <v>0</v>
          </cell>
          <cell r="E6902">
            <v>0</v>
          </cell>
          <cell r="F6902">
            <v>0</v>
          </cell>
          <cell r="G6902">
            <v>0</v>
          </cell>
        </row>
        <row r="6903">
          <cell r="A6903" t="str">
            <v>CONTRATISTA:</v>
          </cell>
          <cell r="B6903">
            <v>0</v>
          </cell>
          <cell r="C6903">
            <v>0</v>
          </cell>
          <cell r="D6903">
            <v>0</v>
          </cell>
          <cell r="E6903">
            <v>0</v>
          </cell>
          <cell r="F6903">
            <v>0</v>
          </cell>
          <cell r="G6903">
            <v>0</v>
          </cell>
        </row>
        <row r="6904">
          <cell r="A6904" t="str">
            <v>OBRA:</v>
          </cell>
          <cell r="B6904" t="str">
            <v>CONSTRUCCIÓN CONSULTORIOS EXTERNOS - HOSPITAL DR. GUILLERMO RAWSON</v>
          </cell>
          <cell r="C6904">
            <v>0</v>
          </cell>
          <cell r="D6904">
            <v>0</v>
          </cell>
          <cell r="E6904">
            <v>0</v>
          </cell>
          <cell r="F6904" t="str">
            <v>PRECIOS A:</v>
          </cell>
          <cell r="G6904">
            <v>0</v>
          </cell>
        </row>
        <row r="6905">
          <cell r="A6905" t="str">
            <v>UBICACIÓN:</v>
          </cell>
          <cell r="B6905" t="str">
            <v>Departamento Capital - Provincia de SAN JUAN</v>
          </cell>
          <cell r="C6905">
            <v>0</v>
          </cell>
          <cell r="E6905">
            <v>0</v>
          </cell>
          <cell r="G6905">
            <v>0</v>
          </cell>
        </row>
        <row r="6906">
          <cell r="A6906" t="str">
            <v>RUBRO:</v>
          </cell>
          <cell r="B6906">
            <v>21</v>
          </cell>
          <cell r="C6906" t="str">
            <v>SEÑALÉTICA</v>
          </cell>
          <cell r="E6906">
            <v>0</v>
          </cell>
          <cell r="G6906">
            <v>0</v>
          </cell>
        </row>
        <row r="6907">
          <cell r="A6907" t="str">
            <v>ITEM:</v>
          </cell>
          <cell r="B6907" t="str">
            <v>21.1</v>
          </cell>
          <cell r="C6907" t="str">
            <v>Señalética externa</v>
          </cell>
          <cell r="E6907">
            <v>0</v>
          </cell>
          <cell r="F6907" t="str">
            <v>UNIDAD:</v>
          </cell>
          <cell r="G6907" t="str">
            <v>gl</v>
          </cell>
        </row>
        <row r="6908">
          <cell r="A6908">
            <v>0</v>
          </cell>
          <cell r="B6908">
            <v>0</v>
          </cell>
          <cell r="E6908">
            <v>0</v>
          </cell>
          <cell r="G6908">
            <v>0</v>
          </cell>
        </row>
        <row r="6909">
          <cell r="A6909" t="str">
            <v>DATOS REDETERMINACION</v>
          </cell>
          <cell r="B6909">
            <v>0</v>
          </cell>
          <cell r="C6909" t="str">
            <v>DESIGNACION</v>
          </cell>
          <cell r="D6909" t="str">
            <v>U</v>
          </cell>
          <cell r="E6909" t="str">
            <v>Cantidad</v>
          </cell>
          <cell r="F6909" t="str">
            <v>$ Unitarios</v>
          </cell>
          <cell r="G6909" t="str">
            <v>$ Parcial</v>
          </cell>
        </row>
        <row r="6910">
          <cell r="A6910" t="str">
            <v>CÓDIGO</v>
          </cell>
          <cell r="B6910" t="str">
            <v>DESCRIPCIÓN</v>
          </cell>
          <cell r="C6910">
            <v>0</v>
          </cell>
          <cell r="D6910">
            <v>0</v>
          </cell>
          <cell r="E6910">
            <v>0</v>
          </cell>
          <cell r="F6910">
            <v>0</v>
          </cell>
          <cell r="G6910">
            <v>0</v>
          </cell>
        </row>
        <row r="6911">
          <cell r="A6911">
            <v>0</v>
          </cell>
          <cell r="B6911">
            <v>0</v>
          </cell>
          <cell r="C6911" t="str">
            <v>A - MATERIALES</v>
          </cell>
          <cell r="D6911">
            <v>0</v>
          </cell>
          <cell r="E6911">
            <v>0</v>
          </cell>
          <cell r="F6911">
            <v>0</v>
          </cell>
          <cell r="G6911">
            <v>0</v>
          </cell>
        </row>
        <row r="6912">
          <cell r="A6912" t="str">
            <v/>
          </cell>
          <cell r="B6912" t="str">
            <v/>
          </cell>
          <cell r="C6912">
            <v>0</v>
          </cell>
          <cell r="D6912" t="str">
            <v/>
          </cell>
          <cell r="E6912">
            <v>0</v>
          </cell>
          <cell r="F6912">
            <v>0</v>
          </cell>
          <cell r="G6912">
            <v>0</v>
          </cell>
        </row>
        <row r="6913">
          <cell r="A6913" t="str">
            <v/>
          </cell>
          <cell r="B6913" t="str">
            <v/>
          </cell>
          <cell r="C6913">
            <v>0</v>
          </cell>
          <cell r="D6913" t="str">
            <v/>
          </cell>
          <cell r="E6913">
            <v>0</v>
          </cell>
          <cell r="F6913">
            <v>0</v>
          </cell>
          <cell r="G6913">
            <v>0</v>
          </cell>
        </row>
        <row r="6914">
          <cell r="A6914" t="str">
            <v/>
          </cell>
          <cell r="B6914" t="str">
            <v/>
          </cell>
          <cell r="C6914">
            <v>0</v>
          </cell>
          <cell r="D6914" t="str">
            <v/>
          </cell>
          <cell r="E6914">
            <v>0</v>
          </cell>
          <cell r="F6914">
            <v>0</v>
          </cell>
          <cell r="G6914">
            <v>0</v>
          </cell>
        </row>
        <row r="6915">
          <cell r="A6915" t="str">
            <v/>
          </cell>
          <cell r="B6915" t="str">
            <v/>
          </cell>
          <cell r="C6915">
            <v>0</v>
          </cell>
          <cell r="D6915" t="str">
            <v/>
          </cell>
          <cell r="E6915">
            <v>0</v>
          </cell>
          <cell r="F6915">
            <v>0</v>
          </cell>
          <cell r="G6915">
            <v>0</v>
          </cell>
        </row>
        <row r="6916">
          <cell r="A6916" t="str">
            <v/>
          </cell>
          <cell r="B6916" t="str">
            <v/>
          </cell>
          <cell r="C6916">
            <v>0</v>
          </cell>
          <cell r="D6916" t="str">
            <v/>
          </cell>
          <cell r="E6916">
            <v>0</v>
          </cell>
          <cell r="F6916">
            <v>0</v>
          </cell>
          <cell r="G6916">
            <v>0</v>
          </cell>
        </row>
        <row r="6917">
          <cell r="A6917" t="str">
            <v/>
          </cell>
          <cell r="B6917" t="str">
            <v/>
          </cell>
          <cell r="C6917">
            <v>0</v>
          </cell>
          <cell r="D6917" t="str">
            <v/>
          </cell>
          <cell r="E6917">
            <v>0</v>
          </cell>
          <cell r="F6917">
            <v>0</v>
          </cell>
          <cell r="G6917">
            <v>0</v>
          </cell>
        </row>
        <row r="6918">
          <cell r="A6918" t="str">
            <v/>
          </cell>
          <cell r="B6918" t="str">
            <v/>
          </cell>
          <cell r="C6918">
            <v>0</v>
          </cell>
          <cell r="D6918" t="str">
            <v/>
          </cell>
          <cell r="E6918">
            <v>0</v>
          </cell>
          <cell r="F6918">
            <v>0</v>
          </cell>
          <cell r="G6918">
            <v>0</v>
          </cell>
        </row>
        <row r="6919">
          <cell r="A6919" t="str">
            <v/>
          </cell>
          <cell r="B6919" t="str">
            <v/>
          </cell>
          <cell r="C6919">
            <v>0</v>
          </cell>
          <cell r="D6919" t="str">
            <v/>
          </cell>
          <cell r="E6919">
            <v>0</v>
          </cell>
          <cell r="F6919">
            <v>0</v>
          </cell>
          <cell r="G6919">
            <v>0</v>
          </cell>
        </row>
        <row r="6920">
          <cell r="A6920" t="str">
            <v/>
          </cell>
          <cell r="B6920" t="str">
            <v/>
          </cell>
          <cell r="C6920">
            <v>0</v>
          </cell>
          <cell r="D6920" t="str">
            <v/>
          </cell>
          <cell r="E6920">
            <v>0</v>
          </cell>
          <cell r="F6920">
            <v>0</v>
          </cell>
          <cell r="G6920">
            <v>0</v>
          </cell>
        </row>
        <row r="6921">
          <cell r="A6921" t="str">
            <v/>
          </cell>
          <cell r="B6921" t="str">
            <v/>
          </cell>
          <cell r="C6921">
            <v>0</v>
          </cell>
          <cell r="D6921" t="str">
            <v/>
          </cell>
          <cell r="E6921">
            <v>0</v>
          </cell>
          <cell r="F6921">
            <v>0</v>
          </cell>
          <cell r="G6921">
            <v>0</v>
          </cell>
        </row>
        <row r="6922">
          <cell r="A6922" t="str">
            <v/>
          </cell>
          <cell r="B6922" t="str">
            <v/>
          </cell>
          <cell r="C6922">
            <v>0</v>
          </cell>
          <cell r="D6922" t="str">
            <v/>
          </cell>
          <cell r="E6922">
            <v>0</v>
          </cell>
          <cell r="F6922">
            <v>0</v>
          </cell>
          <cell r="G6922">
            <v>0</v>
          </cell>
        </row>
        <row r="6923">
          <cell r="A6923" t="str">
            <v/>
          </cell>
          <cell r="B6923" t="str">
            <v/>
          </cell>
          <cell r="C6923">
            <v>0</v>
          </cell>
          <cell r="D6923" t="str">
            <v/>
          </cell>
          <cell r="E6923">
            <v>0</v>
          </cell>
          <cell r="F6923">
            <v>0</v>
          </cell>
          <cell r="G6923">
            <v>0</v>
          </cell>
        </row>
        <row r="6924">
          <cell r="A6924" t="str">
            <v/>
          </cell>
          <cell r="B6924" t="str">
            <v/>
          </cell>
          <cell r="C6924">
            <v>0</v>
          </cell>
          <cell r="D6924" t="str">
            <v/>
          </cell>
          <cell r="E6924">
            <v>0</v>
          </cell>
          <cell r="F6924">
            <v>0</v>
          </cell>
          <cell r="G6924">
            <v>0</v>
          </cell>
        </row>
        <row r="6925">
          <cell r="A6925" t="str">
            <v/>
          </cell>
          <cell r="B6925" t="str">
            <v/>
          </cell>
          <cell r="C6925">
            <v>0</v>
          </cell>
          <cell r="D6925" t="str">
            <v/>
          </cell>
          <cell r="E6925">
            <v>0</v>
          </cell>
          <cell r="F6925">
            <v>0</v>
          </cell>
          <cell r="G6925">
            <v>0</v>
          </cell>
        </row>
        <row r="6926">
          <cell r="A6926">
            <v>0</v>
          </cell>
          <cell r="E6926">
            <v>0</v>
          </cell>
          <cell r="F6926" t="str">
            <v>Total A</v>
          </cell>
          <cell r="G6926">
            <v>0</v>
          </cell>
        </row>
        <row r="6927">
          <cell r="A6927">
            <v>0</v>
          </cell>
          <cell r="C6927" t="str">
            <v>B - MANO DE OBRA</v>
          </cell>
          <cell r="E6927">
            <v>0</v>
          </cell>
          <cell r="G6927">
            <v>0</v>
          </cell>
        </row>
        <row r="6928">
          <cell r="A6928" t="str">
            <v/>
          </cell>
          <cell r="B6928" t="str">
            <v/>
          </cell>
          <cell r="C6928">
            <v>0</v>
          </cell>
          <cell r="D6928" t="str">
            <v/>
          </cell>
          <cell r="E6928">
            <v>0</v>
          </cell>
          <cell r="F6928">
            <v>0</v>
          </cell>
          <cell r="G6928">
            <v>0</v>
          </cell>
        </row>
        <row r="6929">
          <cell r="A6929" t="str">
            <v/>
          </cell>
          <cell r="B6929" t="str">
            <v/>
          </cell>
          <cell r="C6929">
            <v>0</v>
          </cell>
          <cell r="D6929" t="str">
            <v/>
          </cell>
          <cell r="E6929">
            <v>0</v>
          </cell>
          <cell r="F6929">
            <v>0</v>
          </cell>
          <cell r="G6929">
            <v>0</v>
          </cell>
        </row>
        <row r="6930">
          <cell r="A6930" t="str">
            <v/>
          </cell>
          <cell r="B6930" t="str">
            <v/>
          </cell>
          <cell r="C6930">
            <v>0</v>
          </cell>
          <cell r="D6930" t="str">
            <v/>
          </cell>
          <cell r="E6930">
            <v>0</v>
          </cell>
          <cell r="F6930">
            <v>0</v>
          </cell>
          <cell r="G6930">
            <v>0</v>
          </cell>
        </row>
        <row r="6931">
          <cell r="A6931" t="str">
            <v/>
          </cell>
          <cell r="B6931" t="str">
            <v/>
          </cell>
          <cell r="C6931">
            <v>0</v>
          </cell>
          <cell r="D6931" t="str">
            <v/>
          </cell>
          <cell r="E6931">
            <v>0</v>
          </cell>
          <cell r="F6931">
            <v>0</v>
          </cell>
          <cell r="G6931">
            <v>0</v>
          </cell>
        </row>
        <row r="6932">
          <cell r="A6932" t="str">
            <v/>
          </cell>
          <cell r="B6932" t="str">
            <v/>
          </cell>
          <cell r="C6932">
            <v>0</v>
          </cell>
          <cell r="D6932" t="str">
            <v/>
          </cell>
          <cell r="E6932">
            <v>0</v>
          </cell>
          <cell r="F6932">
            <v>0</v>
          </cell>
          <cell r="G6932">
            <v>0</v>
          </cell>
        </row>
        <row r="6933">
          <cell r="A6933" t="str">
            <v/>
          </cell>
          <cell r="B6933" t="str">
            <v/>
          </cell>
          <cell r="C6933">
            <v>0</v>
          </cell>
          <cell r="D6933" t="str">
            <v/>
          </cell>
          <cell r="E6933">
            <v>0</v>
          </cell>
          <cell r="F6933">
            <v>0</v>
          </cell>
          <cell r="G6933">
            <v>0</v>
          </cell>
        </row>
        <row r="6934">
          <cell r="A6934" t="str">
            <v/>
          </cell>
          <cell r="B6934" t="str">
            <v/>
          </cell>
          <cell r="C6934">
            <v>0</v>
          </cell>
          <cell r="D6934" t="str">
            <v/>
          </cell>
          <cell r="E6934">
            <v>0</v>
          </cell>
          <cell r="F6934">
            <v>0</v>
          </cell>
          <cell r="G6934">
            <v>0</v>
          </cell>
        </row>
        <row r="6935">
          <cell r="A6935" t="str">
            <v/>
          </cell>
          <cell r="B6935" t="str">
            <v/>
          </cell>
          <cell r="C6935">
            <v>0</v>
          </cell>
          <cell r="D6935" t="str">
            <v/>
          </cell>
          <cell r="E6935">
            <v>0</v>
          </cell>
          <cell r="F6935">
            <v>0</v>
          </cell>
          <cell r="G6935">
            <v>0</v>
          </cell>
        </row>
        <row r="6936">
          <cell r="A6936">
            <v>0</v>
          </cell>
          <cell r="E6936">
            <v>0</v>
          </cell>
          <cell r="F6936" t="str">
            <v>Total B</v>
          </cell>
          <cell r="G6936">
            <v>0</v>
          </cell>
        </row>
        <row r="6937">
          <cell r="A6937">
            <v>0</v>
          </cell>
          <cell r="C6937" t="str">
            <v>C - EQUIPOS</v>
          </cell>
          <cell r="E6937">
            <v>0</v>
          </cell>
          <cell r="G6937">
            <v>0</v>
          </cell>
        </row>
        <row r="6938">
          <cell r="A6938" t="str">
            <v/>
          </cell>
          <cell r="B6938" t="str">
            <v/>
          </cell>
          <cell r="C6938">
            <v>0</v>
          </cell>
          <cell r="D6938" t="str">
            <v/>
          </cell>
          <cell r="E6938">
            <v>0</v>
          </cell>
          <cell r="F6938">
            <v>0</v>
          </cell>
          <cell r="G6938">
            <v>0</v>
          </cell>
        </row>
        <row r="6939">
          <cell r="A6939" t="str">
            <v/>
          </cell>
          <cell r="B6939" t="str">
            <v/>
          </cell>
          <cell r="C6939">
            <v>0</v>
          </cell>
          <cell r="D6939" t="str">
            <v/>
          </cell>
          <cell r="E6939">
            <v>0</v>
          </cell>
          <cell r="F6939">
            <v>0</v>
          </cell>
          <cell r="G6939">
            <v>0</v>
          </cell>
        </row>
        <row r="6940">
          <cell r="A6940" t="str">
            <v/>
          </cell>
          <cell r="B6940" t="str">
            <v/>
          </cell>
          <cell r="C6940">
            <v>0</v>
          </cell>
          <cell r="D6940" t="str">
            <v/>
          </cell>
          <cell r="E6940">
            <v>0</v>
          </cell>
          <cell r="F6940">
            <v>0</v>
          </cell>
          <cell r="G6940">
            <v>0</v>
          </cell>
        </row>
        <row r="6941">
          <cell r="A6941" t="str">
            <v/>
          </cell>
          <cell r="B6941" t="str">
            <v/>
          </cell>
          <cell r="C6941">
            <v>0</v>
          </cell>
          <cell r="D6941" t="str">
            <v/>
          </cell>
          <cell r="E6941">
            <v>0</v>
          </cell>
          <cell r="F6941">
            <v>0</v>
          </cell>
          <cell r="G6941">
            <v>0</v>
          </cell>
        </row>
        <row r="6942">
          <cell r="A6942" t="str">
            <v/>
          </cell>
          <cell r="B6942" t="str">
            <v/>
          </cell>
          <cell r="C6942">
            <v>0</v>
          </cell>
          <cell r="D6942" t="str">
            <v/>
          </cell>
          <cell r="E6942">
            <v>0</v>
          </cell>
          <cell r="F6942">
            <v>0</v>
          </cell>
          <cell r="G6942">
            <v>0</v>
          </cell>
        </row>
        <row r="6943">
          <cell r="A6943" t="str">
            <v/>
          </cell>
          <cell r="B6943" t="str">
            <v/>
          </cell>
          <cell r="C6943">
            <v>0</v>
          </cell>
          <cell r="D6943" t="str">
            <v/>
          </cell>
          <cell r="E6943">
            <v>0</v>
          </cell>
          <cell r="F6943">
            <v>0</v>
          </cell>
          <cell r="G6943">
            <v>0</v>
          </cell>
        </row>
        <row r="6944">
          <cell r="A6944" t="str">
            <v/>
          </cell>
          <cell r="B6944" t="str">
            <v/>
          </cell>
          <cell r="C6944">
            <v>0</v>
          </cell>
          <cell r="D6944" t="str">
            <v/>
          </cell>
          <cell r="E6944">
            <v>0</v>
          </cell>
          <cell r="F6944">
            <v>0</v>
          </cell>
          <cell r="G6944">
            <v>0</v>
          </cell>
        </row>
        <row r="6945">
          <cell r="A6945" t="str">
            <v/>
          </cell>
          <cell r="B6945" t="str">
            <v/>
          </cell>
          <cell r="C6945">
            <v>0</v>
          </cell>
          <cell r="D6945" t="str">
            <v/>
          </cell>
          <cell r="E6945">
            <v>0</v>
          </cell>
          <cell r="F6945">
            <v>0</v>
          </cell>
          <cell r="G6945">
            <v>0</v>
          </cell>
        </row>
        <row r="6946">
          <cell r="A6946" t="str">
            <v/>
          </cell>
          <cell r="B6946" t="str">
            <v/>
          </cell>
          <cell r="C6946">
            <v>0</v>
          </cell>
          <cell r="D6946" t="str">
            <v/>
          </cell>
          <cell r="E6946">
            <v>0</v>
          </cell>
          <cell r="F6946">
            <v>0</v>
          </cell>
          <cell r="G6946">
            <v>0</v>
          </cell>
        </row>
        <row r="6947">
          <cell r="A6947">
            <v>0</v>
          </cell>
          <cell r="E6947">
            <v>0</v>
          </cell>
          <cell r="F6947" t="str">
            <v>Total C</v>
          </cell>
          <cell r="G6947">
            <v>0</v>
          </cell>
        </row>
        <row r="6948">
          <cell r="A6948">
            <v>0</v>
          </cell>
          <cell r="E6948">
            <v>0</v>
          </cell>
          <cell r="G6948">
            <v>0</v>
          </cell>
        </row>
        <row r="6949">
          <cell r="A6949" t="str">
            <v>21.1</v>
          </cell>
          <cell r="B6949" t="str">
            <v>Señalética externa</v>
          </cell>
          <cell r="C6949">
            <v>0</v>
          </cell>
          <cell r="D6949" t="str">
            <v>Costo  Neto</v>
          </cell>
          <cell r="E6949">
            <v>0</v>
          </cell>
          <cell r="F6949" t="str">
            <v>Total D=A+B+C</v>
          </cell>
          <cell r="G6949">
            <v>0</v>
          </cell>
        </row>
        <row r="6951">
          <cell r="A6951" t="str">
            <v>ANALISIS DE PRECIOS</v>
          </cell>
          <cell r="B6951">
            <v>0</v>
          </cell>
          <cell r="C6951">
            <v>0</v>
          </cell>
          <cell r="D6951">
            <v>0</v>
          </cell>
          <cell r="E6951">
            <v>0</v>
          </cell>
          <cell r="F6951">
            <v>0</v>
          </cell>
          <cell r="G6951">
            <v>0</v>
          </cell>
        </row>
        <row r="6952">
          <cell r="A6952" t="str">
            <v>COMITENTE:</v>
          </cell>
          <cell r="B6952" t="str">
            <v>SUBSECRETARÍA DE OBRAS PÚBLICAS</v>
          </cell>
          <cell r="C6952">
            <v>0</v>
          </cell>
          <cell r="D6952">
            <v>0</v>
          </cell>
          <cell r="E6952">
            <v>0</v>
          </cell>
          <cell r="F6952">
            <v>0</v>
          </cell>
          <cell r="G6952">
            <v>0</v>
          </cell>
        </row>
        <row r="6953">
          <cell r="A6953" t="str">
            <v>CONTRATISTA:</v>
          </cell>
          <cell r="B6953">
            <v>0</v>
          </cell>
          <cell r="C6953">
            <v>0</v>
          </cell>
          <cell r="D6953">
            <v>0</v>
          </cell>
          <cell r="E6953">
            <v>0</v>
          </cell>
          <cell r="F6953">
            <v>0</v>
          </cell>
          <cell r="G6953">
            <v>0</v>
          </cell>
        </row>
        <row r="6954">
          <cell r="A6954" t="str">
            <v>OBRA:</v>
          </cell>
          <cell r="B6954" t="str">
            <v>CONSTRUCCIÓN CONSULTORIOS EXTERNOS - HOSPITAL DR. GUILLERMO RAWSON</v>
          </cell>
          <cell r="C6954">
            <v>0</v>
          </cell>
          <cell r="D6954">
            <v>0</v>
          </cell>
          <cell r="E6954">
            <v>0</v>
          </cell>
          <cell r="F6954" t="str">
            <v>PRECIOS A:</v>
          </cell>
          <cell r="G6954">
            <v>0</v>
          </cell>
        </row>
        <row r="6955">
          <cell r="A6955" t="str">
            <v>UBICACIÓN:</v>
          </cell>
          <cell r="B6955" t="str">
            <v>Departamento Capital - Provincia de SAN JUAN</v>
          </cell>
          <cell r="C6955">
            <v>0</v>
          </cell>
          <cell r="E6955">
            <v>0</v>
          </cell>
          <cell r="G6955">
            <v>0</v>
          </cell>
        </row>
        <row r="6956">
          <cell r="A6956" t="str">
            <v>RUBRO:</v>
          </cell>
          <cell r="B6956">
            <v>21</v>
          </cell>
          <cell r="C6956" t="str">
            <v>SEÑALÉTICA</v>
          </cell>
          <cell r="E6956">
            <v>0</v>
          </cell>
          <cell r="G6956">
            <v>0</v>
          </cell>
        </row>
        <row r="6957">
          <cell r="A6957" t="str">
            <v>ITEM:</v>
          </cell>
          <cell r="B6957" t="str">
            <v>21.2</v>
          </cell>
          <cell r="C6957" t="str">
            <v>Señalética interna</v>
          </cell>
          <cell r="E6957">
            <v>0</v>
          </cell>
          <cell r="F6957" t="str">
            <v>UNIDAD:</v>
          </cell>
          <cell r="G6957" t="str">
            <v>gl</v>
          </cell>
        </row>
        <row r="6958">
          <cell r="A6958">
            <v>0</v>
          </cell>
          <cell r="B6958">
            <v>0</v>
          </cell>
          <cell r="E6958">
            <v>0</v>
          </cell>
          <cell r="G6958">
            <v>0</v>
          </cell>
        </row>
        <row r="6959">
          <cell r="A6959" t="str">
            <v>DATOS REDETERMINACION</v>
          </cell>
          <cell r="B6959">
            <v>0</v>
          </cell>
          <cell r="C6959" t="str">
            <v>DESIGNACION</v>
          </cell>
          <cell r="D6959" t="str">
            <v>U</v>
          </cell>
          <cell r="E6959" t="str">
            <v>Cantidad</v>
          </cell>
          <cell r="F6959" t="str">
            <v>$ Unitarios</v>
          </cell>
          <cell r="G6959" t="str">
            <v>$ Parcial</v>
          </cell>
        </row>
        <row r="6960">
          <cell r="A6960" t="str">
            <v>CÓDIGO</v>
          </cell>
          <cell r="B6960" t="str">
            <v>DESCRIPCIÓN</v>
          </cell>
          <cell r="C6960">
            <v>0</v>
          </cell>
          <cell r="D6960">
            <v>0</v>
          </cell>
          <cell r="E6960">
            <v>0</v>
          </cell>
          <cell r="F6960">
            <v>0</v>
          </cell>
          <cell r="G6960">
            <v>0</v>
          </cell>
        </row>
        <row r="6961">
          <cell r="A6961">
            <v>0</v>
          </cell>
          <cell r="B6961">
            <v>0</v>
          </cell>
          <cell r="C6961" t="str">
            <v>A - MATERIALES</v>
          </cell>
          <cell r="D6961">
            <v>0</v>
          </cell>
          <cell r="E6961">
            <v>0</v>
          </cell>
          <cell r="F6961">
            <v>0</v>
          </cell>
          <cell r="G6961">
            <v>0</v>
          </cell>
        </row>
        <row r="6962">
          <cell r="A6962" t="str">
            <v/>
          </cell>
          <cell r="B6962" t="str">
            <v/>
          </cell>
          <cell r="C6962">
            <v>0</v>
          </cell>
          <cell r="D6962" t="str">
            <v/>
          </cell>
          <cell r="E6962">
            <v>0</v>
          </cell>
          <cell r="F6962">
            <v>0</v>
          </cell>
          <cell r="G6962">
            <v>0</v>
          </cell>
        </row>
        <row r="6963">
          <cell r="A6963" t="str">
            <v/>
          </cell>
          <cell r="B6963" t="str">
            <v/>
          </cell>
          <cell r="C6963">
            <v>0</v>
          </cell>
          <cell r="D6963" t="str">
            <v/>
          </cell>
          <cell r="E6963">
            <v>0</v>
          </cell>
          <cell r="F6963">
            <v>0</v>
          </cell>
          <cell r="G6963">
            <v>0</v>
          </cell>
        </row>
        <row r="6964">
          <cell r="A6964" t="str">
            <v/>
          </cell>
          <cell r="B6964" t="str">
            <v/>
          </cell>
          <cell r="C6964">
            <v>0</v>
          </cell>
          <cell r="D6964" t="str">
            <v/>
          </cell>
          <cell r="E6964">
            <v>0</v>
          </cell>
          <cell r="F6964">
            <v>0</v>
          </cell>
          <cell r="G6964">
            <v>0</v>
          </cell>
        </row>
        <row r="6965">
          <cell r="A6965" t="str">
            <v/>
          </cell>
          <cell r="B6965" t="str">
            <v/>
          </cell>
          <cell r="C6965">
            <v>0</v>
          </cell>
          <cell r="D6965" t="str">
            <v/>
          </cell>
          <cell r="E6965">
            <v>0</v>
          </cell>
          <cell r="F6965">
            <v>0</v>
          </cell>
          <cell r="G6965">
            <v>0</v>
          </cell>
        </row>
        <row r="6966">
          <cell r="A6966" t="str">
            <v/>
          </cell>
          <cell r="B6966" t="str">
            <v/>
          </cell>
          <cell r="C6966">
            <v>0</v>
          </cell>
          <cell r="D6966" t="str">
            <v/>
          </cell>
          <cell r="E6966">
            <v>0</v>
          </cell>
          <cell r="F6966">
            <v>0</v>
          </cell>
          <cell r="G6966">
            <v>0</v>
          </cell>
        </row>
        <row r="6967">
          <cell r="A6967" t="str">
            <v/>
          </cell>
          <cell r="B6967" t="str">
            <v/>
          </cell>
          <cell r="C6967">
            <v>0</v>
          </cell>
          <cell r="D6967" t="str">
            <v/>
          </cell>
          <cell r="E6967">
            <v>0</v>
          </cell>
          <cell r="F6967">
            <v>0</v>
          </cell>
          <cell r="G6967">
            <v>0</v>
          </cell>
        </row>
        <row r="6968">
          <cell r="A6968" t="str">
            <v/>
          </cell>
          <cell r="B6968" t="str">
            <v/>
          </cell>
          <cell r="C6968">
            <v>0</v>
          </cell>
          <cell r="D6968" t="str">
            <v/>
          </cell>
          <cell r="E6968">
            <v>0</v>
          </cell>
          <cell r="F6968">
            <v>0</v>
          </cell>
          <cell r="G6968">
            <v>0</v>
          </cell>
        </row>
        <row r="6969">
          <cell r="A6969" t="str">
            <v/>
          </cell>
          <cell r="B6969" t="str">
            <v/>
          </cell>
          <cell r="C6969">
            <v>0</v>
          </cell>
          <cell r="D6969" t="str">
            <v/>
          </cell>
          <cell r="E6969">
            <v>0</v>
          </cell>
          <cell r="F6969">
            <v>0</v>
          </cell>
          <cell r="G6969">
            <v>0</v>
          </cell>
        </row>
        <row r="6970">
          <cell r="A6970" t="str">
            <v/>
          </cell>
          <cell r="B6970" t="str">
            <v/>
          </cell>
          <cell r="C6970">
            <v>0</v>
          </cell>
          <cell r="D6970" t="str">
            <v/>
          </cell>
          <cell r="E6970">
            <v>0</v>
          </cell>
          <cell r="F6970">
            <v>0</v>
          </cell>
          <cell r="G6970">
            <v>0</v>
          </cell>
        </row>
        <row r="6971">
          <cell r="A6971" t="str">
            <v/>
          </cell>
          <cell r="B6971" t="str">
            <v/>
          </cell>
          <cell r="C6971">
            <v>0</v>
          </cell>
          <cell r="D6971" t="str">
            <v/>
          </cell>
          <cell r="E6971">
            <v>0</v>
          </cell>
          <cell r="F6971">
            <v>0</v>
          </cell>
          <cell r="G6971">
            <v>0</v>
          </cell>
        </row>
        <row r="6972">
          <cell r="A6972" t="str">
            <v/>
          </cell>
          <cell r="B6972" t="str">
            <v/>
          </cell>
          <cell r="C6972">
            <v>0</v>
          </cell>
          <cell r="D6972" t="str">
            <v/>
          </cell>
          <cell r="E6972">
            <v>0</v>
          </cell>
          <cell r="F6972">
            <v>0</v>
          </cell>
          <cell r="G6972">
            <v>0</v>
          </cell>
        </row>
        <row r="6973">
          <cell r="A6973" t="str">
            <v/>
          </cell>
          <cell r="B6973" t="str">
            <v/>
          </cell>
          <cell r="C6973">
            <v>0</v>
          </cell>
          <cell r="D6973" t="str">
            <v/>
          </cell>
          <cell r="E6973">
            <v>0</v>
          </cell>
          <cell r="F6973">
            <v>0</v>
          </cell>
          <cell r="G6973">
            <v>0</v>
          </cell>
        </row>
        <row r="6974">
          <cell r="A6974" t="str">
            <v/>
          </cell>
          <cell r="B6974" t="str">
            <v/>
          </cell>
          <cell r="C6974">
            <v>0</v>
          </cell>
          <cell r="D6974" t="str">
            <v/>
          </cell>
          <cell r="E6974">
            <v>0</v>
          </cell>
          <cell r="F6974">
            <v>0</v>
          </cell>
          <cell r="G6974">
            <v>0</v>
          </cell>
        </row>
        <row r="6975">
          <cell r="A6975" t="str">
            <v/>
          </cell>
          <cell r="B6975" t="str">
            <v/>
          </cell>
          <cell r="C6975">
            <v>0</v>
          </cell>
          <cell r="D6975" t="str">
            <v/>
          </cell>
          <cell r="E6975">
            <v>0</v>
          </cell>
          <cell r="F6975">
            <v>0</v>
          </cell>
          <cell r="G6975">
            <v>0</v>
          </cell>
        </row>
        <row r="6976">
          <cell r="A6976">
            <v>0</v>
          </cell>
          <cell r="E6976">
            <v>0</v>
          </cell>
          <cell r="F6976" t="str">
            <v>Total A</v>
          </cell>
          <cell r="G6976">
            <v>0</v>
          </cell>
        </row>
        <row r="6977">
          <cell r="A6977">
            <v>0</v>
          </cell>
          <cell r="C6977" t="str">
            <v>B - MANO DE OBRA</v>
          </cell>
          <cell r="E6977">
            <v>0</v>
          </cell>
          <cell r="G6977">
            <v>0</v>
          </cell>
        </row>
        <row r="6978">
          <cell r="A6978" t="str">
            <v/>
          </cell>
          <cell r="B6978" t="str">
            <v/>
          </cell>
          <cell r="C6978" t="str">
            <v>AYUDANTE</v>
          </cell>
          <cell r="D6978" t="str">
            <v/>
          </cell>
          <cell r="E6978">
            <v>10</v>
          </cell>
          <cell r="F6978">
            <v>0</v>
          </cell>
          <cell r="G6978">
            <v>0</v>
          </cell>
        </row>
        <row r="6979">
          <cell r="A6979" t="str">
            <v/>
          </cell>
          <cell r="B6979" t="str">
            <v/>
          </cell>
          <cell r="C6979" t="str">
            <v>OFICIAL</v>
          </cell>
          <cell r="D6979" t="str">
            <v/>
          </cell>
          <cell r="E6979">
            <v>5</v>
          </cell>
          <cell r="F6979">
            <v>0</v>
          </cell>
          <cell r="G6979">
            <v>0</v>
          </cell>
        </row>
        <row r="6980">
          <cell r="A6980" t="str">
            <v/>
          </cell>
          <cell r="B6980" t="str">
            <v/>
          </cell>
          <cell r="C6980">
            <v>0</v>
          </cell>
          <cell r="D6980" t="str">
            <v/>
          </cell>
          <cell r="E6980">
            <v>0</v>
          </cell>
          <cell r="F6980">
            <v>0</v>
          </cell>
          <cell r="G6980">
            <v>0</v>
          </cell>
        </row>
        <row r="6981">
          <cell r="A6981" t="str">
            <v/>
          </cell>
          <cell r="B6981" t="str">
            <v/>
          </cell>
          <cell r="C6981">
            <v>0</v>
          </cell>
          <cell r="D6981" t="str">
            <v/>
          </cell>
          <cell r="E6981">
            <v>0</v>
          </cell>
          <cell r="F6981">
            <v>0</v>
          </cell>
          <cell r="G6981">
            <v>0</v>
          </cell>
        </row>
        <row r="6982">
          <cell r="A6982" t="str">
            <v/>
          </cell>
          <cell r="B6982" t="str">
            <v/>
          </cell>
          <cell r="C6982">
            <v>0</v>
          </cell>
          <cell r="D6982" t="str">
            <v/>
          </cell>
          <cell r="E6982">
            <v>0</v>
          </cell>
          <cell r="F6982">
            <v>0</v>
          </cell>
          <cell r="G6982">
            <v>0</v>
          </cell>
        </row>
        <row r="6983">
          <cell r="A6983" t="str">
            <v/>
          </cell>
          <cell r="B6983" t="str">
            <v/>
          </cell>
          <cell r="C6983">
            <v>0</v>
          </cell>
          <cell r="D6983" t="str">
            <v/>
          </cell>
          <cell r="E6983">
            <v>0</v>
          </cell>
          <cell r="F6983">
            <v>0</v>
          </cell>
          <cell r="G6983">
            <v>0</v>
          </cell>
        </row>
        <row r="6984">
          <cell r="A6984" t="str">
            <v/>
          </cell>
          <cell r="B6984" t="str">
            <v/>
          </cell>
          <cell r="C6984">
            <v>0</v>
          </cell>
          <cell r="D6984" t="str">
            <v/>
          </cell>
          <cell r="E6984">
            <v>0</v>
          </cell>
          <cell r="F6984">
            <v>0</v>
          </cell>
          <cell r="G6984">
            <v>0</v>
          </cell>
        </row>
        <row r="6985">
          <cell r="A6985" t="str">
            <v/>
          </cell>
          <cell r="B6985" t="str">
            <v/>
          </cell>
          <cell r="C6985">
            <v>0</v>
          </cell>
          <cell r="D6985" t="str">
            <v/>
          </cell>
          <cell r="E6985">
            <v>0</v>
          </cell>
          <cell r="F6985">
            <v>0</v>
          </cell>
          <cell r="G6985">
            <v>0</v>
          </cell>
        </row>
        <row r="6986">
          <cell r="A6986">
            <v>0</v>
          </cell>
          <cell r="E6986">
            <v>0</v>
          </cell>
          <cell r="F6986" t="str">
            <v>Total B</v>
          </cell>
          <cell r="G6986">
            <v>0</v>
          </cell>
        </row>
        <row r="6987">
          <cell r="A6987">
            <v>0</v>
          </cell>
          <cell r="C6987" t="str">
            <v>C - EQUIPOS</v>
          </cell>
          <cell r="E6987">
            <v>0</v>
          </cell>
          <cell r="G6987">
            <v>0</v>
          </cell>
        </row>
        <row r="6988">
          <cell r="A6988" t="str">
            <v/>
          </cell>
          <cell r="B6988" t="str">
            <v/>
          </cell>
          <cell r="C6988" t="str">
            <v xml:space="preserve">Equipo compactador mecanico </v>
          </cell>
          <cell r="D6988" t="str">
            <v/>
          </cell>
          <cell r="E6988">
            <v>5</v>
          </cell>
          <cell r="F6988">
            <v>0</v>
          </cell>
          <cell r="G6988">
            <v>0</v>
          </cell>
        </row>
        <row r="6989">
          <cell r="A6989" t="str">
            <v/>
          </cell>
          <cell r="B6989" t="str">
            <v/>
          </cell>
          <cell r="C6989">
            <v>0</v>
          </cell>
          <cell r="D6989" t="str">
            <v/>
          </cell>
          <cell r="E6989">
            <v>0</v>
          </cell>
          <cell r="F6989">
            <v>0</v>
          </cell>
          <cell r="G6989">
            <v>0</v>
          </cell>
        </row>
        <row r="6990">
          <cell r="A6990" t="str">
            <v/>
          </cell>
          <cell r="B6990" t="str">
            <v/>
          </cell>
          <cell r="C6990">
            <v>0</v>
          </cell>
          <cell r="D6990" t="str">
            <v/>
          </cell>
          <cell r="E6990">
            <v>0</v>
          </cell>
          <cell r="F6990">
            <v>0</v>
          </cell>
          <cell r="G6990">
            <v>0</v>
          </cell>
        </row>
        <row r="6991">
          <cell r="A6991" t="str">
            <v/>
          </cell>
          <cell r="B6991" t="str">
            <v/>
          </cell>
          <cell r="C6991">
            <v>0</v>
          </cell>
          <cell r="D6991" t="str">
            <v/>
          </cell>
          <cell r="E6991">
            <v>0</v>
          </cell>
          <cell r="F6991">
            <v>0</v>
          </cell>
          <cell r="G6991">
            <v>0</v>
          </cell>
        </row>
        <row r="6992">
          <cell r="A6992" t="str">
            <v/>
          </cell>
          <cell r="B6992" t="str">
            <v/>
          </cell>
          <cell r="C6992">
            <v>0</v>
          </cell>
          <cell r="D6992" t="str">
            <v/>
          </cell>
          <cell r="E6992">
            <v>0</v>
          </cell>
          <cell r="F6992">
            <v>0</v>
          </cell>
          <cell r="G6992">
            <v>0</v>
          </cell>
        </row>
        <row r="6993">
          <cell r="A6993" t="str">
            <v/>
          </cell>
          <cell r="B6993" t="str">
            <v/>
          </cell>
          <cell r="C6993">
            <v>0</v>
          </cell>
          <cell r="D6993" t="str">
            <v/>
          </cell>
          <cell r="E6993">
            <v>0</v>
          </cell>
          <cell r="F6993">
            <v>0</v>
          </cell>
          <cell r="G6993">
            <v>0</v>
          </cell>
        </row>
        <row r="6994">
          <cell r="A6994" t="str">
            <v/>
          </cell>
          <cell r="B6994" t="str">
            <v/>
          </cell>
          <cell r="C6994">
            <v>0</v>
          </cell>
          <cell r="D6994" t="str">
            <v/>
          </cell>
          <cell r="E6994">
            <v>0</v>
          </cell>
          <cell r="F6994">
            <v>0</v>
          </cell>
          <cell r="G6994">
            <v>0</v>
          </cell>
        </row>
        <row r="6995">
          <cell r="A6995" t="str">
            <v/>
          </cell>
          <cell r="B6995" t="str">
            <v/>
          </cell>
          <cell r="C6995">
            <v>0</v>
          </cell>
          <cell r="D6995" t="str">
            <v/>
          </cell>
          <cell r="E6995">
            <v>0</v>
          </cell>
          <cell r="F6995">
            <v>0</v>
          </cell>
          <cell r="G6995">
            <v>0</v>
          </cell>
        </row>
        <row r="6996">
          <cell r="A6996" t="str">
            <v/>
          </cell>
          <cell r="B6996" t="str">
            <v/>
          </cell>
          <cell r="C6996">
            <v>0</v>
          </cell>
          <cell r="D6996" t="str">
            <v/>
          </cell>
          <cell r="E6996">
            <v>0</v>
          </cell>
          <cell r="F6996">
            <v>0</v>
          </cell>
          <cell r="G6996">
            <v>0</v>
          </cell>
        </row>
        <row r="6997">
          <cell r="A6997">
            <v>0</v>
          </cell>
          <cell r="E6997">
            <v>0</v>
          </cell>
          <cell r="F6997" t="str">
            <v>Total C</v>
          </cell>
          <cell r="G6997">
            <v>0</v>
          </cell>
        </row>
        <row r="6998">
          <cell r="A6998">
            <v>0</v>
          </cell>
          <cell r="E6998">
            <v>0</v>
          </cell>
          <cell r="G6998">
            <v>0</v>
          </cell>
        </row>
        <row r="6999">
          <cell r="A6999" t="str">
            <v>21.2</v>
          </cell>
          <cell r="B6999" t="str">
            <v>Señalética interna</v>
          </cell>
          <cell r="C6999">
            <v>0</v>
          </cell>
          <cell r="D6999" t="str">
            <v>Costo  Neto</v>
          </cell>
          <cell r="E6999">
            <v>0</v>
          </cell>
          <cell r="F6999" t="str">
            <v>Total D=A+B+C</v>
          </cell>
          <cell r="G6999">
            <v>0</v>
          </cell>
        </row>
        <row r="7001">
          <cell r="A7001" t="str">
            <v>ANALISIS DE PRECIOS</v>
          </cell>
          <cell r="B7001">
            <v>0</v>
          </cell>
          <cell r="C7001">
            <v>0</v>
          </cell>
          <cell r="D7001">
            <v>0</v>
          </cell>
          <cell r="E7001">
            <v>0</v>
          </cell>
          <cell r="F7001">
            <v>0</v>
          </cell>
          <cell r="G7001">
            <v>0</v>
          </cell>
        </row>
        <row r="7002">
          <cell r="A7002" t="str">
            <v>COMITENTE:</v>
          </cell>
          <cell r="B7002" t="str">
            <v>SUBSECRETARÍA DE OBRAS PÚBLICAS</v>
          </cell>
          <cell r="C7002">
            <v>0</v>
          </cell>
          <cell r="D7002">
            <v>0</v>
          </cell>
          <cell r="E7002">
            <v>0</v>
          </cell>
          <cell r="F7002">
            <v>0</v>
          </cell>
          <cell r="G7002">
            <v>0</v>
          </cell>
        </row>
        <row r="7003">
          <cell r="A7003" t="str">
            <v>CONTRATISTA:</v>
          </cell>
          <cell r="B7003">
            <v>0</v>
          </cell>
          <cell r="C7003">
            <v>0</v>
          </cell>
          <cell r="D7003">
            <v>0</v>
          </cell>
          <cell r="E7003">
            <v>0</v>
          </cell>
          <cell r="F7003">
            <v>0</v>
          </cell>
          <cell r="G7003">
            <v>0</v>
          </cell>
        </row>
        <row r="7004">
          <cell r="A7004" t="str">
            <v>OBRA:</v>
          </cell>
          <cell r="B7004" t="str">
            <v>CONSTRUCCIÓN CONSULTORIOS EXTERNOS - HOSPITAL DR. GUILLERMO RAWSON</v>
          </cell>
          <cell r="C7004">
            <v>0</v>
          </cell>
          <cell r="D7004">
            <v>0</v>
          </cell>
          <cell r="E7004">
            <v>0</v>
          </cell>
          <cell r="F7004" t="str">
            <v>PRECIOS A:</v>
          </cell>
          <cell r="G7004">
            <v>0</v>
          </cell>
        </row>
        <row r="7005">
          <cell r="A7005" t="str">
            <v>UBICACIÓN:</v>
          </cell>
          <cell r="B7005" t="str">
            <v>Departamento Capital - Provincia de SAN JUAN</v>
          </cell>
          <cell r="C7005">
            <v>0</v>
          </cell>
          <cell r="E7005">
            <v>0</v>
          </cell>
          <cell r="G7005">
            <v>0</v>
          </cell>
        </row>
        <row r="7006">
          <cell r="A7006" t="str">
            <v>RUBRO:</v>
          </cell>
          <cell r="B7006">
            <v>22</v>
          </cell>
          <cell r="C7006" t="str">
            <v>EQUIPAMIENTO Y VARIOS</v>
          </cell>
          <cell r="E7006">
            <v>0</v>
          </cell>
          <cell r="G7006">
            <v>0</v>
          </cell>
        </row>
        <row r="7007">
          <cell r="A7007" t="str">
            <v>ITEM:</v>
          </cell>
          <cell r="B7007" t="str">
            <v>22.1.1</v>
          </cell>
          <cell r="C7007" t="str">
            <v>Bancos</v>
          </cell>
          <cell r="E7007">
            <v>0</v>
          </cell>
          <cell r="F7007" t="str">
            <v>UNIDAD:</v>
          </cell>
          <cell r="G7007" t="str">
            <v>un</v>
          </cell>
        </row>
        <row r="7008">
          <cell r="A7008">
            <v>0</v>
          </cell>
          <cell r="B7008">
            <v>0</v>
          </cell>
          <cell r="E7008">
            <v>0</v>
          </cell>
          <cell r="G7008">
            <v>0</v>
          </cell>
        </row>
        <row r="7009">
          <cell r="A7009" t="str">
            <v>DATOS REDETERMINACION</v>
          </cell>
          <cell r="B7009">
            <v>0</v>
          </cell>
          <cell r="C7009" t="str">
            <v>DESIGNACION</v>
          </cell>
          <cell r="D7009" t="str">
            <v>U</v>
          </cell>
          <cell r="E7009" t="str">
            <v>Cantidad</v>
          </cell>
          <cell r="F7009" t="str">
            <v>$ Unitarios</v>
          </cell>
          <cell r="G7009" t="str">
            <v>$ Parcial</v>
          </cell>
        </row>
        <row r="7010">
          <cell r="A7010" t="str">
            <v>CÓDIGO</v>
          </cell>
          <cell r="B7010" t="str">
            <v>DESCRIPCIÓN</v>
          </cell>
          <cell r="C7010">
            <v>0</v>
          </cell>
          <cell r="D7010">
            <v>0</v>
          </cell>
          <cell r="E7010">
            <v>0</v>
          </cell>
          <cell r="F7010">
            <v>0</v>
          </cell>
          <cell r="G7010">
            <v>0</v>
          </cell>
        </row>
        <row r="7011">
          <cell r="A7011">
            <v>0</v>
          </cell>
          <cell r="B7011">
            <v>0</v>
          </cell>
          <cell r="C7011" t="str">
            <v>A - MATERIALES</v>
          </cell>
          <cell r="D7011">
            <v>0</v>
          </cell>
          <cell r="E7011">
            <v>0</v>
          </cell>
          <cell r="F7011">
            <v>0</v>
          </cell>
          <cell r="G7011">
            <v>0</v>
          </cell>
        </row>
        <row r="7012">
          <cell r="A7012" t="str">
            <v/>
          </cell>
          <cell r="B7012" t="str">
            <v/>
          </cell>
          <cell r="C7012">
            <v>0</v>
          </cell>
          <cell r="D7012" t="str">
            <v/>
          </cell>
          <cell r="E7012">
            <v>0</v>
          </cell>
          <cell r="F7012">
            <v>0</v>
          </cell>
          <cell r="G7012">
            <v>0</v>
          </cell>
        </row>
        <row r="7013">
          <cell r="A7013" t="str">
            <v/>
          </cell>
          <cell r="B7013" t="str">
            <v/>
          </cell>
          <cell r="C7013">
            <v>0</v>
          </cell>
          <cell r="D7013" t="str">
            <v/>
          </cell>
          <cell r="E7013">
            <v>0</v>
          </cell>
          <cell r="F7013">
            <v>0</v>
          </cell>
          <cell r="G7013">
            <v>0</v>
          </cell>
        </row>
        <row r="7014">
          <cell r="A7014" t="str">
            <v/>
          </cell>
          <cell r="B7014" t="str">
            <v/>
          </cell>
          <cell r="C7014">
            <v>0</v>
          </cell>
          <cell r="D7014" t="str">
            <v/>
          </cell>
          <cell r="E7014">
            <v>0</v>
          </cell>
          <cell r="F7014">
            <v>0</v>
          </cell>
          <cell r="G7014">
            <v>0</v>
          </cell>
        </row>
        <row r="7015">
          <cell r="A7015" t="str">
            <v/>
          </cell>
          <cell r="B7015" t="str">
            <v/>
          </cell>
          <cell r="C7015">
            <v>0</v>
          </cell>
          <cell r="D7015" t="str">
            <v/>
          </cell>
          <cell r="E7015">
            <v>0</v>
          </cell>
          <cell r="F7015">
            <v>0</v>
          </cell>
          <cell r="G7015">
            <v>0</v>
          </cell>
        </row>
        <row r="7016">
          <cell r="A7016" t="str">
            <v/>
          </cell>
          <cell r="B7016" t="str">
            <v/>
          </cell>
          <cell r="C7016">
            <v>0</v>
          </cell>
          <cell r="D7016" t="str">
            <v/>
          </cell>
          <cell r="E7016">
            <v>0</v>
          </cell>
          <cell r="F7016">
            <v>0</v>
          </cell>
          <cell r="G7016">
            <v>0</v>
          </cell>
        </row>
        <row r="7017">
          <cell r="A7017" t="str">
            <v/>
          </cell>
          <cell r="B7017" t="str">
            <v/>
          </cell>
          <cell r="C7017">
            <v>0</v>
          </cell>
          <cell r="D7017" t="str">
            <v/>
          </cell>
          <cell r="E7017">
            <v>0</v>
          </cell>
          <cell r="F7017">
            <v>0</v>
          </cell>
          <cell r="G7017">
            <v>0</v>
          </cell>
        </row>
        <row r="7018">
          <cell r="A7018" t="str">
            <v/>
          </cell>
          <cell r="B7018" t="str">
            <v/>
          </cell>
          <cell r="C7018">
            <v>0</v>
          </cell>
          <cell r="D7018" t="str">
            <v/>
          </cell>
          <cell r="E7018">
            <v>0</v>
          </cell>
          <cell r="F7018">
            <v>0</v>
          </cell>
          <cell r="G7018">
            <v>0</v>
          </cell>
        </row>
        <row r="7019">
          <cell r="A7019" t="str">
            <v/>
          </cell>
          <cell r="B7019" t="str">
            <v/>
          </cell>
          <cell r="C7019">
            <v>0</v>
          </cell>
          <cell r="D7019" t="str">
            <v/>
          </cell>
          <cell r="E7019">
            <v>0</v>
          </cell>
          <cell r="F7019">
            <v>0</v>
          </cell>
          <cell r="G7019">
            <v>0</v>
          </cell>
        </row>
        <row r="7020">
          <cell r="A7020" t="str">
            <v/>
          </cell>
          <cell r="B7020" t="str">
            <v/>
          </cell>
          <cell r="C7020">
            <v>0</v>
          </cell>
          <cell r="D7020" t="str">
            <v/>
          </cell>
          <cell r="E7020">
            <v>0</v>
          </cell>
          <cell r="F7020">
            <v>0</v>
          </cell>
          <cell r="G7020">
            <v>0</v>
          </cell>
        </row>
        <row r="7021">
          <cell r="A7021" t="str">
            <v/>
          </cell>
          <cell r="B7021" t="str">
            <v/>
          </cell>
          <cell r="C7021">
            <v>0</v>
          </cell>
          <cell r="D7021" t="str">
            <v/>
          </cell>
          <cell r="E7021">
            <v>0</v>
          </cell>
          <cell r="F7021">
            <v>0</v>
          </cell>
          <cell r="G7021">
            <v>0</v>
          </cell>
        </row>
        <row r="7022">
          <cell r="A7022" t="str">
            <v/>
          </cell>
          <cell r="B7022" t="str">
            <v/>
          </cell>
          <cell r="C7022">
            <v>0</v>
          </cell>
          <cell r="D7022" t="str">
            <v/>
          </cell>
          <cell r="E7022">
            <v>0</v>
          </cell>
          <cell r="F7022">
            <v>0</v>
          </cell>
          <cell r="G7022">
            <v>0</v>
          </cell>
        </row>
        <row r="7023">
          <cell r="A7023" t="str">
            <v/>
          </cell>
          <cell r="B7023" t="str">
            <v/>
          </cell>
          <cell r="C7023">
            <v>0</v>
          </cell>
          <cell r="D7023" t="str">
            <v/>
          </cell>
          <cell r="E7023">
            <v>0</v>
          </cell>
          <cell r="F7023">
            <v>0</v>
          </cell>
          <cell r="G7023">
            <v>0</v>
          </cell>
        </row>
        <row r="7024">
          <cell r="A7024" t="str">
            <v/>
          </cell>
          <cell r="B7024" t="str">
            <v/>
          </cell>
          <cell r="C7024">
            <v>0</v>
          </cell>
          <cell r="D7024" t="str">
            <v/>
          </cell>
          <cell r="E7024">
            <v>0</v>
          </cell>
          <cell r="F7024">
            <v>0</v>
          </cell>
          <cell r="G7024">
            <v>0</v>
          </cell>
        </row>
        <row r="7025">
          <cell r="A7025" t="str">
            <v/>
          </cell>
          <cell r="B7025" t="str">
            <v/>
          </cell>
          <cell r="C7025">
            <v>0</v>
          </cell>
          <cell r="D7025" t="str">
            <v/>
          </cell>
          <cell r="E7025">
            <v>0</v>
          </cell>
          <cell r="F7025">
            <v>0</v>
          </cell>
          <cell r="G7025">
            <v>0</v>
          </cell>
        </row>
        <row r="7026">
          <cell r="A7026">
            <v>0</v>
          </cell>
          <cell r="E7026">
            <v>0</v>
          </cell>
          <cell r="F7026" t="str">
            <v>Total A</v>
          </cell>
          <cell r="G7026">
            <v>0</v>
          </cell>
        </row>
        <row r="7027">
          <cell r="A7027">
            <v>0</v>
          </cell>
          <cell r="C7027" t="str">
            <v>B - MANO DE OBRA</v>
          </cell>
          <cell r="E7027">
            <v>0</v>
          </cell>
          <cell r="G7027">
            <v>0</v>
          </cell>
        </row>
        <row r="7028">
          <cell r="A7028" t="str">
            <v/>
          </cell>
          <cell r="B7028" t="str">
            <v/>
          </cell>
          <cell r="C7028">
            <v>0</v>
          </cell>
          <cell r="D7028" t="str">
            <v/>
          </cell>
          <cell r="E7028">
            <v>0</v>
          </cell>
          <cell r="F7028">
            <v>0</v>
          </cell>
          <cell r="G7028">
            <v>0</v>
          </cell>
        </row>
        <row r="7029">
          <cell r="A7029" t="str">
            <v/>
          </cell>
          <cell r="B7029" t="str">
            <v/>
          </cell>
          <cell r="C7029">
            <v>0</v>
          </cell>
          <cell r="D7029" t="str">
            <v/>
          </cell>
          <cell r="E7029">
            <v>0</v>
          </cell>
          <cell r="F7029">
            <v>0</v>
          </cell>
          <cell r="G7029">
            <v>0</v>
          </cell>
        </row>
        <row r="7030">
          <cell r="A7030" t="str">
            <v/>
          </cell>
          <cell r="B7030" t="str">
            <v/>
          </cell>
          <cell r="C7030">
            <v>0</v>
          </cell>
          <cell r="D7030" t="str">
            <v/>
          </cell>
          <cell r="E7030">
            <v>0</v>
          </cell>
          <cell r="F7030">
            <v>0</v>
          </cell>
          <cell r="G7030">
            <v>0</v>
          </cell>
        </row>
        <row r="7031">
          <cell r="A7031" t="str">
            <v/>
          </cell>
          <cell r="B7031" t="str">
            <v/>
          </cell>
          <cell r="C7031">
            <v>0</v>
          </cell>
          <cell r="D7031" t="str">
            <v/>
          </cell>
          <cell r="E7031">
            <v>0</v>
          </cell>
          <cell r="F7031">
            <v>0</v>
          </cell>
          <cell r="G7031">
            <v>0</v>
          </cell>
        </row>
        <row r="7032">
          <cell r="A7032" t="str">
            <v/>
          </cell>
          <cell r="B7032" t="str">
            <v/>
          </cell>
          <cell r="C7032">
            <v>0</v>
          </cell>
          <cell r="D7032" t="str">
            <v/>
          </cell>
          <cell r="E7032">
            <v>0</v>
          </cell>
          <cell r="F7032">
            <v>0</v>
          </cell>
          <cell r="G7032">
            <v>0</v>
          </cell>
        </row>
        <row r="7033">
          <cell r="A7033" t="str">
            <v/>
          </cell>
          <cell r="B7033" t="str">
            <v/>
          </cell>
          <cell r="C7033">
            <v>0</v>
          </cell>
          <cell r="D7033" t="str">
            <v/>
          </cell>
          <cell r="E7033">
            <v>0</v>
          </cell>
          <cell r="F7033">
            <v>0</v>
          </cell>
          <cell r="G7033">
            <v>0</v>
          </cell>
        </row>
        <row r="7034">
          <cell r="A7034" t="str">
            <v/>
          </cell>
          <cell r="B7034" t="str">
            <v/>
          </cell>
          <cell r="C7034">
            <v>0</v>
          </cell>
          <cell r="D7034" t="str">
            <v/>
          </cell>
          <cell r="E7034">
            <v>0</v>
          </cell>
          <cell r="F7034">
            <v>0</v>
          </cell>
          <cell r="G7034">
            <v>0</v>
          </cell>
        </row>
        <row r="7035">
          <cell r="A7035" t="str">
            <v/>
          </cell>
          <cell r="B7035" t="str">
            <v/>
          </cell>
          <cell r="C7035">
            <v>0</v>
          </cell>
          <cell r="D7035" t="str">
            <v/>
          </cell>
          <cell r="E7035">
            <v>0</v>
          </cell>
          <cell r="F7035">
            <v>0</v>
          </cell>
          <cell r="G7035">
            <v>0</v>
          </cell>
        </row>
        <row r="7036">
          <cell r="A7036">
            <v>0</v>
          </cell>
          <cell r="E7036">
            <v>0</v>
          </cell>
          <cell r="F7036" t="str">
            <v>Total B</v>
          </cell>
          <cell r="G7036">
            <v>0</v>
          </cell>
        </row>
        <row r="7037">
          <cell r="A7037">
            <v>0</v>
          </cell>
          <cell r="C7037" t="str">
            <v>C - EQUIPOS</v>
          </cell>
          <cell r="E7037">
            <v>0</v>
          </cell>
          <cell r="G7037">
            <v>0</v>
          </cell>
        </row>
        <row r="7038">
          <cell r="A7038" t="str">
            <v/>
          </cell>
          <cell r="B7038" t="str">
            <v/>
          </cell>
          <cell r="C7038">
            <v>0</v>
          </cell>
          <cell r="D7038" t="str">
            <v/>
          </cell>
          <cell r="E7038">
            <v>0</v>
          </cell>
          <cell r="F7038">
            <v>0</v>
          </cell>
          <cell r="G7038">
            <v>0</v>
          </cell>
        </row>
        <row r="7039">
          <cell r="A7039" t="str">
            <v/>
          </cell>
          <cell r="B7039" t="str">
            <v/>
          </cell>
          <cell r="C7039">
            <v>0</v>
          </cell>
          <cell r="D7039" t="str">
            <v/>
          </cell>
          <cell r="E7039">
            <v>0</v>
          </cell>
          <cell r="F7039">
            <v>0</v>
          </cell>
          <cell r="G7039">
            <v>0</v>
          </cell>
        </row>
        <row r="7040">
          <cell r="A7040" t="str">
            <v/>
          </cell>
          <cell r="B7040" t="str">
            <v/>
          </cell>
          <cell r="C7040">
            <v>0</v>
          </cell>
          <cell r="D7040" t="str">
            <v/>
          </cell>
          <cell r="E7040">
            <v>0</v>
          </cell>
          <cell r="F7040">
            <v>0</v>
          </cell>
          <cell r="G7040">
            <v>0</v>
          </cell>
        </row>
        <row r="7041">
          <cell r="A7041" t="str">
            <v/>
          </cell>
          <cell r="B7041" t="str">
            <v/>
          </cell>
          <cell r="C7041">
            <v>0</v>
          </cell>
          <cell r="D7041" t="str">
            <v/>
          </cell>
          <cell r="E7041">
            <v>0</v>
          </cell>
          <cell r="F7041">
            <v>0</v>
          </cell>
          <cell r="G7041">
            <v>0</v>
          </cell>
        </row>
        <row r="7042">
          <cell r="A7042" t="str">
            <v/>
          </cell>
          <cell r="B7042" t="str">
            <v/>
          </cell>
          <cell r="C7042">
            <v>0</v>
          </cell>
          <cell r="D7042" t="str">
            <v/>
          </cell>
          <cell r="E7042">
            <v>0</v>
          </cell>
          <cell r="F7042">
            <v>0</v>
          </cell>
          <cell r="G7042">
            <v>0</v>
          </cell>
        </row>
        <row r="7043">
          <cell r="A7043" t="str">
            <v/>
          </cell>
          <cell r="B7043" t="str">
            <v/>
          </cell>
          <cell r="C7043">
            <v>0</v>
          </cell>
          <cell r="D7043" t="str">
            <v/>
          </cell>
          <cell r="E7043">
            <v>0</v>
          </cell>
          <cell r="F7043">
            <v>0</v>
          </cell>
          <cell r="G7043">
            <v>0</v>
          </cell>
        </row>
        <row r="7044">
          <cell r="A7044" t="str">
            <v/>
          </cell>
          <cell r="B7044" t="str">
            <v/>
          </cell>
          <cell r="C7044">
            <v>0</v>
          </cell>
          <cell r="D7044" t="str">
            <v/>
          </cell>
          <cell r="E7044">
            <v>0</v>
          </cell>
          <cell r="F7044">
            <v>0</v>
          </cell>
          <cell r="G7044">
            <v>0</v>
          </cell>
        </row>
        <row r="7045">
          <cell r="A7045" t="str">
            <v/>
          </cell>
          <cell r="B7045" t="str">
            <v/>
          </cell>
          <cell r="C7045">
            <v>0</v>
          </cell>
          <cell r="D7045" t="str">
            <v/>
          </cell>
          <cell r="E7045">
            <v>0</v>
          </cell>
          <cell r="F7045">
            <v>0</v>
          </cell>
          <cell r="G7045">
            <v>0</v>
          </cell>
        </row>
        <row r="7046">
          <cell r="A7046" t="str">
            <v/>
          </cell>
          <cell r="B7046" t="str">
            <v/>
          </cell>
          <cell r="C7046">
            <v>0</v>
          </cell>
          <cell r="D7046" t="str">
            <v/>
          </cell>
          <cell r="E7046">
            <v>0</v>
          </cell>
          <cell r="F7046">
            <v>0</v>
          </cell>
          <cell r="G7046">
            <v>0</v>
          </cell>
        </row>
        <row r="7047">
          <cell r="A7047">
            <v>0</v>
          </cell>
          <cell r="E7047">
            <v>0</v>
          </cell>
          <cell r="F7047" t="str">
            <v>Total C</v>
          </cell>
          <cell r="G7047">
            <v>0</v>
          </cell>
        </row>
        <row r="7048">
          <cell r="A7048">
            <v>0</v>
          </cell>
          <cell r="E7048">
            <v>0</v>
          </cell>
          <cell r="G7048">
            <v>0</v>
          </cell>
        </row>
        <row r="7049">
          <cell r="A7049" t="str">
            <v>22.1.1</v>
          </cell>
          <cell r="B7049" t="str">
            <v>Bancos</v>
          </cell>
          <cell r="C7049">
            <v>0</v>
          </cell>
          <cell r="D7049" t="str">
            <v>Costo  Neto</v>
          </cell>
          <cell r="E7049">
            <v>0</v>
          </cell>
          <cell r="F7049" t="str">
            <v>Total D=A+B+C</v>
          </cell>
          <cell r="G7049">
            <v>0</v>
          </cell>
        </row>
        <row r="7051">
          <cell r="A7051" t="str">
            <v>ANALISIS DE PRECIOS</v>
          </cell>
          <cell r="B7051">
            <v>0</v>
          </cell>
          <cell r="C7051">
            <v>0</v>
          </cell>
          <cell r="D7051">
            <v>0</v>
          </cell>
          <cell r="E7051">
            <v>0</v>
          </cell>
          <cell r="F7051">
            <v>0</v>
          </cell>
          <cell r="G7051">
            <v>0</v>
          </cell>
        </row>
        <row r="7052">
          <cell r="A7052" t="str">
            <v>COMITENTE:</v>
          </cell>
          <cell r="B7052" t="str">
            <v>SUBSECRETARÍA DE OBRAS PÚBLICAS</v>
          </cell>
          <cell r="C7052">
            <v>0</v>
          </cell>
          <cell r="D7052">
            <v>0</v>
          </cell>
          <cell r="E7052">
            <v>0</v>
          </cell>
          <cell r="F7052">
            <v>0</v>
          </cell>
          <cell r="G7052">
            <v>0</v>
          </cell>
        </row>
        <row r="7053">
          <cell r="A7053" t="str">
            <v>CONTRATISTA:</v>
          </cell>
          <cell r="B7053">
            <v>0</v>
          </cell>
          <cell r="C7053">
            <v>0</v>
          </cell>
          <cell r="D7053">
            <v>0</v>
          </cell>
          <cell r="E7053">
            <v>0</v>
          </cell>
          <cell r="F7053">
            <v>0</v>
          </cell>
          <cell r="G7053">
            <v>0</v>
          </cell>
        </row>
        <row r="7054">
          <cell r="A7054" t="str">
            <v>OBRA:</v>
          </cell>
          <cell r="B7054" t="str">
            <v>CONSTRUCCIÓN CONSULTORIOS EXTERNOS - HOSPITAL DR. GUILLERMO RAWSON</v>
          </cell>
          <cell r="C7054">
            <v>0</v>
          </cell>
          <cell r="D7054">
            <v>0</v>
          </cell>
          <cell r="E7054">
            <v>0</v>
          </cell>
          <cell r="F7054" t="str">
            <v>PRECIOS A:</v>
          </cell>
          <cell r="G7054">
            <v>0</v>
          </cell>
        </row>
        <row r="7055">
          <cell r="A7055" t="str">
            <v>UBICACIÓN:</v>
          </cell>
          <cell r="B7055" t="str">
            <v>Departamento Capital - Provincia de SAN JUAN</v>
          </cell>
          <cell r="C7055">
            <v>0</v>
          </cell>
          <cell r="E7055">
            <v>0</v>
          </cell>
          <cell r="G7055">
            <v>0</v>
          </cell>
        </row>
        <row r="7056">
          <cell r="A7056" t="str">
            <v>RUBRO:</v>
          </cell>
          <cell r="B7056">
            <v>22</v>
          </cell>
          <cell r="C7056" t="str">
            <v>EQUIPAMIENTO Y VARIOS</v>
          </cell>
          <cell r="E7056">
            <v>0</v>
          </cell>
          <cell r="G7056">
            <v>0</v>
          </cell>
        </row>
        <row r="7057">
          <cell r="A7057" t="str">
            <v>ITEM:</v>
          </cell>
          <cell r="B7057" t="str">
            <v>22.1.3</v>
          </cell>
          <cell r="C7057" t="str">
            <v>Cestos de basura</v>
          </cell>
          <cell r="E7057">
            <v>0</v>
          </cell>
          <cell r="F7057" t="str">
            <v>UNIDAD:</v>
          </cell>
          <cell r="G7057" t="str">
            <v>un</v>
          </cell>
        </row>
        <row r="7058">
          <cell r="A7058">
            <v>0</v>
          </cell>
          <cell r="B7058">
            <v>0</v>
          </cell>
          <cell r="E7058">
            <v>0</v>
          </cell>
          <cell r="G7058">
            <v>0</v>
          </cell>
        </row>
        <row r="7059">
          <cell r="A7059" t="str">
            <v>DATOS REDETERMINACION</v>
          </cell>
          <cell r="B7059">
            <v>0</v>
          </cell>
          <cell r="C7059" t="str">
            <v>DESIGNACION</v>
          </cell>
          <cell r="D7059" t="str">
            <v>U</v>
          </cell>
          <cell r="E7059" t="str">
            <v>Cantidad</v>
          </cell>
          <cell r="F7059" t="str">
            <v>$ Unitarios</v>
          </cell>
          <cell r="G7059" t="str">
            <v>$ Parcial</v>
          </cell>
        </row>
        <row r="7060">
          <cell r="A7060" t="str">
            <v>CÓDIGO</v>
          </cell>
          <cell r="B7060" t="str">
            <v>DESCRIPCIÓN</v>
          </cell>
          <cell r="C7060">
            <v>0</v>
          </cell>
          <cell r="D7060">
            <v>0</v>
          </cell>
          <cell r="E7060">
            <v>0</v>
          </cell>
          <cell r="F7060">
            <v>0</v>
          </cell>
          <cell r="G7060">
            <v>0</v>
          </cell>
        </row>
        <row r="7061">
          <cell r="A7061">
            <v>0</v>
          </cell>
          <cell r="B7061">
            <v>0</v>
          </cell>
          <cell r="C7061" t="str">
            <v>A - MATERIALES</v>
          </cell>
          <cell r="D7061">
            <v>0</v>
          </cell>
          <cell r="E7061">
            <v>0</v>
          </cell>
          <cell r="F7061">
            <v>0</v>
          </cell>
          <cell r="G7061">
            <v>0</v>
          </cell>
        </row>
        <row r="7062">
          <cell r="A7062" t="str">
            <v/>
          </cell>
          <cell r="B7062" t="str">
            <v/>
          </cell>
          <cell r="C7062">
            <v>0</v>
          </cell>
          <cell r="D7062" t="str">
            <v/>
          </cell>
          <cell r="E7062">
            <v>0</v>
          </cell>
          <cell r="F7062">
            <v>0</v>
          </cell>
          <cell r="G7062">
            <v>0</v>
          </cell>
        </row>
        <row r="7063">
          <cell r="A7063" t="str">
            <v/>
          </cell>
          <cell r="B7063" t="str">
            <v/>
          </cell>
          <cell r="C7063">
            <v>0</v>
          </cell>
          <cell r="D7063" t="str">
            <v/>
          </cell>
          <cell r="E7063">
            <v>0</v>
          </cell>
          <cell r="F7063">
            <v>0</v>
          </cell>
          <cell r="G7063">
            <v>0</v>
          </cell>
        </row>
        <row r="7064">
          <cell r="A7064" t="str">
            <v/>
          </cell>
          <cell r="B7064" t="str">
            <v/>
          </cell>
          <cell r="C7064">
            <v>0</v>
          </cell>
          <cell r="D7064" t="str">
            <v/>
          </cell>
          <cell r="E7064">
            <v>0</v>
          </cell>
          <cell r="F7064">
            <v>0</v>
          </cell>
          <cell r="G7064">
            <v>0</v>
          </cell>
        </row>
        <row r="7065">
          <cell r="A7065" t="str">
            <v/>
          </cell>
          <cell r="B7065" t="str">
            <v/>
          </cell>
          <cell r="C7065">
            <v>0</v>
          </cell>
          <cell r="D7065" t="str">
            <v/>
          </cell>
          <cell r="E7065">
            <v>0</v>
          </cell>
          <cell r="F7065">
            <v>0</v>
          </cell>
          <cell r="G7065">
            <v>0</v>
          </cell>
        </row>
        <row r="7066">
          <cell r="A7066" t="str">
            <v/>
          </cell>
          <cell r="B7066" t="str">
            <v/>
          </cell>
          <cell r="C7066">
            <v>0</v>
          </cell>
          <cell r="D7066" t="str">
            <v/>
          </cell>
          <cell r="E7066">
            <v>0</v>
          </cell>
          <cell r="F7066">
            <v>0</v>
          </cell>
          <cell r="G7066">
            <v>0</v>
          </cell>
        </row>
        <row r="7067">
          <cell r="A7067" t="str">
            <v/>
          </cell>
          <cell r="B7067" t="str">
            <v/>
          </cell>
          <cell r="C7067">
            <v>0</v>
          </cell>
          <cell r="D7067" t="str">
            <v/>
          </cell>
          <cell r="E7067">
            <v>0</v>
          </cell>
          <cell r="F7067">
            <v>0</v>
          </cell>
          <cell r="G7067">
            <v>0</v>
          </cell>
        </row>
        <row r="7068">
          <cell r="A7068" t="str">
            <v/>
          </cell>
          <cell r="B7068" t="str">
            <v/>
          </cell>
          <cell r="C7068">
            <v>0</v>
          </cell>
          <cell r="D7068" t="str">
            <v/>
          </cell>
          <cell r="E7068">
            <v>0</v>
          </cell>
          <cell r="F7068">
            <v>0</v>
          </cell>
          <cell r="G7068">
            <v>0</v>
          </cell>
        </row>
        <row r="7069">
          <cell r="A7069" t="str">
            <v/>
          </cell>
          <cell r="B7069" t="str">
            <v/>
          </cell>
          <cell r="C7069">
            <v>0</v>
          </cell>
          <cell r="D7069" t="str">
            <v/>
          </cell>
          <cell r="E7069">
            <v>0</v>
          </cell>
          <cell r="F7069">
            <v>0</v>
          </cell>
          <cell r="G7069">
            <v>0</v>
          </cell>
        </row>
        <row r="7070">
          <cell r="A7070" t="str">
            <v/>
          </cell>
          <cell r="B7070" t="str">
            <v/>
          </cell>
          <cell r="C7070">
            <v>0</v>
          </cell>
          <cell r="D7070" t="str">
            <v/>
          </cell>
          <cell r="E7070">
            <v>0</v>
          </cell>
          <cell r="F7070">
            <v>0</v>
          </cell>
          <cell r="G7070">
            <v>0</v>
          </cell>
        </row>
        <row r="7071">
          <cell r="A7071" t="str">
            <v/>
          </cell>
          <cell r="B7071" t="str">
            <v/>
          </cell>
          <cell r="C7071">
            <v>0</v>
          </cell>
          <cell r="D7071" t="str">
            <v/>
          </cell>
          <cell r="E7071">
            <v>0</v>
          </cell>
          <cell r="F7071">
            <v>0</v>
          </cell>
          <cell r="G7071">
            <v>0</v>
          </cell>
        </row>
        <row r="7072">
          <cell r="A7072" t="str">
            <v/>
          </cell>
          <cell r="B7072" t="str">
            <v/>
          </cell>
          <cell r="C7072">
            <v>0</v>
          </cell>
          <cell r="D7072" t="str">
            <v/>
          </cell>
          <cell r="E7072">
            <v>0</v>
          </cell>
          <cell r="F7072">
            <v>0</v>
          </cell>
          <cell r="G7072">
            <v>0</v>
          </cell>
        </row>
        <row r="7073">
          <cell r="A7073" t="str">
            <v/>
          </cell>
          <cell r="B7073" t="str">
            <v/>
          </cell>
          <cell r="C7073">
            <v>0</v>
          </cell>
          <cell r="D7073" t="str">
            <v/>
          </cell>
          <cell r="E7073">
            <v>0</v>
          </cell>
          <cell r="F7073">
            <v>0</v>
          </cell>
          <cell r="G7073">
            <v>0</v>
          </cell>
        </row>
        <row r="7074">
          <cell r="A7074" t="str">
            <v/>
          </cell>
          <cell r="B7074" t="str">
            <v/>
          </cell>
          <cell r="C7074">
            <v>0</v>
          </cell>
          <cell r="D7074" t="str">
            <v/>
          </cell>
          <cell r="E7074">
            <v>0</v>
          </cell>
          <cell r="F7074">
            <v>0</v>
          </cell>
          <cell r="G7074">
            <v>0</v>
          </cell>
        </row>
        <row r="7075">
          <cell r="A7075" t="str">
            <v/>
          </cell>
          <cell r="B7075" t="str">
            <v/>
          </cell>
          <cell r="C7075">
            <v>0</v>
          </cell>
          <cell r="D7075" t="str">
            <v/>
          </cell>
          <cell r="E7075">
            <v>0</v>
          </cell>
          <cell r="F7075">
            <v>0</v>
          </cell>
          <cell r="G7075">
            <v>0</v>
          </cell>
        </row>
        <row r="7076">
          <cell r="A7076">
            <v>0</v>
          </cell>
          <cell r="E7076">
            <v>0</v>
          </cell>
          <cell r="F7076" t="str">
            <v>Total A</v>
          </cell>
          <cell r="G7076">
            <v>0</v>
          </cell>
        </row>
        <row r="7077">
          <cell r="A7077">
            <v>0</v>
          </cell>
          <cell r="C7077" t="str">
            <v>B - MANO DE OBRA</v>
          </cell>
          <cell r="E7077">
            <v>0</v>
          </cell>
          <cell r="G7077">
            <v>0</v>
          </cell>
        </row>
        <row r="7078">
          <cell r="A7078" t="str">
            <v/>
          </cell>
          <cell r="B7078" t="str">
            <v/>
          </cell>
          <cell r="C7078">
            <v>0</v>
          </cell>
          <cell r="D7078" t="str">
            <v/>
          </cell>
          <cell r="E7078">
            <v>0</v>
          </cell>
          <cell r="F7078">
            <v>0</v>
          </cell>
          <cell r="G7078">
            <v>0</v>
          </cell>
        </row>
        <row r="7079">
          <cell r="A7079" t="str">
            <v/>
          </cell>
          <cell r="B7079" t="str">
            <v/>
          </cell>
          <cell r="C7079">
            <v>0</v>
          </cell>
          <cell r="D7079" t="str">
            <v/>
          </cell>
          <cell r="E7079">
            <v>0</v>
          </cell>
          <cell r="F7079">
            <v>0</v>
          </cell>
          <cell r="G7079">
            <v>0</v>
          </cell>
        </row>
        <row r="7080">
          <cell r="A7080" t="str">
            <v/>
          </cell>
          <cell r="B7080" t="str">
            <v/>
          </cell>
          <cell r="C7080">
            <v>0</v>
          </cell>
          <cell r="D7080" t="str">
            <v/>
          </cell>
          <cell r="E7080">
            <v>0</v>
          </cell>
          <cell r="F7080">
            <v>0</v>
          </cell>
          <cell r="G7080">
            <v>0</v>
          </cell>
        </row>
        <row r="7081">
          <cell r="A7081" t="str">
            <v/>
          </cell>
          <cell r="B7081" t="str">
            <v/>
          </cell>
          <cell r="C7081">
            <v>0</v>
          </cell>
          <cell r="D7081" t="str">
            <v/>
          </cell>
          <cell r="E7081">
            <v>0</v>
          </cell>
          <cell r="F7081">
            <v>0</v>
          </cell>
          <cell r="G7081">
            <v>0</v>
          </cell>
        </row>
        <row r="7082">
          <cell r="A7082" t="str">
            <v/>
          </cell>
          <cell r="B7082" t="str">
            <v/>
          </cell>
          <cell r="C7082">
            <v>0</v>
          </cell>
          <cell r="D7082" t="str">
            <v/>
          </cell>
          <cell r="E7082">
            <v>0</v>
          </cell>
          <cell r="F7082">
            <v>0</v>
          </cell>
          <cell r="G7082">
            <v>0</v>
          </cell>
        </row>
        <row r="7083">
          <cell r="A7083" t="str">
            <v/>
          </cell>
          <cell r="B7083" t="str">
            <v/>
          </cell>
          <cell r="C7083">
            <v>0</v>
          </cell>
          <cell r="D7083" t="str">
            <v/>
          </cell>
          <cell r="E7083">
            <v>0</v>
          </cell>
          <cell r="F7083">
            <v>0</v>
          </cell>
          <cell r="G7083">
            <v>0</v>
          </cell>
        </row>
        <row r="7084">
          <cell r="A7084" t="str">
            <v/>
          </cell>
          <cell r="B7084" t="str">
            <v/>
          </cell>
          <cell r="C7084">
            <v>0</v>
          </cell>
          <cell r="D7084" t="str">
            <v/>
          </cell>
          <cell r="E7084">
            <v>0</v>
          </cell>
          <cell r="F7084">
            <v>0</v>
          </cell>
          <cell r="G7084">
            <v>0</v>
          </cell>
        </row>
        <row r="7085">
          <cell r="A7085" t="str">
            <v/>
          </cell>
          <cell r="B7085" t="str">
            <v/>
          </cell>
          <cell r="C7085">
            <v>0</v>
          </cell>
          <cell r="D7085" t="str">
            <v/>
          </cell>
          <cell r="E7085">
            <v>0</v>
          </cell>
          <cell r="F7085">
            <v>0</v>
          </cell>
          <cell r="G7085">
            <v>0</v>
          </cell>
        </row>
        <row r="7086">
          <cell r="A7086">
            <v>0</v>
          </cell>
          <cell r="E7086">
            <v>0</v>
          </cell>
          <cell r="F7086" t="str">
            <v>Total B</v>
          </cell>
          <cell r="G7086">
            <v>0</v>
          </cell>
        </row>
        <row r="7087">
          <cell r="A7087">
            <v>0</v>
          </cell>
          <cell r="C7087" t="str">
            <v>C - EQUIPOS</v>
          </cell>
          <cell r="E7087">
            <v>0</v>
          </cell>
          <cell r="G7087">
            <v>0</v>
          </cell>
        </row>
        <row r="7088">
          <cell r="A7088" t="str">
            <v/>
          </cell>
          <cell r="B7088" t="str">
            <v/>
          </cell>
          <cell r="C7088">
            <v>0</v>
          </cell>
          <cell r="D7088" t="str">
            <v/>
          </cell>
          <cell r="E7088">
            <v>0</v>
          </cell>
          <cell r="F7088">
            <v>0</v>
          </cell>
          <cell r="G7088">
            <v>0</v>
          </cell>
        </row>
        <row r="7089">
          <cell r="A7089" t="str">
            <v/>
          </cell>
          <cell r="B7089" t="str">
            <v/>
          </cell>
          <cell r="C7089">
            <v>0</v>
          </cell>
          <cell r="D7089" t="str">
            <v/>
          </cell>
          <cell r="E7089">
            <v>0</v>
          </cell>
          <cell r="F7089">
            <v>0</v>
          </cell>
          <cell r="G7089">
            <v>0</v>
          </cell>
        </row>
        <row r="7090">
          <cell r="A7090" t="str">
            <v/>
          </cell>
          <cell r="B7090" t="str">
            <v/>
          </cell>
          <cell r="C7090">
            <v>0</v>
          </cell>
          <cell r="D7090" t="str">
            <v/>
          </cell>
          <cell r="E7090">
            <v>0</v>
          </cell>
          <cell r="F7090">
            <v>0</v>
          </cell>
          <cell r="G7090">
            <v>0</v>
          </cell>
        </row>
        <row r="7091">
          <cell r="A7091" t="str">
            <v/>
          </cell>
          <cell r="B7091" t="str">
            <v/>
          </cell>
          <cell r="C7091">
            <v>0</v>
          </cell>
          <cell r="D7091" t="str">
            <v/>
          </cell>
          <cell r="E7091">
            <v>0</v>
          </cell>
          <cell r="F7091">
            <v>0</v>
          </cell>
          <cell r="G7091">
            <v>0</v>
          </cell>
        </row>
        <row r="7092">
          <cell r="A7092" t="str">
            <v/>
          </cell>
          <cell r="B7092" t="str">
            <v/>
          </cell>
          <cell r="C7092">
            <v>0</v>
          </cell>
          <cell r="D7092" t="str">
            <v/>
          </cell>
          <cell r="E7092">
            <v>0</v>
          </cell>
          <cell r="F7092">
            <v>0</v>
          </cell>
          <cell r="G7092">
            <v>0</v>
          </cell>
        </row>
        <row r="7093">
          <cell r="A7093" t="str">
            <v/>
          </cell>
          <cell r="B7093" t="str">
            <v/>
          </cell>
          <cell r="C7093">
            <v>0</v>
          </cell>
          <cell r="D7093" t="str">
            <v/>
          </cell>
          <cell r="E7093">
            <v>0</v>
          </cell>
          <cell r="F7093">
            <v>0</v>
          </cell>
          <cell r="G7093">
            <v>0</v>
          </cell>
        </row>
        <row r="7094">
          <cell r="A7094" t="str">
            <v/>
          </cell>
          <cell r="B7094" t="str">
            <v/>
          </cell>
          <cell r="C7094">
            <v>0</v>
          </cell>
          <cell r="D7094" t="str">
            <v/>
          </cell>
          <cell r="E7094">
            <v>0</v>
          </cell>
          <cell r="F7094">
            <v>0</v>
          </cell>
          <cell r="G7094">
            <v>0</v>
          </cell>
        </row>
        <row r="7095">
          <cell r="A7095" t="str">
            <v/>
          </cell>
          <cell r="B7095" t="str">
            <v/>
          </cell>
          <cell r="C7095">
            <v>0</v>
          </cell>
          <cell r="D7095" t="str">
            <v/>
          </cell>
          <cell r="E7095">
            <v>0</v>
          </cell>
          <cell r="F7095">
            <v>0</v>
          </cell>
          <cell r="G7095">
            <v>0</v>
          </cell>
        </row>
        <row r="7096">
          <cell r="A7096" t="str">
            <v/>
          </cell>
          <cell r="B7096" t="str">
            <v/>
          </cell>
          <cell r="C7096">
            <v>0</v>
          </cell>
          <cell r="D7096" t="str">
            <v/>
          </cell>
          <cell r="E7096">
            <v>0</v>
          </cell>
          <cell r="F7096">
            <v>0</v>
          </cell>
          <cell r="G7096">
            <v>0</v>
          </cell>
        </row>
        <row r="7097">
          <cell r="A7097">
            <v>0</v>
          </cell>
          <cell r="E7097">
            <v>0</v>
          </cell>
          <cell r="F7097" t="str">
            <v>Total C</v>
          </cell>
          <cell r="G7097">
            <v>0</v>
          </cell>
        </row>
        <row r="7098">
          <cell r="A7098">
            <v>0</v>
          </cell>
          <cell r="E7098">
            <v>0</v>
          </cell>
          <cell r="G7098">
            <v>0</v>
          </cell>
        </row>
        <row r="7099">
          <cell r="A7099" t="str">
            <v>22.1.3</v>
          </cell>
          <cell r="B7099" t="str">
            <v>Cestos de basura</v>
          </cell>
          <cell r="C7099">
            <v>0</v>
          </cell>
          <cell r="D7099" t="str">
            <v>Costo  Neto</v>
          </cell>
          <cell r="E7099">
            <v>0</v>
          </cell>
          <cell r="F7099" t="str">
            <v>Total D=A+B+C</v>
          </cell>
          <cell r="G7099">
            <v>0</v>
          </cell>
        </row>
        <row r="7101">
          <cell r="A7101" t="str">
            <v>ANALISIS DE PRECIOS</v>
          </cell>
          <cell r="B7101">
            <v>0</v>
          </cell>
          <cell r="C7101">
            <v>0</v>
          </cell>
          <cell r="D7101">
            <v>0</v>
          </cell>
          <cell r="E7101">
            <v>0</v>
          </cell>
          <cell r="F7101">
            <v>0</v>
          </cell>
          <cell r="G7101">
            <v>0</v>
          </cell>
        </row>
        <row r="7102">
          <cell r="A7102" t="str">
            <v>COMITENTE:</v>
          </cell>
          <cell r="B7102" t="str">
            <v>SUBSECRETARÍA DE OBRAS PÚBLICAS</v>
          </cell>
          <cell r="C7102">
            <v>0</v>
          </cell>
          <cell r="D7102">
            <v>0</v>
          </cell>
          <cell r="E7102">
            <v>0</v>
          </cell>
          <cell r="F7102">
            <v>0</v>
          </cell>
          <cell r="G7102">
            <v>0</v>
          </cell>
        </row>
        <row r="7103">
          <cell r="A7103" t="str">
            <v>CONTRATISTA:</v>
          </cell>
          <cell r="B7103">
            <v>0</v>
          </cell>
          <cell r="C7103">
            <v>0</v>
          </cell>
          <cell r="D7103">
            <v>0</v>
          </cell>
          <cell r="E7103">
            <v>0</v>
          </cell>
          <cell r="F7103">
            <v>0</v>
          </cell>
          <cell r="G7103">
            <v>0</v>
          </cell>
        </row>
        <row r="7104">
          <cell r="A7104" t="str">
            <v>OBRA:</v>
          </cell>
          <cell r="B7104" t="str">
            <v>CONSTRUCCIÓN CONSULTORIOS EXTERNOS - HOSPITAL DR. GUILLERMO RAWSON</v>
          </cell>
          <cell r="C7104">
            <v>0</v>
          </cell>
          <cell r="D7104">
            <v>0</v>
          </cell>
          <cell r="E7104">
            <v>0</v>
          </cell>
          <cell r="F7104" t="str">
            <v>PRECIOS A:</v>
          </cell>
          <cell r="G7104">
            <v>0</v>
          </cell>
        </row>
        <row r="7105">
          <cell r="A7105" t="str">
            <v>UBICACIÓN:</v>
          </cell>
          <cell r="B7105" t="str">
            <v>Departamento Capital - Provincia de SAN JUAN</v>
          </cell>
          <cell r="C7105">
            <v>0</v>
          </cell>
          <cell r="E7105">
            <v>0</v>
          </cell>
          <cell r="G7105">
            <v>0</v>
          </cell>
        </row>
        <row r="7106">
          <cell r="A7106" t="str">
            <v>RUBRO:</v>
          </cell>
          <cell r="B7106">
            <v>22</v>
          </cell>
          <cell r="C7106" t="str">
            <v>EQUIPAMIENTO Y VARIOS</v>
          </cell>
          <cell r="E7106">
            <v>0</v>
          </cell>
          <cell r="G7106">
            <v>0</v>
          </cell>
        </row>
        <row r="7107">
          <cell r="A7107" t="str">
            <v>ITEM:</v>
          </cell>
          <cell r="B7107" t="str">
            <v>22.1.6</v>
          </cell>
          <cell r="C7107" t="str">
            <v>Bolardos</v>
          </cell>
          <cell r="E7107">
            <v>0</v>
          </cell>
          <cell r="F7107" t="str">
            <v>UNIDAD:</v>
          </cell>
          <cell r="G7107" t="str">
            <v>un</v>
          </cell>
        </row>
        <row r="7108">
          <cell r="A7108">
            <v>0</v>
          </cell>
          <cell r="B7108">
            <v>0</v>
          </cell>
          <cell r="E7108">
            <v>0</v>
          </cell>
          <cell r="G7108">
            <v>0</v>
          </cell>
        </row>
        <row r="7109">
          <cell r="A7109" t="str">
            <v>DATOS REDETERMINACION</v>
          </cell>
          <cell r="B7109">
            <v>0</v>
          </cell>
          <cell r="C7109" t="str">
            <v>DESIGNACION</v>
          </cell>
          <cell r="D7109" t="str">
            <v>U</v>
          </cell>
          <cell r="E7109" t="str">
            <v>Cantidad</v>
          </cell>
          <cell r="F7109" t="str">
            <v>$ Unitarios</v>
          </cell>
          <cell r="G7109" t="str">
            <v>$ Parcial</v>
          </cell>
        </row>
        <row r="7110">
          <cell r="A7110" t="str">
            <v>CÓDIGO</v>
          </cell>
          <cell r="B7110" t="str">
            <v>DESCRIPCIÓN</v>
          </cell>
          <cell r="C7110">
            <v>0</v>
          </cell>
          <cell r="D7110">
            <v>0</v>
          </cell>
          <cell r="E7110">
            <v>0</v>
          </cell>
          <cell r="F7110">
            <v>0</v>
          </cell>
          <cell r="G7110">
            <v>0</v>
          </cell>
        </row>
        <row r="7111">
          <cell r="A7111">
            <v>0</v>
          </cell>
          <cell r="B7111">
            <v>0</v>
          </cell>
          <cell r="C7111" t="str">
            <v>A - MATERIALES</v>
          </cell>
          <cell r="D7111">
            <v>0</v>
          </cell>
          <cell r="E7111">
            <v>0</v>
          </cell>
          <cell r="F7111">
            <v>0</v>
          </cell>
          <cell r="G7111">
            <v>0</v>
          </cell>
        </row>
        <row r="7112">
          <cell r="A7112" t="str">
            <v/>
          </cell>
          <cell r="B7112" t="str">
            <v/>
          </cell>
          <cell r="C7112">
            <v>0</v>
          </cell>
          <cell r="D7112" t="str">
            <v/>
          </cell>
          <cell r="E7112">
            <v>0</v>
          </cell>
          <cell r="F7112">
            <v>0</v>
          </cell>
          <cell r="G7112">
            <v>0</v>
          </cell>
        </row>
        <row r="7113">
          <cell r="A7113" t="str">
            <v/>
          </cell>
          <cell r="B7113" t="str">
            <v/>
          </cell>
          <cell r="C7113">
            <v>0</v>
          </cell>
          <cell r="D7113" t="str">
            <v/>
          </cell>
          <cell r="E7113">
            <v>0</v>
          </cell>
          <cell r="F7113">
            <v>0</v>
          </cell>
          <cell r="G7113">
            <v>0</v>
          </cell>
        </row>
        <row r="7114">
          <cell r="A7114" t="str">
            <v/>
          </cell>
          <cell r="B7114" t="str">
            <v/>
          </cell>
          <cell r="C7114">
            <v>0</v>
          </cell>
          <cell r="D7114" t="str">
            <v/>
          </cell>
          <cell r="E7114">
            <v>0</v>
          </cell>
          <cell r="F7114">
            <v>0</v>
          </cell>
          <cell r="G7114">
            <v>0</v>
          </cell>
        </row>
        <row r="7115">
          <cell r="A7115" t="str">
            <v/>
          </cell>
          <cell r="B7115" t="str">
            <v/>
          </cell>
          <cell r="C7115">
            <v>0</v>
          </cell>
          <cell r="D7115" t="str">
            <v/>
          </cell>
          <cell r="E7115">
            <v>0</v>
          </cell>
          <cell r="F7115">
            <v>0</v>
          </cell>
          <cell r="G7115">
            <v>0</v>
          </cell>
        </row>
        <row r="7116">
          <cell r="A7116" t="str">
            <v/>
          </cell>
          <cell r="B7116" t="str">
            <v/>
          </cell>
          <cell r="C7116">
            <v>0</v>
          </cell>
          <cell r="D7116" t="str">
            <v/>
          </cell>
          <cell r="E7116">
            <v>0</v>
          </cell>
          <cell r="F7116">
            <v>0</v>
          </cell>
          <cell r="G7116">
            <v>0</v>
          </cell>
        </row>
        <row r="7117">
          <cell r="A7117" t="str">
            <v/>
          </cell>
          <cell r="B7117" t="str">
            <v/>
          </cell>
          <cell r="C7117">
            <v>0</v>
          </cell>
          <cell r="D7117" t="str">
            <v/>
          </cell>
          <cell r="E7117">
            <v>0</v>
          </cell>
          <cell r="F7117">
            <v>0</v>
          </cell>
          <cell r="G7117">
            <v>0</v>
          </cell>
        </row>
        <row r="7118">
          <cell r="A7118" t="str">
            <v/>
          </cell>
          <cell r="B7118" t="str">
            <v/>
          </cell>
          <cell r="C7118">
            <v>0</v>
          </cell>
          <cell r="D7118" t="str">
            <v/>
          </cell>
          <cell r="E7118">
            <v>0</v>
          </cell>
          <cell r="F7118">
            <v>0</v>
          </cell>
          <cell r="G7118">
            <v>0</v>
          </cell>
        </row>
        <row r="7119">
          <cell r="A7119" t="str">
            <v/>
          </cell>
          <cell r="B7119" t="str">
            <v/>
          </cell>
          <cell r="C7119">
            <v>0</v>
          </cell>
          <cell r="D7119" t="str">
            <v/>
          </cell>
          <cell r="E7119">
            <v>0</v>
          </cell>
          <cell r="F7119">
            <v>0</v>
          </cell>
          <cell r="G7119">
            <v>0</v>
          </cell>
        </row>
        <row r="7120">
          <cell r="A7120" t="str">
            <v/>
          </cell>
          <cell r="B7120" t="str">
            <v/>
          </cell>
          <cell r="C7120">
            <v>0</v>
          </cell>
          <cell r="D7120" t="str">
            <v/>
          </cell>
          <cell r="E7120">
            <v>0</v>
          </cell>
          <cell r="F7120">
            <v>0</v>
          </cell>
          <cell r="G7120">
            <v>0</v>
          </cell>
        </row>
        <row r="7121">
          <cell r="A7121" t="str">
            <v/>
          </cell>
          <cell r="B7121" t="str">
            <v/>
          </cell>
          <cell r="C7121">
            <v>0</v>
          </cell>
          <cell r="D7121" t="str">
            <v/>
          </cell>
          <cell r="E7121">
            <v>0</v>
          </cell>
          <cell r="F7121">
            <v>0</v>
          </cell>
          <cell r="G7121">
            <v>0</v>
          </cell>
        </row>
        <row r="7122">
          <cell r="A7122" t="str">
            <v/>
          </cell>
          <cell r="B7122" t="str">
            <v/>
          </cell>
          <cell r="C7122">
            <v>0</v>
          </cell>
          <cell r="D7122" t="str">
            <v/>
          </cell>
          <cell r="E7122">
            <v>0</v>
          </cell>
          <cell r="F7122">
            <v>0</v>
          </cell>
          <cell r="G7122">
            <v>0</v>
          </cell>
        </row>
        <row r="7123">
          <cell r="A7123" t="str">
            <v/>
          </cell>
          <cell r="B7123" t="str">
            <v/>
          </cell>
          <cell r="C7123">
            <v>0</v>
          </cell>
          <cell r="D7123" t="str">
            <v/>
          </cell>
          <cell r="E7123">
            <v>0</v>
          </cell>
          <cell r="F7123">
            <v>0</v>
          </cell>
          <cell r="G7123">
            <v>0</v>
          </cell>
        </row>
        <row r="7124">
          <cell r="A7124" t="str">
            <v/>
          </cell>
          <cell r="B7124" t="str">
            <v/>
          </cell>
          <cell r="C7124">
            <v>0</v>
          </cell>
          <cell r="D7124" t="str">
            <v/>
          </cell>
          <cell r="E7124">
            <v>0</v>
          </cell>
          <cell r="F7124">
            <v>0</v>
          </cell>
          <cell r="G7124">
            <v>0</v>
          </cell>
        </row>
        <row r="7125">
          <cell r="A7125" t="str">
            <v/>
          </cell>
          <cell r="B7125" t="str">
            <v/>
          </cell>
          <cell r="C7125">
            <v>0</v>
          </cell>
          <cell r="D7125" t="str">
            <v/>
          </cell>
          <cell r="E7125">
            <v>0</v>
          </cell>
          <cell r="F7125">
            <v>0</v>
          </cell>
          <cell r="G7125">
            <v>0</v>
          </cell>
        </row>
        <row r="7126">
          <cell r="A7126">
            <v>0</v>
          </cell>
          <cell r="E7126">
            <v>0</v>
          </cell>
          <cell r="F7126" t="str">
            <v>Total A</v>
          </cell>
          <cell r="G7126">
            <v>0</v>
          </cell>
        </row>
        <row r="7127">
          <cell r="A7127">
            <v>0</v>
          </cell>
          <cell r="C7127" t="str">
            <v>B - MANO DE OBRA</v>
          </cell>
          <cell r="E7127">
            <v>0</v>
          </cell>
          <cell r="G7127">
            <v>0</v>
          </cell>
        </row>
        <row r="7128">
          <cell r="A7128" t="str">
            <v/>
          </cell>
          <cell r="B7128" t="str">
            <v/>
          </cell>
          <cell r="C7128">
            <v>0</v>
          </cell>
          <cell r="D7128" t="str">
            <v/>
          </cell>
          <cell r="E7128">
            <v>0</v>
          </cell>
          <cell r="F7128">
            <v>0</v>
          </cell>
          <cell r="G7128">
            <v>0</v>
          </cell>
        </row>
        <row r="7129">
          <cell r="A7129" t="str">
            <v/>
          </cell>
          <cell r="B7129" t="str">
            <v/>
          </cell>
          <cell r="C7129">
            <v>0</v>
          </cell>
          <cell r="D7129" t="str">
            <v/>
          </cell>
          <cell r="E7129">
            <v>0</v>
          </cell>
          <cell r="F7129">
            <v>0</v>
          </cell>
          <cell r="G7129">
            <v>0</v>
          </cell>
        </row>
        <row r="7130">
          <cell r="A7130" t="str">
            <v/>
          </cell>
          <cell r="B7130" t="str">
            <v/>
          </cell>
          <cell r="C7130">
            <v>0</v>
          </cell>
          <cell r="D7130" t="str">
            <v/>
          </cell>
          <cell r="E7130">
            <v>0</v>
          </cell>
          <cell r="F7130">
            <v>0</v>
          </cell>
          <cell r="G7130">
            <v>0</v>
          </cell>
        </row>
        <row r="7131">
          <cell r="A7131" t="str">
            <v/>
          </cell>
          <cell r="B7131" t="str">
            <v/>
          </cell>
          <cell r="C7131">
            <v>0</v>
          </cell>
          <cell r="D7131" t="str">
            <v/>
          </cell>
          <cell r="E7131">
            <v>0</v>
          </cell>
          <cell r="F7131">
            <v>0</v>
          </cell>
          <cell r="G7131">
            <v>0</v>
          </cell>
        </row>
        <row r="7132">
          <cell r="A7132" t="str">
            <v/>
          </cell>
          <cell r="B7132" t="str">
            <v/>
          </cell>
          <cell r="C7132">
            <v>0</v>
          </cell>
          <cell r="D7132" t="str">
            <v/>
          </cell>
          <cell r="E7132">
            <v>0</v>
          </cell>
          <cell r="F7132">
            <v>0</v>
          </cell>
          <cell r="G7132">
            <v>0</v>
          </cell>
        </row>
        <row r="7133">
          <cell r="A7133" t="str">
            <v/>
          </cell>
          <cell r="B7133" t="str">
            <v/>
          </cell>
          <cell r="C7133">
            <v>0</v>
          </cell>
          <cell r="D7133" t="str">
            <v/>
          </cell>
          <cell r="E7133">
            <v>0</v>
          </cell>
          <cell r="F7133">
            <v>0</v>
          </cell>
          <cell r="G7133">
            <v>0</v>
          </cell>
        </row>
        <row r="7134">
          <cell r="A7134" t="str">
            <v/>
          </cell>
          <cell r="B7134" t="str">
            <v/>
          </cell>
          <cell r="C7134">
            <v>0</v>
          </cell>
          <cell r="D7134" t="str">
            <v/>
          </cell>
          <cell r="E7134">
            <v>0</v>
          </cell>
          <cell r="F7134">
            <v>0</v>
          </cell>
          <cell r="G7134">
            <v>0</v>
          </cell>
        </row>
        <row r="7135">
          <cell r="A7135" t="str">
            <v/>
          </cell>
          <cell r="B7135" t="str">
            <v/>
          </cell>
          <cell r="C7135">
            <v>0</v>
          </cell>
          <cell r="D7135" t="str">
            <v/>
          </cell>
          <cell r="E7135">
            <v>0</v>
          </cell>
          <cell r="F7135">
            <v>0</v>
          </cell>
          <cell r="G7135">
            <v>0</v>
          </cell>
        </row>
        <row r="7136">
          <cell r="A7136">
            <v>0</v>
          </cell>
          <cell r="E7136">
            <v>0</v>
          </cell>
          <cell r="F7136" t="str">
            <v>Total B</v>
          </cell>
          <cell r="G7136">
            <v>0</v>
          </cell>
        </row>
        <row r="7137">
          <cell r="A7137">
            <v>0</v>
          </cell>
          <cell r="C7137" t="str">
            <v>C - EQUIPOS</v>
          </cell>
          <cell r="E7137">
            <v>0</v>
          </cell>
          <cell r="G7137">
            <v>0</v>
          </cell>
        </row>
        <row r="7138">
          <cell r="A7138" t="str">
            <v/>
          </cell>
          <cell r="B7138" t="str">
            <v/>
          </cell>
          <cell r="C7138">
            <v>0</v>
          </cell>
          <cell r="D7138" t="str">
            <v/>
          </cell>
          <cell r="E7138">
            <v>0</v>
          </cell>
          <cell r="F7138">
            <v>0</v>
          </cell>
          <cell r="G7138">
            <v>0</v>
          </cell>
        </row>
        <row r="7139">
          <cell r="A7139" t="str">
            <v/>
          </cell>
          <cell r="B7139" t="str">
            <v/>
          </cell>
          <cell r="C7139">
            <v>0</v>
          </cell>
          <cell r="D7139" t="str">
            <v/>
          </cell>
          <cell r="E7139">
            <v>0</v>
          </cell>
          <cell r="F7139">
            <v>0</v>
          </cell>
          <cell r="G7139">
            <v>0</v>
          </cell>
        </row>
        <row r="7140">
          <cell r="A7140" t="str">
            <v/>
          </cell>
          <cell r="B7140" t="str">
            <v/>
          </cell>
          <cell r="C7140">
            <v>0</v>
          </cell>
          <cell r="D7140" t="str">
            <v/>
          </cell>
          <cell r="E7140">
            <v>0</v>
          </cell>
          <cell r="F7140">
            <v>0</v>
          </cell>
          <cell r="G7140">
            <v>0</v>
          </cell>
        </row>
        <row r="7141">
          <cell r="A7141" t="str">
            <v/>
          </cell>
          <cell r="B7141" t="str">
            <v/>
          </cell>
          <cell r="C7141">
            <v>0</v>
          </cell>
          <cell r="D7141" t="str">
            <v/>
          </cell>
          <cell r="E7141">
            <v>0</v>
          </cell>
          <cell r="F7141">
            <v>0</v>
          </cell>
          <cell r="G7141">
            <v>0</v>
          </cell>
        </row>
        <row r="7142">
          <cell r="A7142" t="str">
            <v/>
          </cell>
          <cell r="B7142" t="str">
            <v/>
          </cell>
          <cell r="C7142">
            <v>0</v>
          </cell>
          <cell r="D7142" t="str">
            <v/>
          </cell>
          <cell r="E7142">
            <v>0</v>
          </cell>
          <cell r="F7142">
            <v>0</v>
          </cell>
          <cell r="G7142">
            <v>0</v>
          </cell>
        </row>
        <row r="7143">
          <cell r="A7143" t="str">
            <v/>
          </cell>
          <cell r="B7143" t="str">
            <v/>
          </cell>
          <cell r="C7143">
            <v>0</v>
          </cell>
          <cell r="D7143" t="str">
            <v/>
          </cell>
          <cell r="E7143">
            <v>0</v>
          </cell>
          <cell r="F7143">
            <v>0</v>
          </cell>
          <cell r="G7143">
            <v>0</v>
          </cell>
        </row>
        <row r="7144">
          <cell r="A7144" t="str">
            <v/>
          </cell>
          <cell r="B7144" t="str">
            <v/>
          </cell>
          <cell r="C7144">
            <v>0</v>
          </cell>
          <cell r="D7144" t="str">
            <v/>
          </cell>
          <cell r="E7144">
            <v>0</v>
          </cell>
          <cell r="F7144">
            <v>0</v>
          </cell>
          <cell r="G7144">
            <v>0</v>
          </cell>
        </row>
        <row r="7145">
          <cell r="A7145" t="str">
            <v/>
          </cell>
          <cell r="B7145" t="str">
            <v/>
          </cell>
          <cell r="C7145">
            <v>0</v>
          </cell>
          <cell r="D7145" t="str">
            <v/>
          </cell>
          <cell r="E7145">
            <v>0</v>
          </cell>
          <cell r="F7145">
            <v>0</v>
          </cell>
          <cell r="G7145">
            <v>0</v>
          </cell>
        </row>
        <row r="7146">
          <cell r="A7146" t="str">
            <v/>
          </cell>
          <cell r="B7146" t="str">
            <v/>
          </cell>
          <cell r="C7146">
            <v>0</v>
          </cell>
          <cell r="D7146" t="str">
            <v/>
          </cell>
          <cell r="E7146">
            <v>0</v>
          </cell>
          <cell r="F7146">
            <v>0</v>
          </cell>
          <cell r="G7146">
            <v>0</v>
          </cell>
        </row>
        <row r="7147">
          <cell r="A7147">
            <v>0</v>
          </cell>
          <cell r="E7147">
            <v>0</v>
          </cell>
          <cell r="F7147" t="str">
            <v>Total C</v>
          </cell>
          <cell r="G7147">
            <v>0</v>
          </cell>
        </row>
        <row r="7148">
          <cell r="A7148">
            <v>0</v>
          </cell>
          <cell r="E7148">
            <v>0</v>
          </cell>
          <cell r="G7148">
            <v>0</v>
          </cell>
        </row>
        <row r="7149">
          <cell r="A7149" t="str">
            <v>22.1.6</v>
          </cell>
          <cell r="B7149" t="str">
            <v>Bolardos</v>
          </cell>
          <cell r="C7149">
            <v>0</v>
          </cell>
          <cell r="D7149" t="str">
            <v>Costo  Neto</v>
          </cell>
          <cell r="E7149">
            <v>0</v>
          </cell>
          <cell r="F7149" t="str">
            <v>Total D=A+B+C</v>
          </cell>
          <cell r="G7149">
            <v>0</v>
          </cell>
        </row>
        <row r="7151">
          <cell r="A7151" t="str">
            <v>ANALISIS DE PRECIOS</v>
          </cell>
          <cell r="B7151">
            <v>0</v>
          </cell>
          <cell r="C7151">
            <v>0</v>
          </cell>
          <cell r="D7151">
            <v>0</v>
          </cell>
          <cell r="E7151">
            <v>0</v>
          </cell>
          <cell r="F7151">
            <v>0</v>
          </cell>
          <cell r="G7151">
            <v>0</v>
          </cell>
        </row>
        <row r="7152">
          <cell r="A7152" t="str">
            <v>COMITENTE:</v>
          </cell>
          <cell r="B7152" t="str">
            <v>SUBSECRETARÍA DE OBRAS PÚBLICAS</v>
          </cell>
          <cell r="C7152">
            <v>0</v>
          </cell>
          <cell r="D7152">
            <v>0</v>
          </cell>
          <cell r="E7152">
            <v>0</v>
          </cell>
          <cell r="F7152">
            <v>0</v>
          </cell>
          <cell r="G7152">
            <v>0</v>
          </cell>
        </row>
        <row r="7153">
          <cell r="A7153" t="str">
            <v>CONTRATISTA:</v>
          </cell>
          <cell r="B7153">
            <v>0</v>
          </cell>
          <cell r="C7153">
            <v>0</v>
          </cell>
          <cell r="D7153">
            <v>0</v>
          </cell>
          <cell r="E7153">
            <v>0</v>
          </cell>
          <cell r="F7153">
            <v>0</v>
          </cell>
          <cell r="G7153">
            <v>0</v>
          </cell>
        </row>
        <row r="7154">
          <cell r="A7154" t="str">
            <v>OBRA:</v>
          </cell>
          <cell r="B7154" t="str">
            <v>CONSTRUCCIÓN CONSULTORIOS EXTERNOS - HOSPITAL DR. GUILLERMO RAWSON</v>
          </cell>
          <cell r="C7154">
            <v>0</v>
          </cell>
          <cell r="D7154">
            <v>0</v>
          </cell>
          <cell r="E7154">
            <v>0</v>
          </cell>
          <cell r="F7154" t="str">
            <v>PRECIOS A:</v>
          </cell>
          <cell r="G7154">
            <v>0</v>
          </cell>
        </row>
        <row r="7155">
          <cell r="A7155" t="str">
            <v>UBICACIÓN:</v>
          </cell>
          <cell r="B7155" t="str">
            <v>Departamento Capital - Provincia de SAN JUAN</v>
          </cell>
          <cell r="C7155">
            <v>0</v>
          </cell>
          <cell r="E7155">
            <v>0</v>
          </cell>
          <cell r="G7155">
            <v>0</v>
          </cell>
        </row>
        <row r="7156">
          <cell r="A7156" t="str">
            <v>RUBRO:</v>
          </cell>
          <cell r="B7156">
            <v>22</v>
          </cell>
          <cell r="C7156" t="str">
            <v>EQUIPAMIENTO Y VARIOS</v>
          </cell>
          <cell r="E7156">
            <v>0</v>
          </cell>
          <cell r="G7156">
            <v>0</v>
          </cell>
        </row>
        <row r="7157">
          <cell r="A7157" t="str">
            <v>ITEM:</v>
          </cell>
          <cell r="B7157" t="str">
            <v>22.1.7</v>
          </cell>
          <cell r="C7157" t="str">
            <v>Maceteros</v>
          </cell>
          <cell r="E7157">
            <v>0</v>
          </cell>
          <cell r="F7157" t="str">
            <v>UNIDAD:</v>
          </cell>
          <cell r="G7157" t="str">
            <v>un</v>
          </cell>
        </row>
        <row r="7158">
          <cell r="A7158">
            <v>0</v>
          </cell>
          <cell r="B7158">
            <v>0</v>
          </cell>
          <cell r="E7158">
            <v>0</v>
          </cell>
          <cell r="G7158">
            <v>0</v>
          </cell>
        </row>
        <row r="7159">
          <cell r="A7159" t="str">
            <v>DATOS REDETERMINACION</v>
          </cell>
          <cell r="B7159">
            <v>0</v>
          </cell>
          <cell r="C7159" t="str">
            <v>DESIGNACION</v>
          </cell>
          <cell r="D7159" t="str">
            <v>U</v>
          </cell>
          <cell r="E7159" t="str">
            <v>Cantidad</v>
          </cell>
          <cell r="F7159" t="str">
            <v>$ Unitarios</v>
          </cell>
          <cell r="G7159" t="str">
            <v>$ Parcial</v>
          </cell>
        </row>
        <row r="7160">
          <cell r="A7160" t="str">
            <v>CÓDIGO</v>
          </cell>
          <cell r="B7160" t="str">
            <v>DESCRIPCIÓN</v>
          </cell>
          <cell r="C7160">
            <v>0</v>
          </cell>
          <cell r="D7160">
            <v>0</v>
          </cell>
          <cell r="E7160">
            <v>0</v>
          </cell>
          <cell r="F7160">
            <v>0</v>
          </cell>
          <cell r="G7160">
            <v>0</v>
          </cell>
        </row>
        <row r="7161">
          <cell r="A7161">
            <v>0</v>
          </cell>
          <cell r="B7161">
            <v>0</v>
          </cell>
          <cell r="C7161" t="str">
            <v>A - MATERIALES</v>
          </cell>
          <cell r="D7161">
            <v>0</v>
          </cell>
          <cell r="E7161">
            <v>0</v>
          </cell>
          <cell r="F7161">
            <v>0</v>
          </cell>
          <cell r="G7161">
            <v>0</v>
          </cell>
        </row>
        <row r="7162">
          <cell r="A7162" t="str">
            <v/>
          </cell>
          <cell r="B7162" t="str">
            <v/>
          </cell>
          <cell r="C7162">
            <v>0</v>
          </cell>
          <cell r="D7162" t="str">
            <v/>
          </cell>
          <cell r="E7162">
            <v>0</v>
          </cell>
          <cell r="F7162">
            <v>0</v>
          </cell>
          <cell r="G7162">
            <v>0</v>
          </cell>
        </row>
        <row r="7163">
          <cell r="A7163" t="str">
            <v/>
          </cell>
          <cell r="B7163" t="str">
            <v/>
          </cell>
          <cell r="C7163">
            <v>0</v>
          </cell>
          <cell r="D7163" t="str">
            <v/>
          </cell>
          <cell r="E7163">
            <v>0</v>
          </cell>
          <cell r="F7163">
            <v>0</v>
          </cell>
          <cell r="G7163">
            <v>0</v>
          </cell>
        </row>
        <row r="7164">
          <cell r="A7164" t="str">
            <v/>
          </cell>
          <cell r="B7164" t="str">
            <v/>
          </cell>
          <cell r="C7164">
            <v>0</v>
          </cell>
          <cell r="D7164" t="str">
            <v/>
          </cell>
          <cell r="E7164">
            <v>0</v>
          </cell>
          <cell r="F7164">
            <v>0</v>
          </cell>
          <cell r="G7164">
            <v>0</v>
          </cell>
        </row>
        <row r="7165">
          <cell r="A7165" t="str">
            <v/>
          </cell>
          <cell r="B7165" t="str">
            <v/>
          </cell>
          <cell r="C7165">
            <v>0</v>
          </cell>
          <cell r="D7165" t="str">
            <v/>
          </cell>
          <cell r="E7165">
            <v>0</v>
          </cell>
          <cell r="F7165">
            <v>0</v>
          </cell>
          <cell r="G7165">
            <v>0</v>
          </cell>
        </row>
        <row r="7166">
          <cell r="A7166" t="str">
            <v/>
          </cell>
          <cell r="B7166" t="str">
            <v/>
          </cell>
          <cell r="C7166">
            <v>0</v>
          </cell>
          <cell r="D7166" t="str">
            <v/>
          </cell>
          <cell r="E7166">
            <v>0</v>
          </cell>
          <cell r="F7166">
            <v>0</v>
          </cell>
          <cell r="G7166">
            <v>0</v>
          </cell>
        </row>
        <row r="7167">
          <cell r="A7167" t="str">
            <v/>
          </cell>
          <cell r="B7167" t="str">
            <v/>
          </cell>
          <cell r="C7167">
            <v>0</v>
          </cell>
          <cell r="D7167" t="str">
            <v/>
          </cell>
          <cell r="E7167">
            <v>0</v>
          </cell>
          <cell r="F7167">
            <v>0</v>
          </cell>
          <cell r="G7167">
            <v>0</v>
          </cell>
        </row>
        <row r="7168">
          <cell r="A7168" t="str">
            <v/>
          </cell>
          <cell r="B7168" t="str">
            <v/>
          </cell>
          <cell r="C7168">
            <v>0</v>
          </cell>
          <cell r="D7168" t="str">
            <v/>
          </cell>
          <cell r="E7168">
            <v>0</v>
          </cell>
          <cell r="F7168">
            <v>0</v>
          </cell>
          <cell r="G7168">
            <v>0</v>
          </cell>
        </row>
        <row r="7169">
          <cell r="A7169" t="str">
            <v/>
          </cell>
          <cell r="B7169" t="str">
            <v/>
          </cell>
          <cell r="C7169">
            <v>0</v>
          </cell>
          <cell r="D7169" t="str">
            <v/>
          </cell>
          <cell r="E7169">
            <v>0</v>
          </cell>
          <cell r="F7169">
            <v>0</v>
          </cell>
          <cell r="G7169">
            <v>0</v>
          </cell>
        </row>
        <row r="7170">
          <cell r="A7170" t="str">
            <v/>
          </cell>
          <cell r="B7170" t="str">
            <v/>
          </cell>
          <cell r="C7170">
            <v>0</v>
          </cell>
          <cell r="D7170" t="str">
            <v/>
          </cell>
          <cell r="E7170">
            <v>0</v>
          </cell>
          <cell r="F7170">
            <v>0</v>
          </cell>
          <cell r="G7170">
            <v>0</v>
          </cell>
        </row>
        <row r="7171">
          <cell r="A7171" t="str">
            <v/>
          </cell>
          <cell r="B7171" t="str">
            <v/>
          </cell>
          <cell r="C7171">
            <v>0</v>
          </cell>
          <cell r="D7171" t="str">
            <v/>
          </cell>
          <cell r="E7171">
            <v>0</v>
          </cell>
          <cell r="F7171">
            <v>0</v>
          </cell>
          <cell r="G7171">
            <v>0</v>
          </cell>
        </row>
        <row r="7172">
          <cell r="A7172" t="str">
            <v/>
          </cell>
          <cell r="B7172" t="str">
            <v/>
          </cell>
          <cell r="C7172">
            <v>0</v>
          </cell>
          <cell r="D7172" t="str">
            <v/>
          </cell>
          <cell r="E7172">
            <v>0</v>
          </cell>
          <cell r="F7172">
            <v>0</v>
          </cell>
          <cell r="G7172">
            <v>0</v>
          </cell>
        </row>
        <row r="7173">
          <cell r="A7173" t="str">
            <v/>
          </cell>
          <cell r="B7173" t="str">
            <v/>
          </cell>
          <cell r="C7173">
            <v>0</v>
          </cell>
          <cell r="D7173" t="str">
            <v/>
          </cell>
          <cell r="E7173">
            <v>0</v>
          </cell>
          <cell r="F7173">
            <v>0</v>
          </cell>
          <cell r="G7173">
            <v>0</v>
          </cell>
        </row>
        <row r="7174">
          <cell r="A7174" t="str">
            <v/>
          </cell>
          <cell r="B7174" t="str">
            <v/>
          </cell>
          <cell r="C7174">
            <v>0</v>
          </cell>
          <cell r="D7174" t="str">
            <v/>
          </cell>
          <cell r="E7174">
            <v>0</v>
          </cell>
          <cell r="F7174">
            <v>0</v>
          </cell>
          <cell r="G7174">
            <v>0</v>
          </cell>
        </row>
        <row r="7175">
          <cell r="A7175" t="str">
            <v/>
          </cell>
          <cell r="B7175" t="str">
            <v/>
          </cell>
          <cell r="C7175">
            <v>0</v>
          </cell>
          <cell r="D7175" t="str">
            <v/>
          </cell>
          <cell r="E7175">
            <v>0</v>
          </cell>
          <cell r="F7175">
            <v>0</v>
          </cell>
          <cell r="G7175">
            <v>0</v>
          </cell>
        </row>
        <row r="7176">
          <cell r="A7176">
            <v>0</v>
          </cell>
          <cell r="E7176">
            <v>0</v>
          </cell>
          <cell r="F7176" t="str">
            <v>Total A</v>
          </cell>
          <cell r="G7176">
            <v>0</v>
          </cell>
        </row>
        <row r="7177">
          <cell r="A7177">
            <v>0</v>
          </cell>
          <cell r="C7177" t="str">
            <v>B - MANO DE OBRA</v>
          </cell>
          <cell r="E7177">
            <v>0</v>
          </cell>
          <cell r="G7177">
            <v>0</v>
          </cell>
        </row>
        <row r="7178">
          <cell r="A7178" t="str">
            <v/>
          </cell>
          <cell r="B7178" t="str">
            <v/>
          </cell>
          <cell r="C7178">
            <v>0</v>
          </cell>
          <cell r="D7178" t="str">
            <v/>
          </cell>
          <cell r="E7178">
            <v>0</v>
          </cell>
          <cell r="F7178">
            <v>0</v>
          </cell>
          <cell r="G7178">
            <v>0</v>
          </cell>
        </row>
        <row r="7179">
          <cell r="A7179" t="str">
            <v/>
          </cell>
          <cell r="B7179" t="str">
            <v/>
          </cell>
          <cell r="C7179">
            <v>0</v>
          </cell>
          <cell r="D7179" t="str">
            <v/>
          </cell>
          <cell r="E7179">
            <v>0</v>
          </cell>
          <cell r="F7179">
            <v>0</v>
          </cell>
          <cell r="G7179">
            <v>0</v>
          </cell>
        </row>
        <row r="7180">
          <cell r="A7180" t="str">
            <v/>
          </cell>
          <cell r="B7180" t="str">
            <v/>
          </cell>
          <cell r="C7180">
            <v>0</v>
          </cell>
          <cell r="D7180" t="str">
            <v/>
          </cell>
          <cell r="E7180">
            <v>0</v>
          </cell>
          <cell r="F7180">
            <v>0</v>
          </cell>
          <cell r="G7180">
            <v>0</v>
          </cell>
        </row>
        <row r="7181">
          <cell r="A7181" t="str">
            <v/>
          </cell>
          <cell r="B7181" t="str">
            <v/>
          </cell>
          <cell r="C7181">
            <v>0</v>
          </cell>
          <cell r="D7181" t="str">
            <v/>
          </cell>
          <cell r="E7181">
            <v>0</v>
          </cell>
          <cell r="F7181">
            <v>0</v>
          </cell>
          <cell r="G7181">
            <v>0</v>
          </cell>
        </row>
        <row r="7182">
          <cell r="A7182" t="str">
            <v/>
          </cell>
          <cell r="B7182" t="str">
            <v/>
          </cell>
          <cell r="C7182">
            <v>0</v>
          </cell>
          <cell r="D7182" t="str">
            <v/>
          </cell>
          <cell r="E7182">
            <v>0</v>
          </cell>
          <cell r="F7182">
            <v>0</v>
          </cell>
          <cell r="G7182">
            <v>0</v>
          </cell>
        </row>
        <row r="7183">
          <cell r="A7183" t="str">
            <v/>
          </cell>
          <cell r="B7183" t="str">
            <v/>
          </cell>
          <cell r="C7183">
            <v>0</v>
          </cell>
          <cell r="D7183" t="str">
            <v/>
          </cell>
          <cell r="E7183">
            <v>0</v>
          </cell>
          <cell r="F7183">
            <v>0</v>
          </cell>
          <cell r="G7183">
            <v>0</v>
          </cell>
        </row>
        <row r="7184">
          <cell r="A7184" t="str">
            <v/>
          </cell>
          <cell r="B7184" t="str">
            <v/>
          </cell>
          <cell r="C7184">
            <v>0</v>
          </cell>
          <cell r="D7184" t="str">
            <v/>
          </cell>
          <cell r="E7184">
            <v>0</v>
          </cell>
          <cell r="F7184">
            <v>0</v>
          </cell>
          <cell r="G7184">
            <v>0</v>
          </cell>
        </row>
        <row r="7185">
          <cell r="A7185" t="str">
            <v/>
          </cell>
          <cell r="B7185" t="str">
            <v/>
          </cell>
          <cell r="C7185">
            <v>0</v>
          </cell>
          <cell r="D7185" t="str">
            <v/>
          </cell>
          <cell r="E7185">
            <v>0</v>
          </cell>
          <cell r="F7185">
            <v>0</v>
          </cell>
          <cell r="G7185">
            <v>0</v>
          </cell>
        </row>
        <row r="7186">
          <cell r="A7186">
            <v>0</v>
          </cell>
          <cell r="E7186">
            <v>0</v>
          </cell>
          <cell r="F7186" t="str">
            <v>Total B</v>
          </cell>
          <cell r="G7186">
            <v>0</v>
          </cell>
        </row>
        <row r="7187">
          <cell r="A7187">
            <v>0</v>
          </cell>
          <cell r="C7187" t="str">
            <v>C - EQUIPOS</v>
          </cell>
          <cell r="E7187">
            <v>0</v>
          </cell>
          <cell r="G7187">
            <v>0</v>
          </cell>
        </row>
        <row r="7188">
          <cell r="A7188" t="str">
            <v/>
          </cell>
          <cell r="B7188" t="str">
            <v/>
          </cell>
          <cell r="C7188">
            <v>0</v>
          </cell>
          <cell r="D7188" t="str">
            <v/>
          </cell>
          <cell r="E7188">
            <v>0</v>
          </cell>
          <cell r="F7188">
            <v>0</v>
          </cell>
          <cell r="G7188">
            <v>0</v>
          </cell>
        </row>
        <row r="7189">
          <cell r="A7189" t="str">
            <v/>
          </cell>
          <cell r="B7189" t="str">
            <v/>
          </cell>
          <cell r="C7189">
            <v>0</v>
          </cell>
          <cell r="D7189" t="str">
            <v/>
          </cell>
          <cell r="E7189">
            <v>0</v>
          </cell>
          <cell r="F7189">
            <v>0</v>
          </cell>
          <cell r="G7189">
            <v>0</v>
          </cell>
        </row>
        <row r="7190">
          <cell r="A7190" t="str">
            <v/>
          </cell>
          <cell r="B7190" t="str">
            <v/>
          </cell>
          <cell r="C7190">
            <v>0</v>
          </cell>
          <cell r="D7190" t="str">
            <v/>
          </cell>
          <cell r="E7190">
            <v>0</v>
          </cell>
          <cell r="F7190">
            <v>0</v>
          </cell>
          <cell r="G7190">
            <v>0</v>
          </cell>
        </row>
        <row r="7191">
          <cell r="A7191" t="str">
            <v/>
          </cell>
          <cell r="B7191" t="str">
            <v/>
          </cell>
          <cell r="C7191">
            <v>0</v>
          </cell>
          <cell r="D7191" t="str">
            <v/>
          </cell>
          <cell r="E7191">
            <v>0</v>
          </cell>
          <cell r="F7191">
            <v>0</v>
          </cell>
          <cell r="G7191">
            <v>0</v>
          </cell>
        </row>
        <row r="7192">
          <cell r="A7192" t="str">
            <v/>
          </cell>
          <cell r="B7192" t="str">
            <v/>
          </cell>
          <cell r="C7192">
            <v>0</v>
          </cell>
          <cell r="D7192" t="str">
            <v/>
          </cell>
          <cell r="E7192">
            <v>0</v>
          </cell>
          <cell r="F7192">
            <v>0</v>
          </cell>
          <cell r="G7192">
            <v>0</v>
          </cell>
        </row>
        <row r="7193">
          <cell r="A7193" t="str">
            <v/>
          </cell>
          <cell r="B7193" t="str">
            <v/>
          </cell>
          <cell r="C7193">
            <v>0</v>
          </cell>
          <cell r="D7193" t="str">
            <v/>
          </cell>
          <cell r="E7193">
            <v>0</v>
          </cell>
          <cell r="F7193">
            <v>0</v>
          </cell>
          <cell r="G7193">
            <v>0</v>
          </cell>
        </row>
        <row r="7194">
          <cell r="A7194" t="str">
            <v/>
          </cell>
          <cell r="B7194" t="str">
            <v/>
          </cell>
          <cell r="C7194">
            <v>0</v>
          </cell>
          <cell r="D7194" t="str">
            <v/>
          </cell>
          <cell r="E7194">
            <v>0</v>
          </cell>
          <cell r="F7194">
            <v>0</v>
          </cell>
          <cell r="G7194">
            <v>0</v>
          </cell>
        </row>
        <row r="7195">
          <cell r="A7195" t="str">
            <v/>
          </cell>
          <cell r="B7195" t="str">
            <v/>
          </cell>
          <cell r="C7195">
            <v>0</v>
          </cell>
          <cell r="D7195" t="str">
            <v/>
          </cell>
          <cell r="E7195">
            <v>0</v>
          </cell>
          <cell r="F7195">
            <v>0</v>
          </cell>
          <cell r="G7195">
            <v>0</v>
          </cell>
        </row>
        <row r="7196">
          <cell r="A7196" t="str">
            <v/>
          </cell>
          <cell r="B7196" t="str">
            <v/>
          </cell>
          <cell r="C7196">
            <v>0</v>
          </cell>
          <cell r="D7196" t="str">
            <v/>
          </cell>
          <cell r="E7196">
            <v>0</v>
          </cell>
          <cell r="F7196">
            <v>0</v>
          </cell>
          <cell r="G7196">
            <v>0</v>
          </cell>
        </row>
        <row r="7197">
          <cell r="A7197">
            <v>0</v>
          </cell>
          <cell r="E7197">
            <v>0</v>
          </cell>
          <cell r="F7197" t="str">
            <v>Total C</v>
          </cell>
          <cell r="G7197">
            <v>0</v>
          </cell>
        </row>
        <row r="7198">
          <cell r="A7198">
            <v>0</v>
          </cell>
          <cell r="E7198">
            <v>0</v>
          </cell>
          <cell r="G7198">
            <v>0</v>
          </cell>
        </row>
        <row r="7199">
          <cell r="A7199" t="str">
            <v>22.1.7</v>
          </cell>
          <cell r="B7199" t="str">
            <v>Maceteros</v>
          </cell>
          <cell r="C7199">
            <v>0</v>
          </cell>
          <cell r="D7199" t="str">
            <v>Costo  Neto</v>
          </cell>
          <cell r="E7199">
            <v>0</v>
          </cell>
          <cell r="F7199" t="str">
            <v>Total D=A+B+C</v>
          </cell>
          <cell r="G7199">
            <v>0</v>
          </cell>
        </row>
        <row r="7201">
          <cell r="A7201" t="str">
            <v>ANALISIS DE PRECIOS</v>
          </cell>
          <cell r="B7201">
            <v>0</v>
          </cell>
          <cell r="C7201">
            <v>0</v>
          </cell>
          <cell r="D7201">
            <v>0</v>
          </cell>
          <cell r="E7201">
            <v>0</v>
          </cell>
          <cell r="F7201">
            <v>0</v>
          </cell>
          <cell r="G7201">
            <v>0</v>
          </cell>
        </row>
        <row r="7202">
          <cell r="A7202" t="str">
            <v>COMITENTE:</v>
          </cell>
          <cell r="B7202" t="str">
            <v>SUBSECRETARÍA DE OBRAS PÚBLICAS</v>
          </cell>
          <cell r="C7202">
            <v>0</v>
          </cell>
          <cell r="D7202">
            <v>0</v>
          </cell>
          <cell r="E7202">
            <v>0</v>
          </cell>
          <cell r="F7202">
            <v>0</v>
          </cell>
          <cell r="G7202">
            <v>0</v>
          </cell>
        </row>
        <row r="7203">
          <cell r="A7203" t="str">
            <v>CONTRATISTA:</v>
          </cell>
          <cell r="B7203">
            <v>0</v>
          </cell>
          <cell r="C7203">
            <v>0</v>
          </cell>
          <cell r="D7203">
            <v>0</v>
          </cell>
          <cell r="E7203">
            <v>0</v>
          </cell>
          <cell r="F7203">
            <v>0</v>
          </cell>
          <cell r="G7203">
            <v>0</v>
          </cell>
        </row>
        <row r="7204">
          <cell r="A7204" t="str">
            <v>OBRA:</v>
          </cell>
          <cell r="B7204" t="str">
            <v>CONSTRUCCIÓN CONSULTORIOS EXTERNOS - HOSPITAL DR. GUILLERMO RAWSON</v>
          </cell>
          <cell r="C7204">
            <v>0</v>
          </cell>
          <cell r="D7204">
            <v>0</v>
          </cell>
          <cell r="E7204">
            <v>0</v>
          </cell>
          <cell r="F7204" t="str">
            <v>PRECIOS A:</v>
          </cell>
          <cell r="G7204">
            <v>0</v>
          </cell>
        </row>
        <row r="7205">
          <cell r="A7205" t="str">
            <v>UBICACIÓN:</v>
          </cell>
          <cell r="B7205" t="str">
            <v>Departamento Capital - Provincia de SAN JUAN</v>
          </cell>
          <cell r="C7205">
            <v>0</v>
          </cell>
          <cell r="E7205">
            <v>0</v>
          </cell>
          <cell r="G7205">
            <v>0</v>
          </cell>
        </row>
        <row r="7206">
          <cell r="A7206" t="str">
            <v>RUBRO:</v>
          </cell>
          <cell r="B7206">
            <v>22</v>
          </cell>
          <cell r="C7206" t="str">
            <v>EQUIPAMIENTO Y VARIOS</v>
          </cell>
          <cell r="E7206">
            <v>0</v>
          </cell>
          <cell r="G7206">
            <v>0</v>
          </cell>
        </row>
        <row r="7207">
          <cell r="A7207" t="str">
            <v>ITEM:</v>
          </cell>
          <cell r="B7207" t="str">
            <v>22.1.10</v>
          </cell>
          <cell r="C7207" t="str">
            <v>Estación de Carga de Celulares</v>
          </cell>
          <cell r="E7207">
            <v>0</v>
          </cell>
          <cell r="F7207" t="str">
            <v>UNIDAD:</v>
          </cell>
          <cell r="G7207" t="str">
            <v>un</v>
          </cell>
        </row>
        <row r="7208">
          <cell r="A7208">
            <v>0</v>
          </cell>
          <cell r="B7208">
            <v>0</v>
          </cell>
          <cell r="E7208">
            <v>0</v>
          </cell>
          <cell r="G7208">
            <v>0</v>
          </cell>
        </row>
        <row r="7209">
          <cell r="A7209" t="str">
            <v>DATOS REDETERMINACION</v>
          </cell>
          <cell r="B7209">
            <v>0</v>
          </cell>
          <cell r="C7209" t="str">
            <v>DESIGNACION</v>
          </cell>
          <cell r="D7209" t="str">
            <v>U</v>
          </cell>
          <cell r="E7209" t="str">
            <v>Cantidad</v>
          </cell>
          <cell r="F7209" t="str">
            <v>$ Unitarios</v>
          </cell>
          <cell r="G7209" t="str">
            <v>$ Parcial</v>
          </cell>
        </row>
        <row r="7210">
          <cell r="A7210" t="str">
            <v>CÓDIGO</v>
          </cell>
          <cell r="B7210" t="str">
            <v>DESCRIPCIÓN</v>
          </cell>
          <cell r="C7210">
            <v>0</v>
          </cell>
          <cell r="D7210">
            <v>0</v>
          </cell>
          <cell r="E7210">
            <v>0</v>
          </cell>
          <cell r="F7210">
            <v>0</v>
          </cell>
          <cell r="G7210">
            <v>0</v>
          </cell>
        </row>
        <row r="7211">
          <cell r="A7211">
            <v>0</v>
          </cell>
          <cell r="B7211">
            <v>0</v>
          </cell>
          <cell r="C7211" t="str">
            <v>A - MATERIALES</v>
          </cell>
          <cell r="D7211">
            <v>0</v>
          </cell>
          <cell r="E7211">
            <v>0</v>
          </cell>
          <cell r="F7211">
            <v>0</v>
          </cell>
          <cell r="G7211">
            <v>0</v>
          </cell>
        </row>
        <row r="7212">
          <cell r="A7212" t="str">
            <v/>
          </cell>
          <cell r="B7212" t="str">
            <v/>
          </cell>
          <cell r="C7212">
            <v>0</v>
          </cell>
          <cell r="D7212" t="str">
            <v/>
          </cell>
          <cell r="E7212">
            <v>0</v>
          </cell>
          <cell r="F7212">
            <v>0</v>
          </cell>
          <cell r="G7212">
            <v>0</v>
          </cell>
        </row>
        <row r="7213">
          <cell r="A7213" t="str">
            <v/>
          </cell>
          <cell r="B7213" t="str">
            <v/>
          </cell>
          <cell r="C7213">
            <v>0</v>
          </cell>
          <cell r="D7213" t="str">
            <v/>
          </cell>
          <cell r="E7213">
            <v>0</v>
          </cell>
          <cell r="F7213">
            <v>0</v>
          </cell>
          <cell r="G7213">
            <v>0</v>
          </cell>
        </row>
        <row r="7214">
          <cell r="A7214" t="str">
            <v/>
          </cell>
          <cell r="B7214" t="str">
            <v/>
          </cell>
          <cell r="C7214">
            <v>0</v>
          </cell>
          <cell r="D7214" t="str">
            <v/>
          </cell>
          <cell r="E7214">
            <v>0</v>
          </cell>
          <cell r="F7214">
            <v>0</v>
          </cell>
          <cell r="G7214">
            <v>0</v>
          </cell>
        </row>
        <row r="7215">
          <cell r="A7215" t="str">
            <v/>
          </cell>
          <cell r="B7215" t="str">
            <v/>
          </cell>
          <cell r="C7215">
            <v>0</v>
          </cell>
          <cell r="D7215" t="str">
            <v/>
          </cell>
          <cell r="E7215">
            <v>0</v>
          </cell>
          <cell r="F7215">
            <v>0</v>
          </cell>
          <cell r="G7215">
            <v>0</v>
          </cell>
        </row>
        <row r="7216">
          <cell r="A7216" t="str">
            <v/>
          </cell>
          <cell r="B7216" t="str">
            <v/>
          </cell>
          <cell r="C7216">
            <v>0</v>
          </cell>
          <cell r="D7216" t="str">
            <v/>
          </cell>
          <cell r="E7216">
            <v>0</v>
          </cell>
          <cell r="F7216">
            <v>0</v>
          </cell>
          <cell r="G7216">
            <v>0</v>
          </cell>
        </row>
        <row r="7217">
          <cell r="A7217" t="str">
            <v/>
          </cell>
          <cell r="B7217" t="str">
            <v/>
          </cell>
          <cell r="C7217">
            <v>0</v>
          </cell>
          <cell r="D7217" t="str">
            <v/>
          </cell>
          <cell r="E7217">
            <v>0</v>
          </cell>
          <cell r="F7217">
            <v>0</v>
          </cell>
          <cell r="G7217">
            <v>0</v>
          </cell>
        </row>
        <row r="7218">
          <cell r="A7218" t="str">
            <v/>
          </cell>
          <cell r="B7218" t="str">
            <v/>
          </cell>
          <cell r="C7218">
            <v>0</v>
          </cell>
          <cell r="D7218" t="str">
            <v/>
          </cell>
          <cell r="E7218">
            <v>0</v>
          </cell>
          <cell r="F7218">
            <v>0</v>
          </cell>
          <cell r="G7218">
            <v>0</v>
          </cell>
        </row>
        <row r="7219">
          <cell r="A7219" t="str">
            <v/>
          </cell>
          <cell r="B7219" t="str">
            <v/>
          </cell>
          <cell r="C7219">
            <v>0</v>
          </cell>
          <cell r="D7219" t="str">
            <v/>
          </cell>
          <cell r="E7219">
            <v>0</v>
          </cell>
          <cell r="F7219">
            <v>0</v>
          </cell>
          <cell r="G7219">
            <v>0</v>
          </cell>
        </row>
        <row r="7220">
          <cell r="A7220" t="str">
            <v/>
          </cell>
          <cell r="B7220" t="str">
            <v/>
          </cell>
          <cell r="C7220">
            <v>0</v>
          </cell>
          <cell r="D7220" t="str">
            <v/>
          </cell>
          <cell r="E7220">
            <v>0</v>
          </cell>
          <cell r="F7220">
            <v>0</v>
          </cell>
          <cell r="G7220">
            <v>0</v>
          </cell>
        </row>
        <row r="7221">
          <cell r="A7221" t="str">
            <v/>
          </cell>
          <cell r="B7221" t="str">
            <v/>
          </cell>
          <cell r="C7221">
            <v>0</v>
          </cell>
          <cell r="D7221" t="str">
            <v/>
          </cell>
          <cell r="E7221">
            <v>0</v>
          </cell>
          <cell r="F7221">
            <v>0</v>
          </cell>
          <cell r="G7221">
            <v>0</v>
          </cell>
        </row>
        <row r="7222">
          <cell r="A7222" t="str">
            <v/>
          </cell>
          <cell r="B7222" t="str">
            <v/>
          </cell>
          <cell r="C7222">
            <v>0</v>
          </cell>
          <cell r="D7222" t="str">
            <v/>
          </cell>
          <cell r="E7222">
            <v>0</v>
          </cell>
          <cell r="F7222">
            <v>0</v>
          </cell>
          <cell r="G7222">
            <v>0</v>
          </cell>
        </row>
        <row r="7223">
          <cell r="A7223" t="str">
            <v/>
          </cell>
          <cell r="B7223" t="str">
            <v/>
          </cell>
          <cell r="C7223">
            <v>0</v>
          </cell>
          <cell r="D7223" t="str">
            <v/>
          </cell>
          <cell r="E7223">
            <v>0</v>
          </cell>
          <cell r="F7223">
            <v>0</v>
          </cell>
          <cell r="G7223">
            <v>0</v>
          </cell>
        </row>
        <row r="7224">
          <cell r="A7224" t="str">
            <v/>
          </cell>
          <cell r="B7224" t="str">
            <v/>
          </cell>
          <cell r="C7224">
            <v>0</v>
          </cell>
          <cell r="D7224" t="str">
            <v/>
          </cell>
          <cell r="E7224">
            <v>0</v>
          </cell>
          <cell r="F7224">
            <v>0</v>
          </cell>
          <cell r="G7224">
            <v>0</v>
          </cell>
        </row>
        <row r="7225">
          <cell r="A7225" t="str">
            <v/>
          </cell>
          <cell r="B7225" t="str">
            <v/>
          </cell>
          <cell r="C7225">
            <v>0</v>
          </cell>
          <cell r="D7225" t="str">
            <v/>
          </cell>
          <cell r="E7225">
            <v>0</v>
          </cell>
          <cell r="F7225">
            <v>0</v>
          </cell>
          <cell r="G7225">
            <v>0</v>
          </cell>
        </row>
        <row r="7226">
          <cell r="A7226">
            <v>0</v>
          </cell>
          <cell r="E7226">
            <v>0</v>
          </cell>
          <cell r="F7226" t="str">
            <v>Total A</v>
          </cell>
          <cell r="G7226">
            <v>0</v>
          </cell>
        </row>
        <row r="7227">
          <cell r="A7227">
            <v>0</v>
          </cell>
          <cell r="C7227" t="str">
            <v>B - MANO DE OBRA</v>
          </cell>
          <cell r="E7227">
            <v>0</v>
          </cell>
          <cell r="G7227">
            <v>0</v>
          </cell>
        </row>
        <row r="7228">
          <cell r="A7228" t="str">
            <v/>
          </cell>
          <cell r="B7228" t="str">
            <v/>
          </cell>
          <cell r="C7228">
            <v>0</v>
          </cell>
          <cell r="D7228" t="str">
            <v/>
          </cell>
          <cell r="E7228">
            <v>0</v>
          </cell>
          <cell r="F7228">
            <v>0</v>
          </cell>
          <cell r="G7228">
            <v>0</v>
          </cell>
        </row>
        <row r="7229">
          <cell r="A7229" t="str">
            <v/>
          </cell>
          <cell r="B7229" t="str">
            <v/>
          </cell>
          <cell r="C7229">
            <v>0</v>
          </cell>
          <cell r="D7229" t="str">
            <v/>
          </cell>
          <cell r="E7229">
            <v>0</v>
          </cell>
          <cell r="F7229">
            <v>0</v>
          </cell>
          <cell r="G7229">
            <v>0</v>
          </cell>
        </row>
        <row r="7230">
          <cell r="A7230" t="str">
            <v/>
          </cell>
          <cell r="B7230" t="str">
            <v/>
          </cell>
          <cell r="C7230">
            <v>0</v>
          </cell>
          <cell r="D7230" t="str">
            <v/>
          </cell>
          <cell r="E7230">
            <v>0</v>
          </cell>
          <cell r="F7230">
            <v>0</v>
          </cell>
          <cell r="G7230">
            <v>0</v>
          </cell>
        </row>
        <row r="7231">
          <cell r="A7231" t="str">
            <v/>
          </cell>
          <cell r="B7231" t="str">
            <v/>
          </cell>
          <cell r="C7231">
            <v>0</v>
          </cell>
          <cell r="D7231" t="str">
            <v/>
          </cell>
          <cell r="E7231">
            <v>0</v>
          </cell>
          <cell r="F7231">
            <v>0</v>
          </cell>
          <cell r="G7231">
            <v>0</v>
          </cell>
        </row>
        <row r="7232">
          <cell r="A7232" t="str">
            <v/>
          </cell>
          <cell r="B7232" t="str">
            <v/>
          </cell>
          <cell r="C7232">
            <v>0</v>
          </cell>
          <cell r="D7232" t="str">
            <v/>
          </cell>
          <cell r="E7232">
            <v>0</v>
          </cell>
          <cell r="F7232">
            <v>0</v>
          </cell>
          <cell r="G7232">
            <v>0</v>
          </cell>
        </row>
        <row r="7233">
          <cell r="A7233" t="str">
            <v/>
          </cell>
          <cell r="B7233" t="str">
            <v/>
          </cell>
          <cell r="C7233">
            <v>0</v>
          </cell>
          <cell r="D7233" t="str">
            <v/>
          </cell>
          <cell r="E7233">
            <v>0</v>
          </cell>
          <cell r="F7233">
            <v>0</v>
          </cell>
          <cell r="G7233">
            <v>0</v>
          </cell>
        </row>
        <row r="7234">
          <cell r="A7234" t="str">
            <v/>
          </cell>
          <cell r="B7234" t="str">
            <v/>
          </cell>
          <cell r="C7234">
            <v>0</v>
          </cell>
          <cell r="D7234" t="str">
            <v/>
          </cell>
          <cell r="E7234">
            <v>0</v>
          </cell>
          <cell r="F7234">
            <v>0</v>
          </cell>
          <cell r="G7234">
            <v>0</v>
          </cell>
        </row>
        <row r="7235">
          <cell r="A7235" t="str">
            <v/>
          </cell>
          <cell r="B7235" t="str">
            <v/>
          </cell>
          <cell r="C7235">
            <v>0</v>
          </cell>
          <cell r="D7235" t="str">
            <v/>
          </cell>
          <cell r="E7235">
            <v>0</v>
          </cell>
          <cell r="F7235">
            <v>0</v>
          </cell>
          <cell r="G7235">
            <v>0</v>
          </cell>
        </row>
        <row r="7236">
          <cell r="A7236">
            <v>0</v>
          </cell>
          <cell r="E7236">
            <v>0</v>
          </cell>
          <cell r="F7236" t="str">
            <v>Total B</v>
          </cell>
          <cell r="G7236">
            <v>0</v>
          </cell>
        </row>
        <row r="7237">
          <cell r="A7237">
            <v>0</v>
          </cell>
          <cell r="C7237" t="str">
            <v>C - EQUIPOS</v>
          </cell>
          <cell r="E7237">
            <v>0</v>
          </cell>
          <cell r="G7237">
            <v>0</v>
          </cell>
        </row>
        <row r="7238">
          <cell r="A7238" t="str">
            <v/>
          </cell>
          <cell r="B7238" t="str">
            <v/>
          </cell>
          <cell r="C7238">
            <v>0</v>
          </cell>
          <cell r="D7238" t="str">
            <v/>
          </cell>
          <cell r="E7238">
            <v>0</v>
          </cell>
          <cell r="F7238">
            <v>0</v>
          </cell>
          <cell r="G7238">
            <v>0</v>
          </cell>
        </row>
        <row r="7239">
          <cell r="A7239" t="str">
            <v/>
          </cell>
          <cell r="B7239" t="str">
            <v/>
          </cell>
          <cell r="C7239">
            <v>0</v>
          </cell>
          <cell r="D7239" t="str">
            <v/>
          </cell>
          <cell r="E7239">
            <v>0</v>
          </cell>
          <cell r="F7239">
            <v>0</v>
          </cell>
          <cell r="G7239">
            <v>0</v>
          </cell>
        </row>
        <row r="7240">
          <cell r="A7240" t="str">
            <v/>
          </cell>
          <cell r="B7240" t="str">
            <v/>
          </cell>
          <cell r="C7240">
            <v>0</v>
          </cell>
          <cell r="D7240" t="str">
            <v/>
          </cell>
          <cell r="E7240">
            <v>0</v>
          </cell>
          <cell r="F7240">
            <v>0</v>
          </cell>
          <cell r="G7240">
            <v>0</v>
          </cell>
        </row>
        <row r="7241">
          <cell r="A7241" t="str">
            <v/>
          </cell>
          <cell r="B7241" t="str">
            <v/>
          </cell>
          <cell r="C7241">
            <v>0</v>
          </cell>
          <cell r="D7241" t="str">
            <v/>
          </cell>
          <cell r="E7241">
            <v>0</v>
          </cell>
          <cell r="F7241">
            <v>0</v>
          </cell>
          <cell r="G7241">
            <v>0</v>
          </cell>
        </row>
        <row r="7242">
          <cell r="A7242" t="str">
            <v/>
          </cell>
          <cell r="B7242" t="str">
            <v/>
          </cell>
          <cell r="C7242">
            <v>0</v>
          </cell>
          <cell r="D7242" t="str">
            <v/>
          </cell>
          <cell r="E7242">
            <v>0</v>
          </cell>
          <cell r="F7242">
            <v>0</v>
          </cell>
          <cell r="G7242">
            <v>0</v>
          </cell>
        </row>
        <row r="7243">
          <cell r="A7243" t="str">
            <v/>
          </cell>
          <cell r="B7243" t="str">
            <v/>
          </cell>
          <cell r="C7243">
            <v>0</v>
          </cell>
          <cell r="D7243" t="str">
            <v/>
          </cell>
          <cell r="E7243">
            <v>0</v>
          </cell>
          <cell r="F7243">
            <v>0</v>
          </cell>
          <cell r="G7243">
            <v>0</v>
          </cell>
        </row>
        <row r="7244">
          <cell r="A7244" t="str">
            <v/>
          </cell>
          <cell r="B7244" t="str">
            <v/>
          </cell>
          <cell r="C7244">
            <v>0</v>
          </cell>
          <cell r="D7244" t="str">
            <v/>
          </cell>
          <cell r="E7244">
            <v>0</v>
          </cell>
          <cell r="F7244">
            <v>0</v>
          </cell>
          <cell r="G7244">
            <v>0</v>
          </cell>
        </row>
        <row r="7245">
          <cell r="A7245" t="str">
            <v/>
          </cell>
          <cell r="B7245" t="str">
            <v/>
          </cell>
          <cell r="C7245">
            <v>0</v>
          </cell>
          <cell r="D7245" t="str">
            <v/>
          </cell>
          <cell r="E7245">
            <v>0</v>
          </cell>
          <cell r="F7245">
            <v>0</v>
          </cell>
          <cell r="G7245">
            <v>0</v>
          </cell>
        </row>
        <row r="7246">
          <cell r="A7246" t="str">
            <v/>
          </cell>
          <cell r="B7246" t="str">
            <v/>
          </cell>
          <cell r="C7246">
            <v>0</v>
          </cell>
          <cell r="D7246" t="str">
            <v/>
          </cell>
          <cell r="E7246">
            <v>0</v>
          </cell>
          <cell r="F7246">
            <v>0</v>
          </cell>
          <cell r="G7246">
            <v>0</v>
          </cell>
        </row>
        <row r="7247">
          <cell r="A7247">
            <v>0</v>
          </cell>
          <cell r="E7247">
            <v>0</v>
          </cell>
          <cell r="F7247" t="str">
            <v>Total C</v>
          </cell>
          <cell r="G7247">
            <v>0</v>
          </cell>
        </row>
        <row r="7248">
          <cell r="A7248">
            <v>0</v>
          </cell>
          <cell r="E7248">
            <v>0</v>
          </cell>
          <cell r="G7248">
            <v>0</v>
          </cell>
        </row>
        <row r="7249">
          <cell r="A7249" t="str">
            <v>22.1.10</v>
          </cell>
          <cell r="B7249" t="str">
            <v>Estación de Carga de Celulares</v>
          </cell>
          <cell r="C7249">
            <v>0</v>
          </cell>
          <cell r="D7249" t="str">
            <v>Costo  Neto</v>
          </cell>
          <cell r="E7249">
            <v>0</v>
          </cell>
          <cell r="F7249" t="str">
            <v>Total D=A+B+C</v>
          </cell>
          <cell r="G7249">
            <v>0</v>
          </cell>
        </row>
        <row r="7251">
          <cell r="A7251" t="str">
            <v>ANALISIS DE PRECIOS</v>
          </cell>
          <cell r="B7251">
            <v>0</v>
          </cell>
          <cell r="C7251">
            <v>0</v>
          </cell>
          <cell r="D7251">
            <v>0</v>
          </cell>
          <cell r="E7251">
            <v>0</v>
          </cell>
          <cell r="F7251">
            <v>0</v>
          </cell>
          <cell r="G7251">
            <v>0</v>
          </cell>
        </row>
        <row r="7252">
          <cell r="A7252" t="str">
            <v>COMITENTE:</v>
          </cell>
          <cell r="B7252" t="str">
            <v>SUBSECRETARÍA DE OBRAS PÚBLICAS</v>
          </cell>
          <cell r="C7252">
            <v>0</v>
          </cell>
          <cell r="D7252">
            <v>0</v>
          </cell>
          <cell r="E7252">
            <v>0</v>
          </cell>
          <cell r="F7252">
            <v>0</v>
          </cell>
          <cell r="G7252">
            <v>0</v>
          </cell>
        </row>
        <row r="7253">
          <cell r="A7253" t="str">
            <v>CONTRATISTA:</v>
          </cell>
          <cell r="B7253">
            <v>0</v>
          </cell>
          <cell r="C7253">
            <v>0</v>
          </cell>
          <cell r="D7253">
            <v>0</v>
          </cell>
          <cell r="E7253">
            <v>0</v>
          </cell>
          <cell r="F7253">
            <v>0</v>
          </cell>
          <cell r="G7253">
            <v>0</v>
          </cell>
        </row>
        <row r="7254">
          <cell r="A7254" t="str">
            <v>OBRA:</v>
          </cell>
          <cell r="B7254" t="str">
            <v>CONSTRUCCIÓN CONSULTORIOS EXTERNOS - HOSPITAL DR. GUILLERMO RAWSON</v>
          </cell>
          <cell r="C7254">
            <v>0</v>
          </cell>
          <cell r="D7254">
            <v>0</v>
          </cell>
          <cell r="E7254">
            <v>0</v>
          </cell>
          <cell r="F7254" t="str">
            <v>PRECIOS A:</v>
          </cell>
          <cell r="G7254">
            <v>0</v>
          </cell>
        </row>
        <row r="7255">
          <cell r="A7255" t="str">
            <v>UBICACIÓN:</v>
          </cell>
          <cell r="B7255" t="str">
            <v>Departamento Capital - Provincia de SAN JUAN</v>
          </cell>
          <cell r="C7255">
            <v>0</v>
          </cell>
          <cell r="E7255">
            <v>0</v>
          </cell>
          <cell r="G7255">
            <v>0</v>
          </cell>
        </row>
        <row r="7256">
          <cell r="A7256" t="str">
            <v>RUBRO:</v>
          </cell>
          <cell r="B7256">
            <v>22</v>
          </cell>
          <cell r="C7256" t="str">
            <v>EQUIPAMIENTO Y VARIOS</v>
          </cell>
          <cell r="E7256">
            <v>0</v>
          </cell>
          <cell r="G7256">
            <v>0</v>
          </cell>
        </row>
        <row r="7257">
          <cell r="A7257" t="str">
            <v>ITEM:</v>
          </cell>
          <cell r="B7257" t="str">
            <v>22.1.11</v>
          </cell>
          <cell r="C7257" t="str">
            <v>Estación de auto atención</v>
          </cell>
          <cell r="E7257">
            <v>0</v>
          </cell>
          <cell r="F7257" t="str">
            <v>UNIDAD:</v>
          </cell>
          <cell r="G7257" t="str">
            <v>un</v>
          </cell>
        </row>
        <row r="7258">
          <cell r="A7258">
            <v>0</v>
          </cell>
          <cell r="B7258">
            <v>0</v>
          </cell>
          <cell r="E7258">
            <v>0</v>
          </cell>
          <cell r="G7258">
            <v>0</v>
          </cell>
        </row>
        <row r="7259">
          <cell r="A7259" t="str">
            <v>DATOS REDETERMINACION</v>
          </cell>
          <cell r="B7259">
            <v>0</v>
          </cell>
          <cell r="C7259" t="str">
            <v>DESIGNACION</v>
          </cell>
          <cell r="D7259" t="str">
            <v>U</v>
          </cell>
          <cell r="E7259" t="str">
            <v>Cantidad</v>
          </cell>
          <cell r="F7259" t="str">
            <v>$ Unitarios</v>
          </cell>
          <cell r="G7259" t="str">
            <v>$ Parcial</v>
          </cell>
        </row>
        <row r="7260">
          <cell r="A7260" t="str">
            <v>CÓDIGO</v>
          </cell>
          <cell r="B7260" t="str">
            <v>DESCRIPCIÓN</v>
          </cell>
          <cell r="C7260">
            <v>0</v>
          </cell>
          <cell r="D7260">
            <v>0</v>
          </cell>
          <cell r="E7260">
            <v>0</v>
          </cell>
          <cell r="F7260">
            <v>0</v>
          </cell>
          <cell r="G7260">
            <v>0</v>
          </cell>
        </row>
        <row r="7261">
          <cell r="A7261">
            <v>0</v>
          </cell>
          <cell r="B7261">
            <v>0</v>
          </cell>
          <cell r="C7261" t="str">
            <v>A - MATERIALES</v>
          </cell>
          <cell r="D7261">
            <v>0</v>
          </cell>
          <cell r="E7261">
            <v>0</v>
          </cell>
          <cell r="F7261">
            <v>0</v>
          </cell>
          <cell r="G7261">
            <v>0</v>
          </cell>
        </row>
        <row r="7262">
          <cell r="A7262" t="str">
            <v/>
          </cell>
          <cell r="B7262" t="str">
            <v/>
          </cell>
          <cell r="C7262">
            <v>0</v>
          </cell>
          <cell r="D7262" t="str">
            <v/>
          </cell>
          <cell r="E7262">
            <v>0</v>
          </cell>
          <cell r="F7262">
            <v>0</v>
          </cell>
          <cell r="G7262">
            <v>0</v>
          </cell>
        </row>
        <row r="7263">
          <cell r="A7263" t="str">
            <v/>
          </cell>
          <cell r="B7263" t="str">
            <v/>
          </cell>
          <cell r="C7263">
            <v>0</v>
          </cell>
          <cell r="D7263" t="str">
            <v/>
          </cell>
          <cell r="E7263">
            <v>0</v>
          </cell>
          <cell r="F7263">
            <v>0</v>
          </cell>
          <cell r="G7263">
            <v>0</v>
          </cell>
        </row>
        <row r="7264">
          <cell r="A7264" t="str">
            <v/>
          </cell>
          <cell r="B7264" t="str">
            <v/>
          </cell>
          <cell r="C7264">
            <v>0</v>
          </cell>
          <cell r="D7264" t="str">
            <v/>
          </cell>
          <cell r="E7264">
            <v>0</v>
          </cell>
          <cell r="F7264">
            <v>0</v>
          </cell>
          <cell r="G7264">
            <v>0</v>
          </cell>
        </row>
        <row r="7265">
          <cell r="A7265" t="str">
            <v/>
          </cell>
          <cell r="B7265" t="str">
            <v/>
          </cell>
          <cell r="C7265">
            <v>0</v>
          </cell>
          <cell r="D7265" t="str">
            <v/>
          </cell>
          <cell r="E7265">
            <v>0</v>
          </cell>
          <cell r="F7265">
            <v>0</v>
          </cell>
          <cell r="G7265">
            <v>0</v>
          </cell>
        </row>
        <row r="7266">
          <cell r="A7266" t="str">
            <v/>
          </cell>
          <cell r="B7266" t="str">
            <v/>
          </cell>
          <cell r="C7266">
            <v>0</v>
          </cell>
          <cell r="D7266" t="str">
            <v/>
          </cell>
          <cell r="E7266">
            <v>0</v>
          </cell>
          <cell r="F7266">
            <v>0</v>
          </cell>
          <cell r="G7266">
            <v>0</v>
          </cell>
        </row>
        <row r="7267">
          <cell r="A7267" t="str">
            <v/>
          </cell>
          <cell r="B7267" t="str">
            <v/>
          </cell>
          <cell r="C7267">
            <v>0</v>
          </cell>
          <cell r="D7267" t="str">
            <v/>
          </cell>
          <cell r="E7267">
            <v>0</v>
          </cell>
          <cell r="F7267">
            <v>0</v>
          </cell>
          <cell r="G7267">
            <v>0</v>
          </cell>
        </row>
        <row r="7268">
          <cell r="A7268" t="str">
            <v/>
          </cell>
          <cell r="B7268" t="str">
            <v/>
          </cell>
          <cell r="C7268">
            <v>0</v>
          </cell>
          <cell r="D7268" t="str">
            <v/>
          </cell>
          <cell r="E7268">
            <v>0</v>
          </cell>
          <cell r="F7268">
            <v>0</v>
          </cell>
          <cell r="G7268">
            <v>0</v>
          </cell>
        </row>
        <row r="7269">
          <cell r="A7269" t="str">
            <v/>
          </cell>
          <cell r="B7269" t="str">
            <v/>
          </cell>
          <cell r="C7269">
            <v>0</v>
          </cell>
          <cell r="D7269" t="str">
            <v/>
          </cell>
          <cell r="E7269">
            <v>0</v>
          </cell>
          <cell r="F7269">
            <v>0</v>
          </cell>
          <cell r="G7269">
            <v>0</v>
          </cell>
        </row>
        <row r="7270">
          <cell r="A7270" t="str">
            <v/>
          </cell>
          <cell r="B7270" t="str">
            <v/>
          </cell>
          <cell r="C7270">
            <v>0</v>
          </cell>
          <cell r="D7270" t="str">
            <v/>
          </cell>
          <cell r="E7270">
            <v>0</v>
          </cell>
          <cell r="F7270">
            <v>0</v>
          </cell>
          <cell r="G7270">
            <v>0</v>
          </cell>
        </row>
        <row r="7271">
          <cell r="A7271" t="str">
            <v/>
          </cell>
          <cell r="B7271" t="str">
            <v/>
          </cell>
          <cell r="C7271">
            <v>0</v>
          </cell>
          <cell r="D7271" t="str">
            <v/>
          </cell>
          <cell r="E7271">
            <v>0</v>
          </cell>
          <cell r="F7271">
            <v>0</v>
          </cell>
          <cell r="G7271">
            <v>0</v>
          </cell>
        </row>
        <row r="7272">
          <cell r="A7272" t="str">
            <v/>
          </cell>
          <cell r="B7272" t="str">
            <v/>
          </cell>
          <cell r="C7272">
            <v>0</v>
          </cell>
          <cell r="D7272" t="str">
            <v/>
          </cell>
          <cell r="E7272">
            <v>0</v>
          </cell>
          <cell r="F7272">
            <v>0</v>
          </cell>
          <cell r="G7272">
            <v>0</v>
          </cell>
        </row>
        <row r="7273">
          <cell r="A7273" t="str">
            <v/>
          </cell>
          <cell r="B7273" t="str">
            <v/>
          </cell>
          <cell r="C7273">
            <v>0</v>
          </cell>
          <cell r="D7273" t="str">
            <v/>
          </cell>
          <cell r="E7273">
            <v>0</v>
          </cell>
          <cell r="F7273">
            <v>0</v>
          </cell>
          <cell r="G7273">
            <v>0</v>
          </cell>
        </row>
        <row r="7274">
          <cell r="A7274" t="str">
            <v/>
          </cell>
          <cell r="B7274" t="str">
            <v/>
          </cell>
          <cell r="C7274">
            <v>0</v>
          </cell>
          <cell r="D7274" t="str">
            <v/>
          </cell>
          <cell r="E7274">
            <v>0</v>
          </cell>
          <cell r="F7274">
            <v>0</v>
          </cell>
          <cell r="G7274">
            <v>0</v>
          </cell>
        </row>
        <row r="7275">
          <cell r="A7275" t="str">
            <v/>
          </cell>
          <cell r="B7275" t="str">
            <v/>
          </cell>
          <cell r="C7275">
            <v>0</v>
          </cell>
          <cell r="D7275" t="str">
            <v/>
          </cell>
          <cell r="E7275">
            <v>0</v>
          </cell>
          <cell r="F7275">
            <v>0</v>
          </cell>
          <cell r="G7275">
            <v>0</v>
          </cell>
        </row>
        <row r="7276">
          <cell r="A7276">
            <v>0</v>
          </cell>
          <cell r="E7276">
            <v>0</v>
          </cell>
          <cell r="F7276" t="str">
            <v>Total A</v>
          </cell>
          <cell r="G7276">
            <v>0</v>
          </cell>
        </row>
        <row r="7277">
          <cell r="A7277">
            <v>0</v>
          </cell>
          <cell r="C7277" t="str">
            <v>B - MANO DE OBRA</v>
          </cell>
          <cell r="E7277">
            <v>0</v>
          </cell>
          <cell r="G7277">
            <v>0</v>
          </cell>
        </row>
        <row r="7278">
          <cell r="A7278" t="str">
            <v/>
          </cell>
          <cell r="B7278" t="str">
            <v/>
          </cell>
          <cell r="C7278">
            <v>0</v>
          </cell>
          <cell r="D7278" t="str">
            <v/>
          </cell>
          <cell r="E7278">
            <v>0</v>
          </cell>
          <cell r="F7278">
            <v>0</v>
          </cell>
          <cell r="G7278">
            <v>0</v>
          </cell>
        </row>
        <row r="7279">
          <cell r="A7279" t="str">
            <v/>
          </cell>
          <cell r="B7279" t="str">
            <v/>
          </cell>
          <cell r="C7279">
            <v>0</v>
          </cell>
          <cell r="D7279" t="str">
            <v/>
          </cell>
          <cell r="E7279">
            <v>0</v>
          </cell>
          <cell r="F7279">
            <v>0</v>
          </cell>
          <cell r="G7279">
            <v>0</v>
          </cell>
        </row>
        <row r="7280">
          <cell r="A7280" t="str">
            <v/>
          </cell>
          <cell r="B7280" t="str">
            <v/>
          </cell>
          <cell r="C7280">
            <v>0</v>
          </cell>
          <cell r="D7280" t="str">
            <v/>
          </cell>
          <cell r="E7280">
            <v>0</v>
          </cell>
          <cell r="F7280">
            <v>0</v>
          </cell>
          <cell r="G7280">
            <v>0</v>
          </cell>
        </row>
        <row r="7281">
          <cell r="A7281" t="str">
            <v/>
          </cell>
          <cell r="B7281" t="str">
            <v/>
          </cell>
          <cell r="C7281">
            <v>0</v>
          </cell>
          <cell r="D7281" t="str">
            <v/>
          </cell>
          <cell r="E7281">
            <v>0</v>
          </cell>
          <cell r="F7281">
            <v>0</v>
          </cell>
          <cell r="G7281">
            <v>0</v>
          </cell>
        </row>
        <row r="7282">
          <cell r="A7282" t="str">
            <v/>
          </cell>
          <cell r="B7282" t="str">
            <v/>
          </cell>
          <cell r="C7282">
            <v>0</v>
          </cell>
          <cell r="D7282" t="str">
            <v/>
          </cell>
          <cell r="E7282">
            <v>0</v>
          </cell>
          <cell r="F7282">
            <v>0</v>
          </cell>
          <cell r="G7282">
            <v>0</v>
          </cell>
        </row>
        <row r="7283">
          <cell r="A7283" t="str">
            <v/>
          </cell>
          <cell r="B7283" t="str">
            <v/>
          </cell>
          <cell r="C7283">
            <v>0</v>
          </cell>
          <cell r="D7283" t="str">
            <v/>
          </cell>
          <cell r="E7283">
            <v>0</v>
          </cell>
          <cell r="F7283">
            <v>0</v>
          </cell>
          <cell r="G7283">
            <v>0</v>
          </cell>
        </row>
        <row r="7284">
          <cell r="A7284" t="str">
            <v/>
          </cell>
          <cell r="B7284" t="str">
            <v/>
          </cell>
          <cell r="C7284">
            <v>0</v>
          </cell>
          <cell r="D7284" t="str">
            <v/>
          </cell>
          <cell r="E7284">
            <v>0</v>
          </cell>
          <cell r="F7284">
            <v>0</v>
          </cell>
          <cell r="G7284">
            <v>0</v>
          </cell>
        </row>
        <row r="7285">
          <cell r="A7285" t="str">
            <v/>
          </cell>
          <cell r="B7285" t="str">
            <v/>
          </cell>
          <cell r="C7285">
            <v>0</v>
          </cell>
          <cell r="D7285" t="str">
            <v/>
          </cell>
          <cell r="E7285">
            <v>0</v>
          </cell>
          <cell r="F7285">
            <v>0</v>
          </cell>
          <cell r="G7285">
            <v>0</v>
          </cell>
        </row>
        <row r="7286">
          <cell r="A7286">
            <v>0</v>
          </cell>
          <cell r="E7286">
            <v>0</v>
          </cell>
          <cell r="F7286" t="str">
            <v>Total B</v>
          </cell>
          <cell r="G7286">
            <v>0</v>
          </cell>
        </row>
        <row r="7287">
          <cell r="A7287">
            <v>0</v>
          </cell>
          <cell r="C7287" t="str">
            <v>C - EQUIPOS</v>
          </cell>
          <cell r="E7287">
            <v>0</v>
          </cell>
          <cell r="G7287">
            <v>0</v>
          </cell>
        </row>
        <row r="7288">
          <cell r="A7288" t="str">
            <v/>
          </cell>
          <cell r="B7288" t="str">
            <v/>
          </cell>
          <cell r="C7288">
            <v>0</v>
          </cell>
          <cell r="D7288" t="str">
            <v/>
          </cell>
          <cell r="E7288">
            <v>0</v>
          </cell>
          <cell r="F7288">
            <v>0</v>
          </cell>
          <cell r="G7288">
            <v>0</v>
          </cell>
        </row>
        <row r="7289">
          <cell r="A7289" t="str">
            <v/>
          </cell>
          <cell r="B7289" t="str">
            <v/>
          </cell>
          <cell r="C7289">
            <v>0</v>
          </cell>
          <cell r="D7289" t="str">
            <v/>
          </cell>
          <cell r="E7289">
            <v>0</v>
          </cell>
          <cell r="F7289">
            <v>0</v>
          </cell>
          <cell r="G7289">
            <v>0</v>
          </cell>
        </row>
        <row r="7290">
          <cell r="A7290" t="str">
            <v/>
          </cell>
          <cell r="B7290" t="str">
            <v/>
          </cell>
          <cell r="C7290">
            <v>0</v>
          </cell>
          <cell r="D7290" t="str">
            <v/>
          </cell>
          <cell r="E7290">
            <v>0</v>
          </cell>
          <cell r="F7290">
            <v>0</v>
          </cell>
          <cell r="G7290">
            <v>0</v>
          </cell>
        </row>
        <row r="7291">
          <cell r="A7291" t="str">
            <v/>
          </cell>
          <cell r="B7291" t="str">
            <v/>
          </cell>
          <cell r="C7291">
            <v>0</v>
          </cell>
          <cell r="D7291" t="str">
            <v/>
          </cell>
          <cell r="E7291">
            <v>0</v>
          </cell>
          <cell r="F7291">
            <v>0</v>
          </cell>
          <cell r="G7291">
            <v>0</v>
          </cell>
        </row>
        <row r="7292">
          <cell r="A7292" t="str">
            <v/>
          </cell>
          <cell r="B7292" t="str">
            <v/>
          </cell>
          <cell r="C7292">
            <v>0</v>
          </cell>
          <cell r="D7292" t="str">
            <v/>
          </cell>
          <cell r="E7292">
            <v>0</v>
          </cell>
          <cell r="F7292">
            <v>0</v>
          </cell>
          <cell r="G7292">
            <v>0</v>
          </cell>
        </row>
        <row r="7293">
          <cell r="A7293" t="str">
            <v/>
          </cell>
          <cell r="B7293" t="str">
            <v/>
          </cell>
          <cell r="C7293">
            <v>0</v>
          </cell>
          <cell r="D7293" t="str">
            <v/>
          </cell>
          <cell r="E7293">
            <v>0</v>
          </cell>
          <cell r="F7293">
            <v>0</v>
          </cell>
          <cell r="G7293">
            <v>0</v>
          </cell>
        </row>
        <row r="7294">
          <cell r="A7294" t="str">
            <v/>
          </cell>
          <cell r="B7294" t="str">
            <v/>
          </cell>
          <cell r="C7294">
            <v>0</v>
          </cell>
          <cell r="D7294" t="str">
            <v/>
          </cell>
          <cell r="E7294">
            <v>0</v>
          </cell>
          <cell r="F7294">
            <v>0</v>
          </cell>
          <cell r="G7294">
            <v>0</v>
          </cell>
        </row>
        <row r="7295">
          <cell r="A7295" t="str">
            <v/>
          </cell>
          <cell r="B7295" t="str">
            <v/>
          </cell>
          <cell r="C7295">
            <v>0</v>
          </cell>
          <cell r="D7295" t="str">
            <v/>
          </cell>
          <cell r="E7295">
            <v>0</v>
          </cell>
          <cell r="F7295">
            <v>0</v>
          </cell>
          <cell r="G7295">
            <v>0</v>
          </cell>
        </row>
        <row r="7296">
          <cell r="A7296" t="str">
            <v/>
          </cell>
          <cell r="B7296" t="str">
            <v/>
          </cell>
          <cell r="C7296">
            <v>0</v>
          </cell>
          <cell r="D7296" t="str">
            <v/>
          </cell>
          <cell r="E7296">
            <v>0</v>
          </cell>
          <cell r="F7296">
            <v>0</v>
          </cell>
          <cell r="G7296">
            <v>0</v>
          </cell>
        </row>
        <row r="7297">
          <cell r="A7297">
            <v>0</v>
          </cell>
          <cell r="E7297">
            <v>0</v>
          </cell>
          <cell r="F7297" t="str">
            <v>Total C</v>
          </cell>
          <cell r="G7297">
            <v>0</v>
          </cell>
        </row>
        <row r="7298">
          <cell r="A7298">
            <v>0</v>
          </cell>
          <cell r="E7298">
            <v>0</v>
          </cell>
          <cell r="G7298">
            <v>0</v>
          </cell>
        </row>
        <row r="7299">
          <cell r="A7299" t="str">
            <v>22.1.11</v>
          </cell>
          <cell r="B7299" t="str">
            <v>Estación de auto atención</v>
          </cell>
          <cell r="C7299">
            <v>0</v>
          </cell>
          <cell r="D7299" t="str">
            <v>Costo  Neto</v>
          </cell>
          <cell r="E7299">
            <v>0</v>
          </cell>
          <cell r="F7299" t="str">
            <v>Total D=A+B+C</v>
          </cell>
          <cell r="G7299">
            <v>0</v>
          </cell>
        </row>
        <row r="7301">
          <cell r="A7301" t="str">
            <v>ANALISIS DE PRECIOS</v>
          </cell>
          <cell r="B7301">
            <v>0</v>
          </cell>
          <cell r="C7301">
            <v>0</v>
          </cell>
          <cell r="D7301">
            <v>0</v>
          </cell>
          <cell r="E7301">
            <v>0</v>
          </cell>
          <cell r="F7301">
            <v>0</v>
          </cell>
          <cell r="G7301">
            <v>0</v>
          </cell>
        </row>
        <row r="7302">
          <cell r="A7302" t="str">
            <v>COMITENTE:</v>
          </cell>
          <cell r="B7302" t="str">
            <v>SUBSECRETARÍA DE OBRAS PÚBLICAS</v>
          </cell>
          <cell r="C7302">
            <v>0</v>
          </cell>
          <cell r="D7302">
            <v>0</v>
          </cell>
          <cell r="E7302">
            <v>0</v>
          </cell>
          <cell r="F7302">
            <v>0</v>
          </cell>
          <cell r="G7302">
            <v>0</v>
          </cell>
        </row>
        <row r="7303">
          <cell r="A7303" t="str">
            <v>CONTRATISTA:</v>
          </cell>
          <cell r="B7303">
            <v>0</v>
          </cell>
          <cell r="C7303">
            <v>0</v>
          </cell>
          <cell r="D7303">
            <v>0</v>
          </cell>
          <cell r="E7303">
            <v>0</v>
          </cell>
          <cell r="F7303">
            <v>0</v>
          </cell>
          <cell r="G7303">
            <v>0</v>
          </cell>
        </row>
        <row r="7304">
          <cell r="A7304" t="str">
            <v>OBRA:</v>
          </cell>
          <cell r="B7304" t="str">
            <v>CONSTRUCCIÓN CONSULTORIOS EXTERNOS - HOSPITAL DR. GUILLERMO RAWSON</v>
          </cell>
          <cell r="C7304">
            <v>0</v>
          </cell>
          <cell r="D7304">
            <v>0</v>
          </cell>
          <cell r="E7304">
            <v>0</v>
          </cell>
          <cell r="F7304" t="str">
            <v>PRECIOS A:</v>
          </cell>
          <cell r="G7304">
            <v>0</v>
          </cell>
        </row>
        <row r="7305">
          <cell r="A7305" t="str">
            <v>UBICACIÓN:</v>
          </cell>
          <cell r="B7305" t="str">
            <v>Departamento Capital - Provincia de SAN JUAN</v>
          </cell>
          <cell r="C7305">
            <v>0</v>
          </cell>
          <cell r="E7305">
            <v>0</v>
          </cell>
          <cell r="G7305">
            <v>0</v>
          </cell>
        </row>
        <row r="7306">
          <cell r="A7306" t="str">
            <v>RUBRO:</v>
          </cell>
          <cell r="B7306">
            <v>22</v>
          </cell>
          <cell r="C7306" t="str">
            <v>EQUIPAMIENTO Y VARIOS</v>
          </cell>
          <cell r="E7306">
            <v>0</v>
          </cell>
          <cell r="G7306">
            <v>0</v>
          </cell>
        </row>
        <row r="7307">
          <cell r="A7307" t="str">
            <v>ITEM:</v>
          </cell>
          <cell r="B7307" t="str">
            <v>22.2.1</v>
          </cell>
          <cell r="C7307" t="str">
            <v>Guardacamilla y guarda ruedas sobre pared</v>
          </cell>
          <cell r="E7307">
            <v>0</v>
          </cell>
          <cell r="F7307" t="str">
            <v>UNIDAD:</v>
          </cell>
          <cell r="G7307" t="str">
            <v>gl</v>
          </cell>
        </row>
        <row r="7308">
          <cell r="A7308">
            <v>0</v>
          </cell>
          <cell r="B7308">
            <v>0</v>
          </cell>
          <cell r="E7308">
            <v>0</v>
          </cell>
          <cell r="G7308">
            <v>0</v>
          </cell>
        </row>
        <row r="7309">
          <cell r="A7309" t="str">
            <v>DATOS REDETERMINACION</v>
          </cell>
          <cell r="B7309">
            <v>0</v>
          </cell>
          <cell r="C7309" t="str">
            <v>DESIGNACION</v>
          </cell>
          <cell r="D7309" t="str">
            <v>U</v>
          </cell>
          <cell r="E7309" t="str">
            <v>Cantidad</v>
          </cell>
          <cell r="F7309" t="str">
            <v>$ Unitarios</v>
          </cell>
          <cell r="G7309" t="str">
            <v>$ Parcial</v>
          </cell>
        </row>
        <row r="7310">
          <cell r="A7310" t="str">
            <v>CÓDIGO</v>
          </cell>
          <cell r="B7310" t="str">
            <v>DESCRIPCIÓN</v>
          </cell>
          <cell r="C7310">
            <v>0</v>
          </cell>
          <cell r="D7310">
            <v>0</v>
          </cell>
          <cell r="E7310">
            <v>0</v>
          </cell>
          <cell r="F7310">
            <v>0</v>
          </cell>
          <cell r="G7310">
            <v>0</v>
          </cell>
        </row>
        <row r="7311">
          <cell r="A7311">
            <v>0</v>
          </cell>
          <cell r="B7311">
            <v>0</v>
          </cell>
          <cell r="C7311" t="str">
            <v>A - MATERIALES</v>
          </cell>
          <cell r="D7311">
            <v>0</v>
          </cell>
          <cell r="E7311">
            <v>0</v>
          </cell>
          <cell r="F7311">
            <v>0</v>
          </cell>
          <cell r="G7311">
            <v>0</v>
          </cell>
        </row>
        <row r="7312">
          <cell r="A7312" t="str">
            <v/>
          </cell>
          <cell r="B7312" t="str">
            <v/>
          </cell>
          <cell r="C7312">
            <v>0</v>
          </cell>
          <cell r="D7312" t="str">
            <v/>
          </cell>
          <cell r="E7312">
            <v>0</v>
          </cell>
          <cell r="F7312">
            <v>0</v>
          </cell>
          <cell r="G7312">
            <v>0</v>
          </cell>
        </row>
        <row r="7313">
          <cell r="A7313" t="str">
            <v/>
          </cell>
          <cell r="B7313" t="str">
            <v/>
          </cell>
          <cell r="C7313">
            <v>0</v>
          </cell>
          <cell r="D7313" t="str">
            <v/>
          </cell>
          <cell r="E7313">
            <v>0</v>
          </cell>
          <cell r="F7313">
            <v>0</v>
          </cell>
          <cell r="G7313">
            <v>0</v>
          </cell>
        </row>
        <row r="7314">
          <cell r="A7314" t="str">
            <v/>
          </cell>
          <cell r="B7314" t="str">
            <v/>
          </cell>
          <cell r="C7314">
            <v>0</v>
          </cell>
          <cell r="D7314" t="str">
            <v/>
          </cell>
          <cell r="E7314">
            <v>0</v>
          </cell>
          <cell r="F7314">
            <v>0</v>
          </cell>
          <cell r="G7314">
            <v>0</v>
          </cell>
        </row>
        <row r="7315">
          <cell r="A7315" t="str">
            <v/>
          </cell>
          <cell r="B7315" t="str">
            <v/>
          </cell>
          <cell r="C7315">
            <v>0</v>
          </cell>
          <cell r="D7315" t="str">
            <v/>
          </cell>
          <cell r="E7315">
            <v>0</v>
          </cell>
          <cell r="F7315">
            <v>0</v>
          </cell>
          <cell r="G7315">
            <v>0</v>
          </cell>
        </row>
        <row r="7316">
          <cell r="A7316" t="str">
            <v/>
          </cell>
          <cell r="B7316" t="str">
            <v/>
          </cell>
          <cell r="C7316">
            <v>0</v>
          </cell>
          <cell r="D7316" t="str">
            <v/>
          </cell>
          <cell r="E7316">
            <v>0</v>
          </cell>
          <cell r="F7316">
            <v>0</v>
          </cell>
          <cell r="G7316">
            <v>0</v>
          </cell>
        </row>
        <row r="7317">
          <cell r="A7317" t="str">
            <v/>
          </cell>
          <cell r="B7317" t="str">
            <v/>
          </cell>
          <cell r="C7317">
            <v>0</v>
          </cell>
          <cell r="D7317" t="str">
            <v/>
          </cell>
          <cell r="E7317">
            <v>0</v>
          </cell>
          <cell r="F7317">
            <v>0</v>
          </cell>
          <cell r="G7317">
            <v>0</v>
          </cell>
        </row>
        <row r="7318">
          <cell r="A7318" t="str">
            <v/>
          </cell>
          <cell r="B7318" t="str">
            <v/>
          </cell>
          <cell r="C7318">
            <v>0</v>
          </cell>
          <cell r="D7318" t="str">
            <v/>
          </cell>
          <cell r="E7318">
            <v>0</v>
          </cell>
          <cell r="F7318">
            <v>0</v>
          </cell>
          <cell r="G7318">
            <v>0</v>
          </cell>
        </row>
        <row r="7319">
          <cell r="A7319" t="str">
            <v/>
          </cell>
          <cell r="B7319" t="str">
            <v/>
          </cell>
          <cell r="C7319">
            <v>0</v>
          </cell>
          <cell r="D7319" t="str">
            <v/>
          </cell>
          <cell r="E7319">
            <v>0</v>
          </cell>
          <cell r="F7319">
            <v>0</v>
          </cell>
          <cell r="G7319">
            <v>0</v>
          </cell>
        </row>
        <row r="7320">
          <cell r="A7320" t="str">
            <v/>
          </cell>
          <cell r="B7320" t="str">
            <v/>
          </cell>
          <cell r="C7320">
            <v>0</v>
          </cell>
          <cell r="D7320" t="str">
            <v/>
          </cell>
          <cell r="E7320">
            <v>0</v>
          </cell>
          <cell r="F7320">
            <v>0</v>
          </cell>
          <cell r="G7320">
            <v>0</v>
          </cell>
        </row>
        <row r="7321">
          <cell r="A7321" t="str">
            <v/>
          </cell>
          <cell r="B7321" t="str">
            <v/>
          </cell>
          <cell r="C7321">
            <v>0</v>
          </cell>
          <cell r="D7321" t="str">
            <v/>
          </cell>
          <cell r="E7321">
            <v>0</v>
          </cell>
          <cell r="F7321">
            <v>0</v>
          </cell>
          <cell r="G7321">
            <v>0</v>
          </cell>
        </row>
        <row r="7322">
          <cell r="A7322" t="str">
            <v/>
          </cell>
          <cell r="B7322" t="str">
            <v/>
          </cell>
          <cell r="C7322">
            <v>0</v>
          </cell>
          <cell r="D7322" t="str">
            <v/>
          </cell>
          <cell r="E7322">
            <v>0</v>
          </cell>
          <cell r="F7322">
            <v>0</v>
          </cell>
          <cell r="G7322">
            <v>0</v>
          </cell>
        </row>
        <row r="7323">
          <cell r="A7323" t="str">
            <v/>
          </cell>
          <cell r="B7323" t="str">
            <v/>
          </cell>
          <cell r="C7323">
            <v>0</v>
          </cell>
          <cell r="D7323" t="str">
            <v/>
          </cell>
          <cell r="E7323">
            <v>0</v>
          </cell>
          <cell r="F7323">
            <v>0</v>
          </cell>
          <cell r="G7323">
            <v>0</v>
          </cell>
        </row>
        <row r="7324">
          <cell r="A7324" t="str">
            <v/>
          </cell>
          <cell r="B7324" t="str">
            <v/>
          </cell>
          <cell r="C7324">
            <v>0</v>
          </cell>
          <cell r="D7324" t="str">
            <v/>
          </cell>
          <cell r="E7324">
            <v>0</v>
          </cell>
          <cell r="F7324">
            <v>0</v>
          </cell>
          <cell r="G7324">
            <v>0</v>
          </cell>
        </row>
        <row r="7325">
          <cell r="A7325" t="str">
            <v/>
          </cell>
          <cell r="B7325" t="str">
            <v/>
          </cell>
          <cell r="C7325">
            <v>0</v>
          </cell>
          <cell r="D7325" t="str">
            <v/>
          </cell>
          <cell r="E7325">
            <v>0</v>
          </cell>
          <cell r="F7325">
            <v>0</v>
          </cell>
          <cell r="G7325">
            <v>0</v>
          </cell>
        </row>
        <row r="7326">
          <cell r="A7326">
            <v>0</v>
          </cell>
          <cell r="E7326">
            <v>0</v>
          </cell>
          <cell r="F7326" t="str">
            <v>Total A</v>
          </cell>
          <cell r="G7326">
            <v>0</v>
          </cell>
        </row>
        <row r="7327">
          <cell r="A7327">
            <v>0</v>
          </cell>
          <cell r="C7327" t="str">
            <v>B - MANO DE OBRA</v>
          </cell>
          <cell r="E7327">
            <v>0</v>
          </cell>
          <cell r="G7327">
            <v>0</v>
          </cell>
        </row>
        <row r="7328">
          <cell r="A7328" t="str">
            <v/>
          </cell>
          <cell r="B7328" t="str">
            <v/>
          </cell>
          <cell r="C7328">
            <v>0</v>
          </cell>
          <cell r="D7328" t="str">
            <v/>
          </cell>
          <cell r="E7328">
            <v>0</v>
          </cell>
          <cell r="F7328">
            <v>0</v>
          </cell>
          <cell r="G7328">
            <v>0</v>
          </cell>
        </row>
        <row r="7329">
          <cell r="A7329" t="str">
            <v/>
          </cell>
          <cell r="B7329" t="str">
            <v/>
          </cell>
          <cell r="C7329">
            <v>0</v>
          </cell>
          <cell r="D7329" t="str">
            <v/>
          </cell>
          <cell r="E7329">
            <v>0</v>
          </cell>
          <cell r="F7329">
            <v>0</v>
          </cell>
          <cell r="G7329">
            <v>0</v>
          </cell>
        </row>
        <row r="7330">
          <cell r="A7330" t="str">
            <v/>
          </cell>
          <cell r="B7330" t="str">
            <v/>
          </cell>
          <cell r="C7330">
            <v>0</v>
          </cell>
          <cell r="D7330" t="str">
            <v/>
          </cell>
          <cell r="E7330">
            <v>0</v>
          </cell>
          <cell r="F7330">
            <v>0</v>
          </cell>
          <cell r="G7330">
            <v>0</v>
          </cell>
        </row>
        <row r="7331">
          <cell r="A7331" t="str">
            <v/>
          </cell>
          <cell r="B7331" t="str">
            <v/>
          </cell>
          <cell r="C7331">
            <v>0</v>
          </cell>
          <cell r="D7331" t="str">
            <v/>
          </cell>
          <cell r="E7331">
            <v>0</v>
          </cell>
          <cell r="F7331">
            <v>0</v>
          </cell>
          <cell r="G7331">
            <v>0</v>
          </cell>
        </row>
        <row r="7332">
          <cell r="A7332" t="str">
            <v/>
          </cell>
          <cell r="B7332" t="str">
            <v/>
          </cell>
          <cell r="C7332">
            <v>0</v>
          </cell>
          <cell r="D7332" t="str">
            <v/>
          </cell>
          <cell r="E7332">
            <v>0</v>
          </cell>
          <cell r="F7332">
            <v>0</v>
          </cell>
          <cell r="G7332">
            <v>0</v>
          </cell>
        </row>
        <row r="7333">
          <cell r="A7333" t="str">
            <v/>
          </cell>
          <cell r="B7333" t="str">
            <v/>
          </cell>
          <cell r="C7333">
            <v>0</v>
          </cell>
          <cell r="D7333" t="str">
            <v/>
          </cell>
          <cell r="E7333">
            <v>0</v>
          </cell>
          <cell r="F7333">
            <v>0</v>
          </cell>
          <cell r="G7333">
            <v>0</v>
          </cell>
        </row>
        <row r="7334">
          <cell r="A7334" t="str">
            <v/>
          </cell>
          <cell r="B7334" t="str">
            <v/>
          </cell>
          <cell r="C7334">
            <v>0</v>
          </cell>
          <cell r="D7334" t="str">
            <v/>
          </cell>
          <cell r="E7334">
            <v>0</v>
          </cell>
          <cell r="F7334">
            <v>0</v>
          </cell>
          <cell r="G7334">
            <v>0</v>
          </cell>
        </row>
        <row r="7335">
          <cell r="A7335" t="str">
            <v/>
          </cell>
          <cell r="B7335" t="str">
            <v/>
          </cell>
          <cell r="C7335">
            <v>0</v>
          </cell>
          <cell r="D7335" t="str">
            <v/>
          </cell>
          <cell r="E7335">
            <v>0</v>
          </cell>
          <cell r="F7335">
            <v>0</v>
          </cell>
          <cell r="G7335">
            <v>0</v>
          </cell>
        </row>
        <row r="7336">
          <cell r="A7336">
            <v>0</v>
          </cell>
          <cell r="E7336">
            <v>0</v>
          </cell>
          <cell r="F7336" t="str">
            <v>Total B</v>
          </cell>
          <cell r="G7336">
            <v>0</v>
          </cell>
        </row>
        <row r="7337">
          <cell r="A7337">
            <v>0</v>
          </cell>
          <cell r="C7337" t="str">
            <v>C - EQUIPOS</v>
          </cell>
          <cell r="E7337">
            <v>0</v>
          </cell>
          <cell r="G7337">
            <v>0</v>
          </cell>
        </row>
        <row r="7338">
          <cell r="A7338" t="str">
            <v/>
          </cell>
          <cell r="B7338" t="str">
            <v/>
          </cell>
          <cell r="C7338">
            <v>0</v>
          </cell>
          <cell r="D7338" t="str">
            <v/>
          </cell>
          <cell r="E7338">
            <v>0</v>
          </cell>
          <cell r="F7338">
            <v>0</v>
          </cell>
          <cell r="G7338">
            <v>0</v>
          </cell>
        </row>
        <row r="7339">
          <cell r="A7339" t="str">
            <v/>
          </cell>
          <cell r="B7339" t="str">
            <v/>
          </cell>
          <cell r="C7339">
            <v>0</v>
          </cell>
          <cell r="D7339" t="str">
            <v/>
          </cell>
          <cell r="E7339">
            <v>0</v>
          </cell>
          <cell r="F7339">
            <v>0</v>
          </cell>
          <cell r="G7339">
            <v>0</v>
          </cell>
        </row>
        <row r="7340">
          <cell r="A7340" t="str">
            <v/>
          </cell>
          <cell r="B7340" t="str">
            <v/>
          </cell>
          <cell r="C7340">
            <v>0</v>
          </cell>
          <cell r="D7340" t="str">
            <v/>
          </cell>
          <cell r="E7340">
            <v>0</v>
          </cell>
          <cell r="F7340">
            <v>0</v>
          </cell>
          <cell r="G7340">
            <v>0</v>
          </cell>
        </row>
        <row r="7341">
          <cell r="A7341" t="str">
            <v/>
          </cell>
          <cell r="B7341" t="str">
            <v/>
          </cell>
          <cell r="C7341">
            <v>0</v>
          </cell>
          <cell r="D7341" t="str">
            <v/>
          </cell>
          <cell r="E7341">
            <v>0</v>
          </cell>
          <cell r="F7341">
            <v>0</v>
          </cell>
          <cell r="G7341">
            <v>0</v>
          </cell>
        </row>
        <row r="7342">
          <cell r="A7342" t="str">
            <v/>
          </cell>
          <cell r="B7342" t="str">
            <v/>
          </cell>
          <cell r="C7342">
            <v>0</v>
          </cell>
          <cell r="D7342" t="str">
            <v/>
          </cell>
          <cell r="E7342">
            <v>0</v>
          </cell>
          <cell r="F7342">
            <v>0</v>
          </cell>
          <cell r="G7342">
            <v>0</v>
          </cell>
        </row>
        <row r="7343">
          <cell r="A7343" t="str">
            <v/>
          </cell>
          <cell r="B7343" t="str">
            <v/>
          </cell>
          <cell r="C7343">
            <v>0</v>
          </cell>
          <cell r="D7343" t="str">
            <v/>
          </cell>
          <cell r="E7343">
            <v>0</v>
          </cell>
          <cell r="F7343">
            <v>0</v>
          </cell>
          <cell r="G7343">
            <v>0</v>
          </cell>
        </row>
        <row r="7344">
          <cell r="A7344" t="str">
            <v/>
          </cell>
          <cell r="B7344" t="str">
            <v/>
          </cell>
          <cell r="C7344">
            <v>0</v>
          </cell>
          <cell r="D7344" t="str">
            <v/>
          </cell>
          <cell r="E7344">
            <v>0</v>
          </cell>
          <cell r="F7344">
            <v>0</v>
          </cell>
          <cell r="G7344">
            <v>0</v>
          </cell>
        </row>
        <row r="7345">
          <cell r="A7345" t="str">
            <v/>
          </cell>
          <cell r="B7345" t="str">
            <v/>
          </cell>
          <cell r="C7345">
            <v>0</v>
          </cell>
          <cell r="D7345" t="str">
            <v/>
          </cell>
          <cell r="E7345">
            <v>0</v>
          </cell>
          <cell r="F7345">
            <v>0</v>
          </cell>
          <cell r="G7345">
            <v>0</v>
          </cell>
        </row>
        <row r="7346">
          <cell r="A7346" t="str">
            <v/>
          </cell>
          <cell r="B7346" t="str">
            <v/>
          </cell>
          <cell r="C7346">
            <v>0</v>
          </cell>
          <cell r="D7346" t="str">
            <v/>
          </cell>
          <cell r="E7346">
            <v>0</v>
          </cell>
          <cell r="F7346">
            <v>0</v>
          </cell>
          <cell r="G7346">
            <v>0</v>
          </cell>
        </row>
        <row r="7347">
          <cell r="A7347">
            <v>0</v>
          </cell>
          <cell r="E7347">
            <v>0</v>
          </cell>
          <cell r="F7347" t="str">
            <v>Total C</v>
          </cell>
          <cell r="G7347">
            <v>0</v>
          </cell>
        </row>
        <row r="7348">
          <cell r="A7348">
            <v>0</v>
          </cell>
          <cell r="E7348">
            <v>0</v>
          </cell>
          <cell r="G7348">
            <v>0</v>
          </cell>
        </row>
        <row r="7349">
          <cell r="A7349" t="str">
            <v>22.2.1</v>
          </cell>
          <cell r="B7349" t="str">
            <v>Guardacamilla y guarda ruedas sobre pared</v>
          </cell>
          <cell r="C7349">
            <v>0</v>
          </cell>
          <cell r="D7349" t="str">
            <v>Costo  Neto</v>
          </cell>
          <cell r="E7349">
            <v>0</v>
          </cell>
          <cell r="F7349" t="str">
            <v>Total D=A+B+C</v>
          </cell>
          <cell r="G7349">
            <v>0</v>
          </cell>
        </row>
        <row r="7351">
          <cell r="A7351" t="str">
            <v>ANALISIS DE PRECIOS</v>
          </cell>
          <cell r="B7351">
            <v>0</v>
          </cell>
          <cell r="C7351">
            <v>0</v>
          </cell>
          <cell r="D7351">
            <v>0</v>
          </cell>
          <cell r="E7351">
            <v>0</v>
          </cell>
          <cell r="F7351">
            <v>0</v>
          </cell>
          <cell r="G7351">
            <v>0</v>
          </cell>
        </row>
        <row r="7352">
          <cell r="A7352" t="str">
            <v>COMITENTE:</v>
          </cell>
          <cell r="B7352" t="str">
            <v>SUBSECRETARÍA DE OBRAS PÚBLICAS</v>
          </cell>
          <cell r="C7352">
            <v>0</v>
          </cell>
          <cell r="D7352">
            <v>0</v>
          </cell>
          <cell r="E7352">
            <v>0</v>
          </cell>
          <cell r="F7352">
            <v>0</v>
          </cell>
          <cell r="G7352">
            <v>0</v>
          </cell>
        </row>
        <row r="7353">
          <cell r="A7353" t="str">
            <v>CONTRATISTA:</v>
          </cell>
          <cell r="B7353">
            <v>0</v>
          </cell>
          <cell r="C7353">
            <v>0</v>
          </cell>
          <cell r="D7353">
            <v>0</v>
          </cell>
          <cell r="E7353">
            <v>0</v>
          </cell>
          <cell r="F7353">
            <v>0</v>
          </cell>
          <cell r="G7353">
            <v>0</v>
          </cell>
        </row>
        <row r="7354">
          <cell r="A7354" t="str">
            <v>OBRA:</v>
          </cell>
          <cell r="B7354" t="str">
            <v>CONSTRUCCIÓN CONSULTORIOS EXTERNOS - HOSPITAL DR. GUILLERMO RAWSON</v>
          </cell>
          <cell r="C7354">
            <v>0</v>
          </cell>
          <cell r="D7354">
            <v>0</v>
          </cell>
          <cell r="E7354">
            <v>0</v>
          </cell>
          <cell r="F7354" t="str">
            <v>PRECIOS A:</v>
          </cell>
          <cell r="G7354">
            <v>0</v>
          </cell>
        </row>
        <row r="7355">
          <cell r="A7355" t="str">
            <v>UBICACIÓN:</v>
          </cell>
          <cell r="B7355" t="str">
            <v>Departamento Capital - Provincia de SAN JUAN</v>
          </cell>
          <cell r="C7355">
            <v>0</v>
          </cell>
          <cell r="E7355">
            <v>0</v>
          </cell>
          <cell r="G7355">
            <v>0</v>
          </cell>
        </row>
        <row r="7356">
          <cell r="A7356" t="str">
            <v>RUBRO:</v>
          </cell>
          <cell r="B7356">
            <v>22</v>
          </cell>
          <cell r="C7356" t="str">
            <v>EQUIPAMIENTO Y VARIOS</v>
          </cell>
          <cell r="E7356">
            <v>0</v>
          </cell>
          <cell r="G7356">
            <v>0</v>
          </cell>
        </row>
        <row r="7357">
          <cell r="A7357" t="str">
            <v>ITEM:</v>
          </cell>
          <cell r="B7357" t="str">
            <v>22.2.3</v>
          </cell>
          <cell r="C7357" t="str">
            <v>Sillon Odontologico</v>
          </cell>
          <cell r="E7357">
            <v>0</v>
          </cell>
          <cell r="F7357" t="str">
            <v>UNIDAD:</v>
          </cell>
          <cell r="G7357" t="str">
            <v>un</v>
          </cell>
        </row>
        <row r="7358">
          <cell r="A7358">
            <v>0</v>
          </cell>
          <cell r="B7358">
            <v>0</v>
          </cell>
          <cell r="E7358">
            <v>0</v>
          </cell>
          <cell r="G7358">
            <v>0</v>
          </cell>
        </row>
        <row r="7359">
          <cell r="A7359" t="str">
            <v>DATOS REDETERMINACION</v>
          </cell>
          <cell r="B7359">
            <v>0</v>
          </cell>
          <cell r="C7359" t="str">
            <v>DESIGNACION</v>
          </cell>
          <cell r="D7359" t="str">
            <v>U</v>
          </cell>
          <cell r="E7359" t="str">
            <v>Cantidad</v>
          </cell>
          <cell r="F7359" t="str">
            <v>$ Unitarios</v>
          </cell>
          <cell r="G7359" t="str">
            <v>$ Parcial</v>
          </cell>
        </row>
        <row r="7360">
          <cell r="A7360" t="str">
            <v>CÓDIGO</v>
          </cell>
          <cell r="B7360" t="str">
            <v>DESCRIPCIÓN</v>
          </cell>
          <cell r="C7360">
            <v>0</v>
          </cell>
          <cell r="D7360">
            <v>0</v>
          </cell>
          <cell r="E7360">
            <v>0</v>
          </cell>
          <cell r="F7360">
            <v>0</v>
          </cell>
          <cell r="G7360">
            <v>0</v>
          </cell>
        </row>
        <row r="7361">
          <cell r="A7361">
            <v>0</v>
          </cell>
          <cell r="B7361">
            <v>0</v>
          </cell>
          <cell r="C7361" t="str">
            <v>A - MATERIALES</v>
          </cell>
          <cell r="D7361">
            <v>0</v>
          </cell>
          <cell r="E7361">
            <v>0</v>
          </cell>
          <cell r="F7361">
            <v>0</v>
          </cell>
          <cell r="G7361">
            <v>0</v>
          </cell>
        </row>
        <row r="7362">
          <cell r="A7362" t="str">
            <v/>
          </cell>
          <cell r="B7362" t="str">
            <v/>
          </cell>
          <cell r="C7362">
            <v>0</v>
          </cell>
          <cell r="D7362" t="str">
            <v/>
          </cell>
          <cell r="E7362">
            <v>0</v>
          </cell>
          <cell r="F7362">
            <v>0</v>
          </cell>
          <cell r="G7362">
            <v>0</v>
          </cell>
        </row>
        <row r="7363">
          <cell r="A7363" t="str">
            <v/>
          </cell>
          <cell r="B7363" t="str">
            <v/>
          </cell>
          <cell r="C7363">
            <v>0</v>
          </cell>
          <cell r="D7363" t="str">
            <v/>
          </cell>
          <cell r="E7363">
            <v>0</v>
          </cell>
          <cell r="F7363">
            <v>0</v>
          </cell>
          <cell r="G7363">
            <v>0</v>
          </cell>
        </row>
        <row r="7364">
          <cell r="A7364" t="str">
            <v/>
          </cell>
          <cell r="B7364" t="str">
            <v/>
          </cell>
          <cell r="C7364">
            <v>0</v>
          </cell>
          <cell r="D7364" t="str">
            <v/>
          </cell>
          <cell r="E7364">
            <v>0</v>
          </cell>
          <cell r="F7364">
            <v>0</v>
          </cell>
          <cell r="G7364">
            <v>0</v>
          </cell>
        </row>
        <row r="7365">
          <cell r="A7365" t="str">
            <v/>
          </cell>
          <cell r="B7365" t="str">
            <v/>
          </cell>
          <cell r="C7365">
            <v>0</v>
          </cell>
          <cell r="D7365" t="str">
            <v/>
          </cell>
          <cell r="E7365">
            <v>0</v>
          </cell>
          <cell r="F7365">
            <v>0</v>
          </cell>
          <cell r="G7365">
            <v>0</v>
          </cell>
        </row>
        <row r="7366">
          <cell r="A7366" t="str">
            <v/>
          </cell>
          <cell r="B7366" t="str">
            <v/>
          </cell>
          <cell r="C7366">
            <v>0</v>
          </cell>
          <cell r="D7366" t="str">
            <v/>
          </cell>
          <cell r="E7366">
            <v>0</v>
          </cell>
          <cell r="F7366">
            <v>0</v>
          </cell>
          <cell r="G7366">
            <v>0</v>
          </cell>
        </row>
        <row r="7367">
          <cell r="A7367" t="str">
            <v/>
          </cell>
          <cell r="B7367" t="str">
            <v/>
          </cell>
          <cell r="C7367">
            <v>0</v>
          </cell>
          <cell r="D7367" t="str">
            <v/>
          </cell>
          <cell r="E7367">
            <v>0</v>
          </cell>
          <cell r="F7367">
            <v>0</v>
          </cell>
          <cell r="G7367">
            <v>0</v>
          </cell>
        </row>
        <row r="7368">
          <cell r="A7368" t="str">
            <v/>
          </cell>
          <cell r="B7368" t="str">
            <v/>
          </cell>
          <cell r="C7368">
            <v>0</v>
          </cell>
          <cell r="D7368" t="str">
            <v/>
          </cell>
          <cell r="E7368">
            <v>0</v>
          </cell>
          <cell r="F7368">
            <v>0</v>
          </cell>
          <cell r="G7368">
            <v>0</v>
          </cell>
        </row>
        <row r="7369">
          <cell r="A7369" t="str">
            <v/>
          </cell>
          <cell r="B7369" t="str">
            <v/>
          </cell>
          <cell r="C7369">
            <v>0</v>
          </cell>
          <cell r="D7369" t="str">
            <v/>
          </cell>
          <cell r="E7369">
            <v>0</v>
          </cell>
          <cell r="F7369">
            <v>0</v>
          </cell>
          <cell r="G7369">
            <v>0</v>
          </cell>
        </row>
        <row r="7370">
          <cell r="A7370" t="str">
            <v/>
          </cell>
          <cell r="B7370" t="str">
            <v/>
          </cell>
          <cell r="C7370">
            <v>0</v>
          </cell>
          <cell r="D7370" t="str">
            <v/>
          </cell>
          <cell r="E7370">
            <v>0</v>
          </cell>
          <cell r="F7370">
            <v>0</v>
          </cell>
          <cell r="G7370">
            <v>0</v>
          </cell>
        </row>
        <row r="7371">
          <cell r="A7371" t="str">
            <v/>
          </cell>
          <cell r="B7371" t="str">
            <v/>
          </cell>
          <cell r="C7371">
            <v>0</v>
          </cell>
          <cell r="D7371" t="str">
            <v/>
          </cell>
          <cell r="E7371">
            <v>0</v>
          </cell>
          <cell r="F7371">
            <v>0</v>
          </cell>
          <cell r="G7371">
            <v>0</v>
          </cell>
        </row>
        <row r="7372">
          <cell r="A7372" t="str">
            <v/>
          </cell>
          <cell r="B7372" t="str">
            <v/>
          </cell>
          <cell r="C7372">
            <v>0</v>
          </cell>
          <cell r="D7372" t="str">
            <v/>
          </cell>
          <cell r="E7372">
            <v>0</v>
          </cell>
          <cell r="F7372">
            <v>0</v>
          </cell>
          <cell r="G7372">
            <v>0</v>
          </cell>
        </row>
        <row r="7373">
          <cell r="A7373" t="str">
            <v/>
          </cell>
          <cell r="B7373" t="str">
            <v/>
          </cell>
          <cell r="C7373">
            <v>0</v>
          </cell>
          <cell r="D7373" t="str">
            <v/>
          </cell>
          <cell r="E7373">
            <v>0</v>
          </cell>
          <cell r="F7373">
            <v>0</v>
          </cell>
          <cell r="G7373">
            <v>0</v>
          </cell>
        </row>
        <row r="7374">
          <cell r="A7374" t="str">
            <v/>
          </cell>
          <cell r="B7374" t="str">
            <v/>
          </cell>
          <cell r="C7374">
            <v>0</v>
          </cell>
          <cell r="D7374" t="str">
            <v/>
          </cell>
          <cell r="E7374">
            <v>0</v>
          </cell>
          <cell r="F7374">
            <v>0</v>
          </cell>
          <cell r="G7374">
            <v>0</v>
          </cell>
        </row>
        <row r="7375">
          <cell r="A7375" t="str">
            <v/>
          </cell>
          <cell r="B7375" t="str">
            <v/>
          </cell>
          <cell r="C7375">
            <v>0</v>
          </cell>
          <cell r="D7375" t="str">
            <v/>
          </cell>
          <cell r="E7375">
            <v>0</v>
          </cell>
          <cell r="F7375">
            <v>0</v>
          </cell>
          <cell r="G7375">
            <v>0</v>
          </cell>
        </row>
        <row r="7376">
          <cell r="A7376">
            <v>0</v>
          </cell>
          <cell r="E7376">
            <v>0</v>
          </cell>
          <cell r="F7376" t="str">
            <v>Total A</v>
          </cell>
          <cell r="G7376">
            <v>0</v>
          </cell>
        </row>
        <row r="7377">
          <cell r="A7377">
            <v>0</v>
          </cell>
          <cell r="C7377" t="str">
            <v>B - MANO DE OBRA</v>
          </cell>
          <cell r="E7377">
            <v>0</v>
          </cell>
          <cell r="G7377">
            <v>0</v>
          </cell>
        </row>
        <row r="7378">
          <cell r="A7378" t="str">
            <v/>
          </cell>
          <cell r="B7378" t="str">
            <v/>
          </cell>
          <cell r="C7378">
            <v>0</v>
          </cell>
          <cell r="D7378" t="str">
            <v/>
          </cell>
          <cell r="E7378">
            <v>0</v>
          </cell>
          <cell r="F7378">
            <v>0</v>
          </cell>
          <cell r="G7378">
            <v>0</v>
          </cell>
        </row>
        <row r="7379">
          <cell r="A7379" t="str">
            <v/>
          </cell>
          <cell r="B7379" t="str">
            <v/>
          </cell>
          <cell r="C7379">
            <v>0</v>
          </cell>
          <cell r="D7379" t="str">
            <v/>
          </cell>
          <cell r="E7379">
            <v>0</v>
          </cell>
          <cell r="F7379">
            <v>0</v>
          </cell>
          <cell r="G7379">
            <v>0</v>
          </cell>
        </row>
        <row r="7380">
          <cell r="A7380" t="str">
            <v/>
          </cell>
          <cell r="B7380" t="str">
            <v/>
          </cell>
          <cell r="C7380">
            <v>0</v>
          </cell>
          <cell r="D7380" t="str">
            <v/>
          </cell>
          <cell r="E7380">
            <v>0</v>
          </cell>
          <cell r="F7380">
            <v>0</v>
          </cell>
          <cell r="G7380">
            <v>0</v>
          </cell>
        </row>
        <row r="7381">
          <cell r="A7381" t="str">
            <v/>
          </cell>
          <cell r="B7381" t="str">
            <v/>
          </cell>
          <cell r="C7381">
            <v>0</v>
          </cell>
          <cell r="D7381" t="str">
            <v/>
          </cell>
          <cell r="E7381">
            <v>0</v>
          </cell>
          <cell r="F7381">
            <v>0</v>
          </cell>
          <cell r="G7381">
            <v>0</v>
          </cell>
        </row>
        <row r="7382">
          <cell r="A7382" t="str">
            <v/>
          </cell>
          <cell r="B7382" t="str">
            <v/>
          </cell>
          <cell r="C7382">
            <v>0</v>
          </cell>
          <cell r="D7382" t="str">
            <v/>
          </cell>
          <cell r="E7382">
            <v>0</v>
          </cell>
          <cell r="F7382">
            <v>0</v>
          </cell>
          <cell r="G7382">
            <v>0</v>
          </cell>
        </row>
        <row r="7383">
          <cell r="A7383" t="str">
            <v/>
          </cell>
          <cell r="B7383" t="str">
            <v/>
          </cell>
          <cell r="C7383">
            <v>0</v>
          </cell>
          <cell r="D7383" t="str">
            <v/>
          </cell>
          <cell r="E7383">
            <v>0</v>
          </cell>
          <cell r="F7383">
            <v>0</v>
          </cell>
          <cell r="G7383">
            <v>0</v>
          </cell>
        </row>
        <row r="7384">
          <cell r="A7384" t="str">
            <v/>
          </cell>
          <cell r="B7384" t="str">
            <v/>
          </cell>
          <cell r="C7384">
            <v>0</v>
          </cell>
          <cell r="D7384" t="str">
            <v/>
          </cell>
          <cell r="E7384">
            <v>0</v>
          </cell>
          <cell r="F7384">
            <v>0</v>
          </cell>
          <cell r="G7384">
            <v>0</v>
          </cell>
        </row>
        <row r="7385">
          <cell r="A7385" t="str">
            <v/>
          </cell>
          <cell r="B7385" t="str">
            <v/>
          </cell>
          <cell r="C7385">
            <v>0</v>
          </cell>
          <cell r="D7385" t="str">
            <v/>
          </cell>
          <cell r="E7385">
            <v>0</v>
          </cell>
          <cell r="F7385">
            <v>0</v>
          </cell>
          <cell r="G7385">
            <v>0</v>
          </cell>
        </row>
        <row r="7386">
          <cell r="A7386">
            <v>0</v>
          </cell>
          <cell r="E7386">
            <v>0</v>
          </cell>
          <cell r="F7386" t="str">
            <v>Total B</v>
          </cell>
          <cell r="G7386">
            <v>0</v>
          </cell>
        </row>
        <row r="7387">
          <cell r="A7387">
            <v>0</v>
          </cell>
          <cell r="C7387" t="str">
            <v>C - EQUIPOS</v>
          </cell>
          <cell r="E7387">
            <v>0</v>
          </cell>
          <cell r="G7387">
            <v>0</v>
          </cell>
        </row>
        <row r="7388">
          <cell r="A7388" t="str">
            <v/>
          </cell>
          <cell r="B7388" t="str">
            <v/>
          </cell>
          <cell r="C7388">
            <v>0</v>
          </cell>
          <cell r="D7388" t="str">
            <v/>
          </cell>
          <cell r="E7388">
            <v>0</v>
          </cell>
          <cell r="F7388">
            <v>0</v>
          </cell>
          <cell r="G7388">
            <v>0</v>
          </cell>
        </row>
        <row r="7389">
          <cell r="A7389" t="str">
            <v/>
          </cell>
          <cell r="B7389" t="str">
            <v/>
          </cell>
          <cell r="C7389">
            <v>0</v>
          </cell>
          <cell r="D7389" t="str">
            <v/>
          </cell>
          <cell r="E7389">
            <v>0</v>
          </cell>
          <cell r="F7389">
            <v>0</v>
          </cell>
          <cell r="G7389">
            <v>0</v>
          </cell>
        </row>
        <row r="7390">
          <cell r="A7390" t="str">
            <v/>
          </cell>
          <cell r="B7390" t="str">
            <v/>
          </cell>
          <cell r="C7390">
            <v>0</v>
          </cell>
          <cell r="D7390" t="str">
            <v/>
          </cell>
          <cell r="E7390">
            <v>0</v>
          </cell>
          <cell r="F7390">
            <v>0</v>
          </cell>
          <cell r="G7390">
            <v>0</v>
          </cell>
        </row>
        <row r="7391">
          <cell r="A7391" t="str">
            <v/>
          </cell>
          <cell r="B7391" t="str">
            <v/>
          </cell>
          <cell r="C7391">
            <v>0</v>
          </cell>
          <cell r="D7391" t="str">
            <v/>
          </cell>
          <cell r="E7391">
            <v>0</v>
          </cell>
          <cell r="F7391">
            <v>0</v>
          </cell>
          <cell r="G7391">
            <v>0</v>
          </cell>
        </row>
        <row r="7392">
          <cell r="A7392" t="str">
            <v/>
          </cell>
          <cell r="B7392" t="str">
            <v/>
          </cell>
          <cell r="C7392">
            <v>0</v>
          </cell>
          <cell r="D7392" t="str">
            <v/>
          </cell>
          <cell r="E7392">
            <v>0</v>
          </cell>
          <cell r="F7392">
            <v>0</v>
          </cell>
          <cell r="G7392">
            <v>0</v>
          </cell>
        </row>
        <row r="7393">
          <cell r="A7393" t="str">
            <v/>
          </cell>
          <cell r="B7393" t="str">
            <v/>
          </cell>
          <cell r="C7393">
            <v>0</v>
          </cell>
          <cell r="D7393" t="str">
            <v/>
          </cell>
          <cell r="E7393">
            <v>0</v>
          </cell>
          <cell r="F7393">
            <v>0</v>
          </cell>
          <cell r="G7393">
            <v>0</v>
          </cell>
        </row>
        <row r="7394">
          <cell r="A7394" t="str">
            <v/>
          </cell>
          <cell r="B7394" t="str">
            <v/>
          </cell>
          <cell r="C7394">
            <v>0</v>
          </cell>
          <cell r="D7394" t="str">
            <v/>
          </cell>
          <cell r="E7394">
            <v>0</v>
          </cell>
          <cell r="F7394">
            <v>0</v>
          </cell>
          <cell r="G7394">
            <v>0</v>
          </cell>
        </row>
        <row r="7395">
          <cell r="A7395" t="str">
            <v/>
          </cell>
          <cell r="B7395" t="str">
            <v/>
          </cell>
          <cell r="C7395">
            <v>0</v>
          </cell>
          <cell r="D7395" t="str">
            <v/>
          </cell>
          <cell r="E7395">
            <v>0</v>
          </cell>
          <cell r="F7395">
            <v>0</v>
          </cell>
          <cell r="G7395">
            <v>0</v>
          </cell>
        </row>
        <row r="7396">
          <cell r="A7396" t="str">
            <v/>
          </cell>
          <cell r="B7396" t="str">
            <v/>
          </cell>
          <cell r="C7396">
            <v>0</v>
          </cell>
          <cell r="D7396" t="str">
            <v/>
          </cell>
          <cell r="E7396">
            <v>0</v>
          </cell>
          <cell r="F7396">
            <v>0</v>
          </cell>
          <cell r="G7396">
            <v>0</v>
          </cell>
        </row>
        <row r="7397">
          <cell r="A7397">
            <v>0</v>
          </cell>
          <cell r="E7397">
            <v>0</v>
          </cell>
          <cell r="F7397" t="str">
            <v>Total C</v>
          </cell>
          <cell r="G7397">
            <v>0</v>
          </cell>
        </row>
        <row r="7398">
          <cell r="A7398">
            <v>0</v>
          </cell>
          <cell r="E7398">
            <v>0</v>
          </cell>
          <cell r="G7398">
            <v>0</v>
          </cell>
        </row>
        <row r="7399">
          <cell r="A7399" t="str">
            <v>22.2.3</v>
          </cell>
          <cell r="B7399" t="str">
            <v>Sillon Odontologico</v>
          </cell>
          <cell r="C7399">
            <v>0</v>
          </cell>
          <cell r="D7399" t="str">
            <v>Costo  Neto</v>
          </cell>
          <cell r="E7399">
            <v>0</v>
          </cell>
          <cell r="F7399" t="str">
            <v>Total D=A+B+C</v>
          </cell>
          <cell r="G7399">
            <v>0</v>
          </cell>
        </row>
        <row r="7401">
          <cell r="A7401" t="str">
            <v>ANALISIS DE PRECIOS</v>
          </cell>
          <cell r="B7401">
            <v>0</v>
          </cell>
          <cell r="C7401">
            <v>0</v>
          </cell>
          <cell r="D7401">
            <v>0</v>
          </cell>
          <cell r="E7401">
            <v>0</v>
          </cell>
          <cell r="F7401">
            <v>0</v>
          </cell>
          <cell r="G7401">
            <v>0</v>
          </cell>
        </row>
        <row r="7402">
          <cell r="A7402" t="str">
            <v>COMITENTE:</v>
          </cell>
          <cell r="B7402" t="str">
            <v>SUBSECRETARÍA DE OBRAS PÚBLICAS</v>
          </cell>
          <cell r="C7402">
            <v>0</v>
          </cell>
          <cell r="D7402">
            <v>0</v>
          </cell>
          <cell r="E7402">
            <v>0</v>
          </cell>
          <cell r="F7402">
            <v>0</v>
          </cell>
          <cell r="G7402">
            <v>0</v>
          </cell>
        </row>
        <row r="7403">
          <cell r="A7403" t="str">
            <v>CONTRATISTA:</v>
          </cell>
          <cell r="B7403">
            <v>0</v>
          </cell>
          <cell r="C7403">
            <v>0</v>
          </cell>
          <cell r="D7403">
            <v>0</v>
          </cell>
          <cell r="E7403">
            <v>0</v>
          </cell>
          <cell r="F7403">
            <v>0</v>
          </cell>
          <cell r="G7403">
            <v>0</v>
          </cell>
        </row>
        <row r="7404">
          <cell r="A7404" t="str">
            <v>OBRA:</v>
          </cell>
          <cell r="B7404" t="str">
            <v>CONSTRUCCIÓN CONSULTORIOS EXTERNOS - HOSPITAL DR. GUILLERMO RAWSON</v>
          </cell>
          <cell r="C7404">
            <v>0</v>
          </cell>
          <cell r="D7404">
            <v>0</v>
          </cell>
          <cell r="E7404">
            <v>0</v>
          </cell>
          <cell r="F7404" t="str">
            <v>PRECIOS A:</v>
          </cell>
          <cell r="G7404">
            <v>0</v>
          </cell>
        </row>
        <row r="7405">
          <cell r="A7405" t="str">
            <v>UBICACIÓN:</v>
          </cell>
          <cell r="B7405" t="str">
            <v>Departamento Capital - Provincia de SAN JUAN</v>
          </cell>
          <cell r="C7405">
            <v>0</v>
          </cell>
          <cell r="E7405">
            <v>0</v>
          </cell>
          <cell r="G7405">
            <v>0</v>
          </cell>
        </row>
        <row r="7406">
          <cell r="A7406" t="str">
            <v>RUBRO:</v>
          </cell>
          <cell r="B7406">
            <v>23</v>
          </cell>
          <cell r="C7406" t="str">
            <v>OBRAS EXTERIORES</v>
          </cell>
          <cell r="E7406">
            <v>0</v>
          </cell>
          <cell r="G7406">
            <v>0</v>
          </cell>
        </row>
        <row r="7407">
          <cell r="A7407" t="str">
            <v>ITEM:</v>
          </cell>
          <cell r="B7407" t="str">
            <v>23.1</v>
          </cell>
          <cell r="C7407" t="str">
            <v>Cierre perimetral</v>
          </cell>
          <cell r="E7407">
            <v>0</v>
          </cell>
          <cell r="F7407" t="str">
            <v>UNIDAD:</v>
          </cell>
          <cell r="G7407" t="str">
            <v>ml</v>
          </cell>
        </row>
        <row r="7408">
          <cell r="A7408">
            <v>0</v>
          </cell>
          <cell r="B7408">
            <v>0</v>
          </cell>
          <cell r="E7408">
            <v>0</v>
          </cell>
          <cell r="G7408">
            <v>0</v>
          </cell>
        </row>
        <row r="7409">
          <cell r="A7409" t="str">
            <v>DATOS REDETERMINACION</v>
          </cell>
          <cell r="B7409">
            <v>0</v>
          </cell>
          <cell r="C7409" t="str">
            <v>DESIGNACION</v>
          </cell>
          <cell r="D7409" t="str">
            <v>U</v>
          </cell>
          <cell r="E7409" t="str">
            <v>Cantidad</v>
          </cell>
          <cell r="F7409" t="str">
            <v>$ Unitarios</v>
          </cell>
          <cell r="G7409" t="str">
            <v>$ Parcial</v>
          </cell>
        </row>
        <row r="7410">
          <cell r="A7410" t="str">
            <v>CÓDIGO</v>
          </cell>
          <cell r="B7410" t="str">
            <v>DESCRIPCIÓN</v>
          </cell>
          <cell r="C7410">
            <v>0</v>
          </cell>
          <cell r="D7410">
            <v>0</v>
          </cell>
          <cell r="E7410">
            <v>0</v>
          </cell>
          <cell r="F7410">
            <v>0</v>
          </cell>
          <cell r="G7410">
            <v>0</v>
          </cell>
        </row>
        <row r="7411">
          <cell r="A7411">
            <v>0</v>
          </cell>
          <cell r="B7411">
            <v>0</v>
          </cell>
          <cell r="C7411" t="str">
            <v>A - MATERIALES</v>
          </cell>
          <cell r="D7411">
            <v>0</v>
          </cell>
          <cell r="E7411">
            <v>0</v>
          </cell>
          <cell r="F7411">
            <v>0</v>
          </cell>
          <cell r="G7411">
            <v>0</v>
          </cell>
        </row>
        <row r="7412">
          <cell r="A7412" t="str">
            <v/>
          </cell>
          <cell r="B7412" t="str">
            <v/>
          </cell>
          <cell r="C7412">
            <v>0</v>
          </cell>
          <cell r="D7412" t="str">
            <v/>
          </cell>
          <cell r="E7412">
            <v>0</v>
          </cell>
          <cell r="F7412">
            <v>0</v>
          </cell>
          <cell r="G7412">
            <v>0</v>
          </cell>
        </row>
        <row r="7413">
          <cell r="A7413" t="str">
            <v/>
          </cell>
          <cell r="B7413" t="str">
            <v/>
          </cell>
          <cell r="C7413">
            <v>0</v>
          </cell>
          <cell r="D7413" t="str">
            <v/>
          </cell>
          <cell r="E7413">
            <v>0</v>
          </cell>
          <cell r="F7413">
            <v>0</v>
          </cell>
          <cell r="G7413">
            <v>0</v>
          </cell>
        </row>
        <row r="7414">
          <cell r="A7414" t="str">
            <v/>
          </cell>
          <cell r="B7414" t="str">
            <v/>
          </cell>
          <cell r="C7414">
            <v>0</v>
          </cell>
          <cell r="D7414" t="str">
            <v/>
          </cell>
          <cell r="E7414">
            <v>0</v>
          </cell>
          <cell r="F7414">
            <v>0</v>
          </cell>
          <cell r="G7414">
            <v>0</v>
          </cell>
        </row>
        <row r="7415">
          <cell r="A7415" t="str">
            <v/>
          </cell>
          <cell r="B7415" t="str">
            <v/>
          </cell>
          <cell r="C7415">
            <v>0</v>
          </cell>
          <cell r="D7415" t="str">
            <v/>
          </cell>
          <cell r="E7415">
            <v>0</v>
          </cell>
          <cell r="F7415">
            <v>0</v>
          </cell>
          <cell r="G7415">
            <v>0</v>
          </cell>
        </row>
        <row r="7416">
          <cell r="A7416" t="str">
            <v/>
          </cell>
          <cell r="B7416" t="str">
            <v/>
          </cell>
          <cell r="C7416">
            <v>0</v>
          </cell>
          <cell r="D7416" t="str">
            <v/>
          </cell>
          <cell r="E7416">
            <v>0</v>
          </cell>
          <cell r="F7416">
            <v>0</v>
          </cell>
          <cell r="G7416">
            <v>0</v>
          </cell>
        </row>
        <row r="7417">
          <cell r="A7417" t="str">
            <v/>
          </cell>
          <cell r="B7417" t="str">
            <v/>
          </cell>
          <cell r="C7417">
            <v>0</v>
          </cell>
          <cell r="D7417" t="str">
            <v/>
          </cell>
          <cell r="E7417">
            <v>0</v>
          </cell>
          <cell r="F7417">
            <v>0</v>
          </cell>
          <cell r="G7417">
            <v>0</v>
          </cell>
        </row>
        <row r="7418">
          <cell r="A7418" t="str">
            <v/>
          </cell>
          <cell r="B7418" t="str">
            <v/>
          </cell>
          <cell r="C7418">
            <v>0</v>
          </cell>
          <cell r="D7418" t="str">
            <v/>
          </cell>
          <cell r="E7418">
            <v>0</v>
          </cell>
          <cell r="F7418">
            <v>0</v>
          </cell>
          <cell r="G7418">
            <v>0</v>
          </cell>
        </row>
        <row r="7419">
          <cell r="A7419" t="str">
            <v/>
          </cell>
          <cell r="B7419" t="str">
            <v/>
          </cell>
          <cell r="C7419">
            <v>0</v>
          </cell>
          <cell r="D7419" t="str">
            <v/>
          </cell>
          <cell r="E7419">
            <v>0</v>
          </cell>
          <cell r="F7419">
            <v>0</v>
          </cell>
          <cell r="G7419">
            <v>0</v>
          </cell>
        </row>
        <row r="7420">
          <cell r="A7420" t="str">
            <v/>
          </cell>
          <cell r="B7420" t="str">
            <v/>
          </cell>
          <cell r="C7420">
            <v>0</v>
          </cell>
          <cell r="D7420" t="str">
            <v/>
          </cell>
          <cell r="E7420">
            <v>0</v>
          </cell>
          <cell r="F7420">
            <v>0</v>
          </cell>
          <cell r="G7420">
            <v>0</v>
          </cell>
        </row>
        <row r="7421">
          <cell r="A7421" t="str">
            <v/>
          </cell>
          <cell r="B7421" t="str">
            <v/>
          </cell>
          <cell r="C7421">
            <v>0</v>
          </cell>
          <cell r="D7421" t="str">
            <v/>
          </cell>
          <cell r="E7421">
            <v>0</v>
          </cell>
          <cell r="F7421">
            <v>0</v>
          </cell>
          <cell r="G7421">
            <v>0</v>
          </cell>
        </row>
        <row r="7422">
          <cell r="A7422" t="str">
            <v/>
          </cell>
          <cell r="B7422" t="str">
            <v/>
          </cell>
          <cell r="C7422">
            <v>0</v>
          </cell>
          <cell r="D7422" t="str">
            <v/>
          </cell>
          <cell r="E7422">
            <v>0</v>
          </cell>
          <cell r="F7422">
            <v>0</v>
          </cell>
          <cell r="G7422">
            <v>0</v>
          </cell>
        </row>
        <row r="7423">
          <cell r="A7423" t="str">
            <v/>
          </cell>
          <cell r="B7423" t="str">
            <v/>
          </cell>
          <cell r="C7423">
            <v>0</v>
          </cell>
          <cell r="D7423" t="str">
            <v/>
          </cell>
          <cell r="E7423">
            <v>0</v>
          </cell>
          <cell r="F7423">
            <v>0</v>
          </cell>
          <cell r="G7423">
            <v>0</v>
          </cell>
        </row>
        <row r="7424">
          <cell r="A7424" t="str">
            <v/>
          </cell>
          <cell r="B7424" t="str">
            <v/>
          </cell>
          <cell r="C7424">
            <v>0</v>
          </cell>
          <cell r="D7424" t="str">
            <v/>
          </cell>
          <cell r="E7424">
            <v>0</v>
          </cell>
          <cell r="F7424">
            <v>0</v>
          </cell>
          <cell r="G7424">
            <v>0</v>
          </cell>
        </row>
        <row r="7425">
          <cell r="A7425" t="str">
            <v/>
          </cell>
          <cell r="B7425" t="str">
            <v/>
          </cell>
          <cell r="C7425">
            <v>0</v>
          </cell>
          <cell r="D7425" t="str">
            <v/>
          </cell>
          <cell r="E7425">
            <v>0</v>
          </cell>
          <cell r="F7425">
            <v>0</v>
          </cell>
          <cell r="G7425">
            <v>0</v>
          </cell>
        </row>
        <row r="7426">
          <cell r="A7426">
            <v>0</v>
          </cell>
          <cell r="E7426">
            <v>0</v>
          </cell>
          <cell r="F7426" t="str">
            <v>Total A</v>
          </cell>
          <cell r="G7426">
            <v>0</v>
          </cell>
        </row>
        <row r="7427">
          <cell r="A7427">
            <v>0</v>
          </cell>
          <cell r="C7427" t="str">
            <v>B - MANO DE OBRA</v>
          </cell>
          <cell r="E7427">
            <v>0</v>
          </cell>
          <cell r="G7427">
            <v>0</v>
          </cell>
        </row>
        <row r="7428">
          <cell r="A7428" t="str">
            <v/>
          </cell>
          <cell r="B7428" t="str">
            <v/>
          </cell>
          <cell r="C7428">
            <v>0</v>
          </cell>
          <cell r="D7428" t="str">
            <v/>
          </cell>
          <cell r="E7428">
            <v>0</v>
          </cell>
          <cell r="F7428">
            <v>0</v>
          </cell>
          <cell r="G7428">
            <v>0</v>
          </cell>
        </row>
        <row r="7429">
          <cell r="A7429" t="str">
            <v/>
          </cell>
          <cell r="B7429" t="str">
            <v/>
          </cell>
          <cell r="C7429">
            <v>0</v>
          </cell>
          <cell r="D7429" t="str">
            <v/>
          </cell>
          <cell r="E7429">
            <v>0</v>
          </cell>
          <cell r="F7429">
            <v>0</v>
          </cell>
          <cell r="G7429">
            <v>0</v>
          </cell>
        </row>
        <row r="7430">
          <cell r="A7430" t="str">
            <v/>
          </cell>
          <cell r="B7430" t="str">
            <v/>
          </cell>
          <cell r="C7430">
            <v>0</v>
          </cell>
          <cell r="D7430" t="str">
            <v/>
          </cell>
          <cell r="E7430">
            <v>0</v>
          </cell>
          <cell r="F7430">
            <v>0</v>
          </cell>
          <cell r="G7430">
            <v>0</v>
          </cell>
        </row>
        <row r="7431">
          <cell r="A7431" t="str">
            <v/>
          </cell>
          <cell r="B7431" t="str">
            <v/>
          </cell>
          <cell r="C7431">
            <v>0</v>
          </cell>
          <cell r="D7431" t="str">
            <v/>
          </cell>
          <cell r="E7431">
            <v>0</v>
          </cell>
          <cell r="F7431">
            <v>0</v>
          </cell>
          <cell r="G7431">
            <v>0</v>
          </cell>
        </row>
        <row r="7432">
          <cell r="A7432" t="str">
            <v/>
          </cell>
          <cell r="B7432" t="str">
            <v/>
          </cell>
          <cell r="C7432">
            <v>0</v>
          </cell>
          <cell r="D7432" t="str">
            <v/>
          </cell>
          <cell r="E7432">
            <v>0</v>
          </cell>
          <cell r="F7432">
            <v>0</v>
          </cell>
          <cell r="G7432">
            <v>0</v>
          </cell>
        </row>
        <row r="7433">
          <cell r="A7433" t="str">
            <v/>
          </cell>
          <cell r="B7433" t="str">
            <v/>
          </cell>
          <cell r="C7433">
            <v>0</v>
          </cell>
          <cell r="D7433" t="str">
            <v/>
          </cell>
          <cell r="E7433">
            <v>0</v>
          </cell>
          <cell r="F7433">
            <v>0</v>
          </cell>
          <cell r="G7433">
            <v>0</v>
          </cell>
        </row>
        <row r="7434">
          <cell r="A7434" t="str">
            <v/>
          </cell>
          <cell r="B7434" t="str">
            <v/>
          </cell>
          <cell r="C7434">
            <v>0</v>
          </cell>
          <cell r="D7434" t="str">
            <v/>
          </cell>
          <cell r="E7434">
            <v>0</v>
          </cell>
          <cell r="F7434">
            <v>0</v>
          </cell>
          <cell r="G7434">
            <v>0</v>
          </cell>
        </row>
        <row r="7435">
          <cell r="A7435" t="str">
            <v/>
          </cell>
          <cell r="B7435" t="str">
            <v/>
          </cell>
          <cell r="C7435">
            <v>0</v>
          </cell>
          <cell r="D7435" t="str">
            <v/>
          </cell>
          <cell r="E7435">
            <v>0</v>
          </cell>
          <cell r="F7435">
            <v>0</v>
          </cell>
          <cell r="G7435">
            <v>0</v>
          </cell>
        </row>
        <row r="7436">
          <cell r="A7436">
            <v>0</v>
          </cell>
          <cell r="E7436">
            <v>0</v>
          </cell>
          <cell r="F7436" t="str">
            <v>Total B</v>
          </cell>
          <cell r="G7436">
            <v>0</v>
          </cell>
        </row>
        <row r="7437">
          <cell r="A7437">
            <v>0</v>
          </cell>
          <cell r="C7437" t="str">
            <v>C - EQUIPOS</v>
          </cell>
          <cell r="E7437">
            <v>0</v>
          </cell>
          <cell r="G7437">
            <v>0</v>
          </cell>
        </row>
        <row r="7438">
          <cell r="A7438" t="str">
            <v/>
          </cell>
          <cell r="B7438" t="str">
            <v/>
          </cell>
          <cell r="C7438">
            <v>0</v>
          </cell>
          <cell r="D7438" t="str">
            <v/>
          </cell>
          <cell r="E7438">
            <v>0</v>
          </cell>
          <cell r="F7438">
            <v>0</v>
          </cell>
          <cell r="G7438">
            <v>0</v>
          </cell>
        </row>
        <row r="7439">
          <cell r="A7439" t="str">
            <v/>
          </cell>
          <cell r="B7439" t="str">
            <v/>
          </cell>
          <cell r="C7439">
            <v>0</v>
          </cell>
          <cell r="D7439" t="str">
            <v/>
          </cell>
          <cell r="E7439">
            <v>0</v>
          </cell>
          <cell r="F7439">
            <v>0</v>
          </cell>
          <cell r="G7439">
            <v>0</v>
          </cell>
        </row>
        <row r="7440">
          <cell r="A7440" t="str">
            <v/>
          </cell>
          <cell r="B7440" t="str">
            <v/>
          </cell>
          <cell r="C7440">
            <v>0</v>
          </cell>
          <cell r="D7440" t="str">
            <v/>
          </cell>
          <cell r="E7440">
            <v>0</v>
          </cell>
          <cell r="F7440">
            <v>0</v>
          </cell>
          <cell r="G7440">
            <v>0</v>
          </cell>
        </row>
        <row r="7441">
          <cell r="A7441" t="str">
            <v/>
          </cell>
          <cell r="B7441" t="str">
            <v/>
          </cell>
          <cell r="C7441">
            <v>0</v>
          </cell>
          <cell r="D7441" t="str">
            <v/>
          </cell>
          <cell r="E7441">
            <v>0</v>
          </cell>
          <cell r="F7441">
            <v>0</v>
          </cell>
          <cell r="G7441">
            <v>0</v>
          </cell>
        </row>
        <row r="7442">
          <cell r="A7442" t="str">
            <v/>
          </cell>
          <cell r="B7442" t="str">
            <v/>
          </cell>
          <cell r="C7442">
            <v>0</v>
          </cell>
          <cell r="D7442" t="str">
            <v/>
          </cell>
          <cell r="E7442">
            <v>0</v>
          </cell>
          <cell r="F7442">
            <v>0</v>
          </cell>
          <cell r="G7442">
            <v>0</v>
          </cell>
        </row>
        <row r="7443">
          <cell r="A7443" t="str">
            <v/>
          </cell>
          <cell r="B7443" t="str">
            <v/>
          </cell>
          <cell r="C7443">
            <v>0</v>
          </cell>
          <cell r="D7443" t="str">
            <v/>
          </cell>
          <cell r="E7443">
            <v>0</v>
          </cell>
          <cell r="F7443">
            <v>0</v>
          </cell>
          <cell r="G7443">
            <v>0</v>
          </cell>
        </row>
        <row r="7444">
          <cell r="A7444" t="str">
            <v/>
          </cell>
          <cell r="B7444" t="str">
            <v/>
          </cell>
          <cell r="C7444">
            <v>0</v>
          </cell>
          <cell r="D7444" t="str">
            <v/>
          </cell>
          <cell r="E7444">
            <v>0</v>
          </cell>
          <cell r="F7444">
            <v>0</v>
          </cell>
          <cell r="G7444">
            <v>0</v>
          </cell>
        </row>
        <row r="7445">
          <cell r="A7445" t="str">
            <v/>
          </cell>
          <cell r="B7445" t="str">
            <v/>
          </cell>
          <cell r="C7445">
            <v>0</v>
          </cell>
          <cell r="D7445" t="str">
            <v/>
          </cell>
          <cell r="E7445">
            <v>0</v>
          </cell>
          <cell r="F7445">
            <v>0</v>
          </cell>
          <cell r="G7445">
            <v>0</v>
          </cell>
        </row>
        <row r="7446">
          <cell r="A7446" t="str">
            <v/>
          </cell>
          <cell r="B7446" t="str">
            <v/>
          </cell>
          <cell r="C7446">
            <v>0</v>
          </cell>
          <cell r="D7446" t="str">
            <v/>
          </cell>
          <cell r="E7446">
            <v>0</v>
          </cell>
          <cell r="F7446">
            <v>0</v>
          </cell>
          <cell r="G7446">
            <v>0</v>
          </cell>
        </row>
        <row r="7447">
          <cell r="A7447">
            <v>0</v>
          </cell>
          <cell r="E7447">
            <v>0</v>
          </cell>
          <cell r="F7447" t="str">
            <v>Total C</v>
          </cell>
          <cell r="G7447">
            <v>0</v>
          </cell>
        </row>
        <row r="7448">
          <cell r="A7448">
            <v>0</v>
          </cell>
          <cell r="E7448">
            <v>0</v>
          </cell>
          <cell r="G7448">
            <v>0</v>
          </cell>
        </row>
        <row r="7449">
          <cell r="A7449" t="str">
            <v>23.1</v>
          </cell>
          <cell r="B7449" t="str">
            <v>Cierre perimetral</v>
          </cell>
          <cell r="C7449">
            <v>0</v>
          </cell>
          <cell r="D7449" t="str">
            <v>Costo  Neto</v>
          </cell>
          <cell r="E7449">
            <v>0</v>
          </cell>
          <cell r="F7449" t="str">
            <v>Total D=A+B+C</v>
          </cell>
          <cell r="G7449">
            <v>0</v>
          </cell>
        </row>
        <row r="7451">
          <cell r="A7451" t="str">
            <v>ANALISIS DE PRECIOS</v>
          </cell>
          <cell r="B7451">
            <v>0</v>
          </cell>
          <cell r="C7451">
            <v>0</v>
          </cell>
          <cell r="D7451">
            <v>0</v>
          </cell>
          <cell r="E7451">
            <v>0</v>
          </cell>
          <cell r="F7451">
            <v>0</v>
          </cell>
          <cell r="G7451">
            <v>0</v>
          </cell>
        </row>
        <row r="7452">
          <cell r="A7452" t="str">
            <v>COMITENTE:</v>
          </cell>
          <cell r="B7452" t="str">
            <v>SUBSECRETARÍA DE OBRAS PÚBLICAS</v>
          </cell>
          <cell r="C7452">
            <v>0</v>
          </cell>
          <cell r="D7452">
            <v>0</v>
          </cell>
          <cell r="E7452">
            <v>0</v>
          </cell>
          <cell r="F7452">
            <v>0</v>
          </cell>
          <cell r="G7452">
            <v>0</v>
          </cell>
        </row>
        <row r="7453">
          <cell r="A7453" t="str">
            <v>CONTRATISTA:</v>
          </cell>
          <cell r="B7453">
            <v>0</v>
          </cell>
          <cell r="C7453">
            <v>0</v>
          </cell>
          <cell r="D7453">
            <v>0</v>
          </cell>
          <cell r="E7453">
            <v>0</v>
          </cell>
          <cell r="F7453">
            <v>0</v>
          </cell>
          <cell r="G7453">
            <v>0</v>
          </cell>
        </row>
        <row r="7454">
          <cell r="A7454" t="str">
            <v>OBRA:</v>
          </cell>
          <cell r="B7454" t="str">
            <v>CONSTRUCCIÓN CONSULTORIOS EXTERNOS - HOSPITAL DR. GUILLERMO RAWSON</v>
          </cell>
          <cell r="C7454">
            <v>0</v>
          </cell>
          <cell r="D7454">
            <v>0</v>
          </cell>
          <cell r="E7454">
            <v>0</v>
          </cell>
          <cell r="F7454" t="str">
            <v>PRECIOS A:</v>
          </cell>
          <cell r="G7454">
            <v>0</v>
          </cell>
        </row>
        <row r="7455">
          <cell r="A7455" t="str">
            <v>UBICACIÓN:</v>
          </cell>
          <cell r="B7455" t="str">
            <v>Departamento Capital - Provincia de SAN JUAN</v>
          </cell>
          <cell r="C7455">
            <v>0</v>
          </cell>
          <cell r="E7455">
            <v>0</v>
          </cell>
          <cell r="G7455">
            <v>0</v>
          </cell>
        </row>
        <row r="7456">
          <cell r="A7456" t="str">
            <v>RUBRO:</v>
          </cell>
          <cell r="B7456">
            <v>23</v>
          </cell>
          <cell r="C7456" t="str">
            <v>OBRAS EXTERIORES</v>
          </cell>
          <cell r="E7456">
            <v>0</v>
          </cell>
          <cell r="G7456">
            <v>0</v>
          </cell>
        </row>
        <row r="7457">
          <cell r="A7457" t="str">
            <v>ITEM:</v>
          </cell>
          <cell r="B7457" t="str">
            <v>23.2</v>
          </cell>
          <cell r="C7457" t="str">
            <v>Escalinatas</v>
          </cell>
          <cell r="E7457">
            <v>0</v>
          </cell>
          <cell r="F7457" t="str">
            <v>UNIDAD:</v>
          </cell>
          <cell r="G7457" t="str">
            <v>m2</v>
          </cell>
        </row>
        <row r="7458">
          <cell r="A7458">
            <v>0</v>
          </cell>
          <cell r="B7458">
            <v>0</v>
          </cell>
          <cell r="E7458">
            <v>0</v>
          </cell>
          <cell r="G7458">
            <v>0</v>
          </cell>
        </row>
        <row r="7459">
          <cell r="A7459" t="str">
            <v>DATOS REDETERMINACION</v>
          </cell>
          <cell r="B7459">
            <v>0</v>
          </cell>
          <cell r="C7459" t="str">
            <v>DESIGNACION</v>
          </cell>
          <cell r="D7459" t="str">
            <v>U</v>
          </cell>
          <cell r="E7459" t="str">
            <v>Cantidad</v>
          </cell>
          <cell r="F7459" t="str">
            <v>$ Unitarios</v>
          </cell>
          <cell r="G7459" t="str">
            <v>$ Parcial</v>
          </cell>
        </row>
        <row r="7460">
          <cell r="A7460" t="str">
            <v>CÓDIGO</v>
          </cell>
          <cell r="B7460" t="str">
            <v>DESCRIPCIÓN</v>
          </cell>
          <cell r="C7460">
            <v>0</v>
          </cell>
          <cell r="D7460">
            <v>0</v>
          </cell>
          <cell r="E7460">
            <v>0</v>
          </cell>
          <cell r="F7460">
            <v>0</v>
          </cell>
          <cell r="G7460">
            <v>0</v>
          </cell>
        </row>
        <row r="7461">
          <cell r="A7461">
            <v>0</v>
          </cell>
          <cell r="B7461">
            <v>0</v>
          </cell>
          <cell r="C7461" t="str">
            <v>A - MATERIALES</v>
          </cell>
          <cell r="D7461">
            <v>0</v>
          </cell>
          <cell r="E7461">
            <v>0</v>
          </cell>
          <cell r="F7461">
            <v>0</v>
          </cell>
          <cell r="G7461">
            <v>0</v>
          </cell>
        </row>
        <row r="7462">
          <cell r="A7462" t="str">
            <v/>
          </cell>
          <cell r="B7462" t="str">
            <v/>
          </cell>
          <cell r="C7462">
            <v>0</v>
          </cell>
          <cell r="D7462" t="str">
            <v/>
          </cell>
          <cell r="E7462">
            <v>0</v>
          </cell>
          <cell r="F7462">
            <v>0</v>
          </cell>
          <cell r="G7462">
            <v>0</v>
          </cell>
        </row>
        <row r="7463">
          <cell r="A7463" t="str">
            <v/>
          </cell>
          <cell r="B7463" t="str">
            <v/>
          </cell>
          <cell r="C7463">
            <v>0</v>
          </cell>
          <cell r="D7463" t="str">
            <v/>
          </cell>
          <cell r="E7463">
            <v>0</v>
          </cell>
          <cell r="F7463">
            <v>0</v>
          </cell>
          <cell r="G7463">
            <v>0</v>
          </cell>
        </row>
        <row r="7464">
          <cell r="A7464" t="str">
            <v/>
          </cell>
          <cell r="B7464" t="str">
            <v/>
          </cell>
          <cell r="C7464">
            <v>0</v>
          </cell>
          <cell r="D7464" t="str">
            <v/>
          </cell>
          <cell r="E7464">
            <v>0</v>
          </cell>
          <cell r="F7464">
            <v>0</v>
          </cell>
          <cell r="G7464">
            <v>0</v>
          </cell>
        </row>
        <row r="7465">
          <cell r="A7465" t="str">
            <v/>
          </cell>
          <cell r="B7465" t="str">
            <v/>
          </cell>
          <cell r="C7465">
            <v>0</v>
          </cell>
          <cell r="D7465" t="str">
            <v/>
          </cell>
          <cell r="E7465">
            <v>0</v>
          </cell>
          <cell r="F7465">
            <v>0</v>
          </cell>
          <cell r="G7465">
            <v>0</v>
          </cell>
        </row>
        <row r="7466">
          <cell r="A7466" t="str">
            <v/>
          </cell>
          <cell r="B7466" t="str">
            <v/>
          </cell>
          <cell r="C7466">
            <v>0</v>
          </cell>
          <cell r="D7466" t="str">
            <v/>
          </cell>
          <cell r="E7466">
            <v>0</v>
          </cell>
          <cell r="F7466">
            <v>0</v>
          </cell>
          <cell r="G7466">
            <v>0</v>
          </cell>
        </row>
        <row r="7467">
          <cell r="A7467" t="str">
            <v/>
          </cell>
          <cell r="B7467" t="str">
            <v/>
          </cell>
          <cell r="C7467">
            <v>0</v>
          </cell>
          <cell r="D7467" t="str">
            <v/>
          </cell>
          <cell r="E7467">
            <v>0</v>
          </cell>
          <cell r="F7467">
            <v>0</v>
          </cell>
          <cell r="G7467">
            <v>0</v>
          </cell>
        </row>
        <row r="7468">
          <cell r="A7468" t="str">
            <v/>
          </cell>
          <cell r="B7468" t="str">
            <v/>
          </cell>
          <cell r="C7468">
            <v>0</v>
          </cell>
          <cell r="D7468" t="str">
            <v/>
          </cell>
          <cell r="E7468">
            <v>0</v>
          </cell>
          <cell r="F7468">
            <v>0</v>
          </cell>
          <cell r="G7468">
            <v>0</v>
          </cell>
        </row>
        <row r="7469">
          <cell r="A7469" t="str">
            <v/>
          </cell>
          <cell r="B7469" t="str">
            <v/>
          </cell>
          <cell r="C7469">
            <v>0</v>
          </cell>
          <cell r="D7469" t="str">
            <v/>
          </cell>
          <cell r="E7469">
            <v>0</v>
          </cell>
          <cell r="F7469">
            <v>0</v>
          </cell>
          <cell r="G7469">
            <v>0</v>
          </cell>
        </row>
        <row r="7470">
          <cell r="A7470" t="str">
            <v/>
          </cell>
          <cell r="B7470" t="str">
            <v/>
          </cell>
          <cell r="C7470">
            <v>0</v>
          </cell>
          <cell r="D7470" t="str">
            <v/>
          </cell>
          <cell r="E7470">
            <v>0</v>
          </cell>
          <cell r="F7470">
            <v>0</v>
          </cell>
          <cell r="G7470">
            <v>0</v>
          </cell>
        </row>
        <row r="7471">
          <cell r="A7471" t="str">
            <v/>
          </cell>
          <cell r="B7471" t="str">
            <v/>
          </cell>
          <cell r="C7471">
            <v>0</v>
          </cell>
          <cell r="D7471" t="str">
            <v/>
          </cell>
          <cell r="E7471">
            <v>0</v>
          </cell>
          <cell r="F7471">
            <v>0</v>
          </cell>
          <cell r="G7471">
            <v>0</v>
          </cell>
        </row>
        <row r="7472">
          <cell r="A7472" t="str">
            <v/>
          </cell>
          <cell r="B7472" t="str">
            <v/>
          </cell>
          <cell r="C7472">
            <v>0</v>
          </cell>
          <cell r="D7472" t="str">
            <v/>
          </cell>
          <cell r="E7472">
            <v>0</v>
          </cell>
          <cell r="F7472">
            <v>0</v>
          </cell>
          <cell r="G7472">
            <v>0</v>
          </cell>
        </row>
        <row r="7473">
          <cell r="A7473" t="str">
            <v/>
          </cell>
          <cell r="B7473" t="str">
            <v/>
          </cell>
          <cell r="C7473">
            <v>0</v>
          </cell>
          <cell r="D7473" t="str">
            <v/>
          </cell>
          <cell r="E7473">
            <v>0</v>
          </cell>
          <cell r="F7473">
            <v>0</v>
          </cell>
          <cell r="G7473">
            <v>0</v>
          </cell>
        </row>
        <row r="7474">
          <cell r="A7474" t="str">
            <v/>
          </cell>
          <cell r="B7474" t="str">
            <v/>
          </cell>
          <cell r="C7474">
            <v>0</v>
          </cell>
          <cell r="D7474" t="str">
            <v/>
          </cell>
          <cell r="E7474">
            <v>0</v>
          </cell>
          <cell r="F7474">
            <v>0</v>
          </cell>
          <cell r="G7474">
            <v>0</v>
          </cell>
        </row>
        <row r="7475">
          <cell r="A7475" t="str">
            <v/>
          </cell>
          <cell r="B7475" t="str">
            <v/>
          </cell>
          <cell r="C7475">
            <v>0</v>
          </cell>
          <cell r="D7475" t="str">
            <v/>
          </cell>
          <cell r="E7475">
            <v>0</v>
          </cell>
          <cell r="F7475">
            <v>0</v>
          </cell>
          <cell r="G7475">
            <v>0</v>
          </cell>
        </row>
        <row r="7476">
          <cell r="A7476">
            <v>0</v>
          </cell>
          <cell r="E7476">
            <v>0</v>
          </cell>
          <cell r="F7476" t="str">
            <v>Total A</v>
          </cell>
          <cell r="G7476">
            <v>0</v>
          </cell>
        </row>
        <row r="7477">
          <cell r="A7477">
            <v>0</v>
          </cell>
          <cell r="C7477" t="str">
            <v>B - MANO DE OBRA</v>
          </cell>
          <cell r="E7477">
            <v>0</v>
          </cell>
          <cell r="G7477">
            <v>0</v>
          </cell>
        </row>
        <row r="7478">
          <cell r="A7478" t="str">
            <v/>
          </cell>
          <cell r="B7478" t="str">
            <v/>
          </cell>
          <cell r="C7478">
            <v>0</v>
          </cell>
          <cell r="D7478" t="str">
            <v/>
          </cell>
          <cell r="E7478">
            <v>0</v>
          </cell>
          <cell r="F7478">
            <v>0</v>
          </cell>
          <cell r="G7478">
            <v>0</v>
          </cell>
        </row>
        <row r="7479">
          <cell r="A7479" t="str">
            <v/>
          </cell>
          <cell r="B7479" t="str">
            <v/>
          </cell>
          <cell r="C7479">
            <v>0</v>
          </cell>
          <cell r="D7479" t="str">
            <v/>
          </cell>
          <cell r="E7479">
            <v>0</v>
          </cell>
          <cell r="F7479">
            <v>0</v>
          </cell>
          <cell r="G7479">
            <v>0</v>
          </cell>
        </row>
        <row r="7480">
          <cell r="A7480" t="str">
            <v/>
          </cell>
          <cell r="B7480" t="str">
            <v/>
          </cell>
          <cell r="C7480">
            <v>0</v>
          </cell>
          <cell r="D7480" t="str">
            <v/>
          </cell>
          <cell r="E7480">
            <v>0</v>
          </cell>
          <cell r="F7480">
            <v>0</v>
          </cell>
          <cell r="G7480">
            <v>0</v>
          </cell>
        </row>
        <row r="7481">
          <cell r="A7481" t="str">
            <v/>
          </cell>
          <cell r="B7481" t="str">
            <v/>
          </cell>
          <cell r="C7481">
            <v>0</v>
          </cell>
          <cell r="D7481" t="str">
            <v/>
          </cell>
          <cell r="E7481">
            <v>0</v>
          </cell>
          <cell r="F7481">
            <v>0</v>
          </cell>
          <cell r="G7481">
            <v>0</v>
          </cell>
        </row>
        <row r="7482">
          <cell r="A7482" t="str">
            <v/>
          </cell>
          <cell r="B7482" t="str">
            <v/>
          </cell>
          <cell r="C7482">
            <v>0</v>
          </cell>
          <cell r="D7482" t="str">
            <v/>
          </cell>
          <cell r="E7482">
            <v>0</v>
          </cell>
          <cell r="F7482">
            <v>0</v>
          </cell>
          <cell r="G7482">
            <v>0</v>
          </cell>
        </row>
        <row r="7483">
          <cell r="A7483" t="str">
            <v/>
          </cell>
          <cell r="B7483" t="str">
            <v/>
          </cell>
          <cell r="C7483">
            <v>0</v>
          </cell>
          <cell r="D7483" t="str">
            <v/>
          </cell>
          <cell r="E7483">
            <v>0</v>
          </cell>
          <cell r="F7483">
            <v>0</v>
          </cell>
          <cell r="G7483">
            <v>0</v>
          </cell>
        </row>
        <row r="7484">
          <cell r="A7484" t="str">
            <v/>
          </cell>
          <cell r="B7484" t="str">
            <v/>
          </cell>
          <cell r="C7484">
            <v>0</v>
          </cell>
          <cell r="D7484" t="str">
            <v/>
          </cell>
          <cell r="E7484">
            <v>0</v>
          </cell>
          <cell r="F7484">
            <v>0</v>
          </cell>
          <cell r="G7484">
            <v>0</v>
          </cell>
        </row>
        <row r="7485">
          <cell r="A7485" t="str">
            <v/>
          </cell>
          <cell r="B7485" t="str">
            <v/>
          </cell>
          <cell r="C7485">
            <v>0</v>
          </cell>
          <cell r="D7485" t="str">
            <v/>
          </cell>
          <cell r="E7485">
            <v>0</v>
          </cell>
          <cell r="F7485">
            <v>0</v>
          </cell>
          <cell r="G7485">
            <v>0</v>
          </cell>
        </row>
        <row r="7486">
          <cell r="A7486">
            <v>0</v>
          </cell>
          <cell r="E7486">
            <v>0</v>
          </cell>
          <cell r="F7486" t="str">
            <v>Total B</v>
          </cell>
          <cell r="G7486">
            <v>0</v>
          </cell>
        </row>
        <row r="7487">
          <cell r="A7487">
            <v>0</v>
          </cell>
          <cell r="C7487" t="str">
            <v>C - EQUIPOS</v>
          </cell>
          <cell r="E7487">
            <v>0</v>
          </cell>
          <cell r="G7487">
            <v>0</v>
          </cell>
        </row>
        <row r="7488">
          <cell r="A7488" t="str">
            <v/>
          </cell>
          <cell r="B7488" t="str">
            <v/>
          </cell>
          <cell r="C7488">
            <v>0</v>
          </cell>
          <cell r="D7488" t="str">
            <v/>
          </cell>
          <cell r="E7488">
            <v>0</v>
          </cell>
          <cell r="F7488">
            <v>0</v>
          </cell>
          <cell r="G7488">
            <v>0</v>
          </cell>
        </row>
        <row r="7489">
          <cell r="A7489" t="str">
            <v/>
          </cell>
          <cell r="B7489" t="str">
            <v/>
          </cell>
          <cell r="C7489">
            <v>0</v>
          </cell>
          <cell r="D7489" t="str">
            <v/>
          </cell>
          <cell r="E7489">
            <v>0</v>
          </cell>
          <cell r="F7489">
            <v>0</v>
          </cell>
          <cell r="G7489">
            <v>0</v>
          </cell>
        </row>
        <row r="7490">
          <cell r="A7490" t="str">
            <v/>
          </cell>
          <cell r="B7490" t="str">
            <v/>
          </cell>
          <cell r="C7490">
            <v>0</v>
          </cell>
          <cell r="D7490" t="str">
            <v/>
          </cell>
          <cell r="E7490">
            <v>0</v>
          </cell>
          <cell r="F7490">
            <v>0</v>
          </cell>
          <cell r="G7490">
            <v>0</v>
          </cell>
        </row>
        <row r="7491">
          <cell r="A7491" t="str">
            <v/>
          </cell>
          <cell r="B7491" t="str">
            <v/>
          </cell>
          <cell r="C7491">
            <v>0</v>
          </cell>
          <cell r="D7491" t="str">
            <v/>
          </cell>
          <cell r="E7491">
            <v>0</v>
          </cell>
          <cell r="F7491">
            <v>0</v>
          </cell>
          <cell r="G7491">
            <v>0</v>
          </cell>
        </row>
        <row r="7492">
          <cell r="A7492" t="str">
            <v/>
          </cell>
          <cell r="B7492" t="str">
            <v/>
          </cell>
          <cell r="C7492">
            <v>0</v>
          </cell>
          <cell r="D7492" t="str">
            <v/>
          </cell>
          <cell r="E7492">
            <v>0</v>
          </cell>
          <cell r="F7492">
            <v>0</v>
          </cell>
          <cell r="G7492">
            <v>0</v>
          </cell>
        </row>
        <row r="7493">
          <cell r="A7493" t="str">
            <v/>
          </cell>
          <cell r="B7493" t="str">
            <v/>
          </cell>
          <cell r="C7493">
            <v>0</v>
          </cell>
          <cell r="D7493" t="str">
            <v/>
          </cell>
          <cell r="E7493">
            <v>0</v>
          </cell>
          <cell r="F7493">
            <v>0</v>
          </cell>
          <cell r="G7493">
            <v>0</v>
          </cell>
        </row>
        <row r="7494">
          <cell r="A7494" t="str">
            <v/>
          </cell>
          <cell r="B7494" t="str">
            <v/>
          </cell>
          <cell r="C7494">
            <v>0</v>
          </cell>
          <cell r="D7494" t="str">
            <v/>
          </cell>
          <cell r="E7494">
            <v>0</v>
          </cell>
          <cell r="F7494">
            <v>0</v>
          </cell>
          <cell r="G7494">
            <v>0</v>
          </cell>
        </row>
        <row r="7495">
          <cell r="A7495" t="str">
            <v/>
          </cell>
          <cell r="B7495" t="str">
            <v/>
          </cell>
          <cell r="C7495">
            <v>0</v>
          </cell>
          <cell r="D7495" t="str">
            <v/>
          </cell>
          <cell r="E7495">
            <v>0</v>
          </cell>
          <cell r="F7495">
            <v>0</v>
          </cell>
          <cell r="G7495">
            <v>0</v>
          </cell>
        </row>
        <row r="7496">
          <cell r="A7496" t="str">
            <v/>
          </cell>
          <cell r="B7496" t="str">
            <v/>
          </cell>
          <cell r="C7496">
            <v>0</v>
          </cell>
          <cell r="D7496" t="str">
            <v/>
          </cell>
          <cell r="E7496">
            <v>0</v>
          </cell>
          <cell r="F7496">
            <v>0</v>
          </cell>
          <cell r="G7496">
            <v>0</v>
          </cell>
        </row>
        <row r="7497">
          <cell r="A7497">
            <v>0</v>
          </cell>
          <cell r="E7497">
            <v>0</v>
          </cell>
          <cell r="F7497" t="str">
            <v>Total C</v>
          </cell>
          <cell r="G7497">
            <v>0</v>
          </cell>
        </row>
        <row r="7498">
          <cell r="A7498">
            <v>0</v>
          </cell>
          <cell r="E7498">
            <v>0</v>
          </cell>
          <cell r="G7498">
            <v>0</v>
          </cell>
        </row>
        <row r="7499">
          <cell r="A7499" t="str">
            <v>23.2</v>
          </cell>
          <cell r="B7499" t="str">
            <v>Escalinatas</v>
          </cell>
          <cell r="C7499">
            <v>0</v>
          </cell>
          <cell r="D7499" t="str">
            <v>Costo  Neto</v>
          </cell>
          <cell r="E7499">
            <v>0</v>
          </cell>
          <cell r="F7499" t="str">
            <v>Total D=A+B+C</v>
          </cell>
          <cell r="G7499">
            <v>0</v>
          </cell>
        </row>
        <row r="7501">
          <cell r="A7501" t="str">
            <v>ANALISIS DE PRECIOS</v>
          </cell>
          <cell r="B7501">
            <v>0</v>
          </cell>
          <cell r="C7501">
            <v>0</v>
          </cell>
          <cell r="D7501">
            <v>0</v>
          </cell>
          <cell r="E7501">
            <v>0</v>
          </cell>
          <cell r="F7501">
            <v>0</v>
          </cell>
          <cell r="G7501">
            <v>0</v>
          </cell>
        </row>
        <row r="7502">
          <cell r="A7502" t="str">
            <v>COMITENTE:</v>
          </cell>
          <cell r="B7502" t="str">
            <v>SUBSECRETARÍA DE OBRAS PÚBLICAS</v>
          </cell>
          <cell r="C7502">
            <v>0</v>
          </cell>
          <cell r="D7502">
            <v>0</v>
          </cell>
          <cell r="E7502">
            <v>0</v>
          </cell>
          <cell r="F7502">
            <v>0</v>
          </cell>
          <cell r="G7502">
            <v>0</v>
          </cell>
        </row>
        <row r="7503">
          <cell r="A7503" t="str">
            <v>CONTRATISTA:</v>
          </cell>
          <cell r="B7503">
            <v>0</v>
          </cell>
          <cell r="C7503">
            <v>0</v>
          </cell>
          <cell r="D7503">
            <v>0</v>
          </cell>
          <cell r="E7503">
            <v>0</v>
          </cell>
          <cell r="F7503">
            <v>0</v>
          </cell>
          <cell r="G7503">
            <v>0</v>
          </cell>
        </row>
        <row r="7504">
          <cell r="A7504" t="str">
            <v>OBRA:</v>
          </cell>
          <cell r="B7504" t="str">
            <v>CONSTRUCCIÓN CONSULTORIOS EXTERNOS - HOSPITAL DR. GUILLERMO RAWSON</v>
          </cell>
          <cell r="C7504">
            <v>0</v>
          </cell>
          <cell r="D7504">
            <v>0</v>
          </cell>
          <cell r="E7504">
            <v>0</v>
          </cell>
          <cell r="F7504" t="str">
            <v>PRECIOS A:</v>
          </cell>
          <cell r="G7504">
            <v>0</v>
          </cell>
        </row>
        <row r="7505">
          <cell r="A7505" t="str">
            <v>UBICACIÓN:</v>
          </cell>
          <cell r="B7505" t="str">
            <v>Departamento Capital - Provincia de SAN JUAN</v>
          </cell>
          <cell r="C7505">
            <v>0</v>
          </cell>
          <cell r="E7505">
            <v>0</v>
          </cell>
          <cell r="G7505">
            <v>0</v>
          </cell>
        </row>
        <row r="7506">
          <cell r="A7506" t="str">
            <v>RUBRO:</v>
          </cell>
          <cell r="B7506">
            <v>23</v>
          </cell>
          <cell r="C7506" t="str">
            <v>OBRAS EXTERIORES</v>
          </cell>
          <cell r="E7506">
            <v>0</v>
          </cell>
          <cell r="G7506">
            <v>0</v>
          </cell>
        </row>
        <row r="7507">
          <cell r="A7507" t="str">
            <v>ITEM:</v>
          </cell>
          <cell r="B7507" t="str">
            <v>23.3</v>
          </cell>
          <cell r="C7507" t="str">
            <v>Rampas</v>
          </cell>
          <cell r="E7507">
            <v>0</v>
          </cell>
          <cell r="F7507" t="str">
            <v>UNIDAD:</v>
          </cell>
          <cell r="G7507" t="str">
            <v>m2</v>
          </cell>
        </row>
        <row r="7508">
          <cell r="A7508">
            <v>0</v>
          </cell>
          <cell r="B7508">
            <v>0</v>
          </cell>
          <cell r="E7508">
            <v>0</v>
          </cell>
          <cell r="G7508">
            <v>0</v>
          </cell>
        </row>
        <row r="7509">
          <cell r="A7509" t="str">
            <v>DATOS REDETERMINACION</v>
          </cell>
          <cell r="B7509">
            <v>0</v>
          </cell>
          <cell r="C7509" t="str">
            <v>DESIGNACION</v>
          </cell>
          <cell r="D7509" t="str">
            <v>U</v>
          </cell>
          <cell r="E7509" t="str">
            <v>Cantidad</v>
          </cell>
          <cell r="F7509" t="str">
            <v>$ Unitarios</v>
          </cell>
          <cell r="G7509" t="str">
            <v>$ Parcial</v>
          </cell>
        </row>
        <row r="7510">
          <cell r="A7510" t="str">
            <v>CÓDIGO</v>
          </cell>
          <cell r="B7510" t="str">
            <v>DESCRIPCIÓN</v>
          </cell>
          <cell r="C7510">
            <v>0</v>
          </cell>
          <cell r="D7510">
            <v>0</v>
          </cell>
          <cell r="E7510">
            <v>0</v>
          </cell>
          <cell r="F7510">
            <v>0</v>
          </cell>
          <cell r="G7510">
            <v>0</v>
          </cell>
        </row>
        <row r="7511">
          <cell r="A7511">
            <v>0</v>
          </cell>
          <cell r="B7511">
            <v>0</v>
          </cell>
          <cell r="C7511" t="str">
            <v>A - MATERIALES</v>
          </cell>
          <cell r="D7511">
            <v>0</v>
          </cell>
          <cell r="E7511">
            <v>0</v>
          </cell>
          <cell r="F7511">
            <v>0</v>
          </cell>
          <cell r="G7511">
            <v>0</v>
          </cell>
        </row>
        <row r="7512">
          <cell r="A7512" t="str">
            <v/>
          </cell>
          <cell r="B7512" t="str">
            <v/>
          </cell>
          <cell r="C7512">
            <v>0</v>
          </cell>
          <cell r="D7512" t="str">
            <v/>
          </cell>
          <cell r="E7512">
            <v>0</v>
          </cell>
          <cell r="F7512">
            <v>0</v>
          </cell>
          <cell r="G7512">
            <v>0</v>
          </cell>
        </row>
        <row r="7513">
          <cell r="A7513" t="str">
            <v/>
          </cell>
          <cell r="B7513" t="str">
            <v/>
          </cell>
          <cell r="C7513">
            <v>0</v>
          </cell>
          <cell r="D7513" t="str">
            <v/>
          </cell>
          <cell r="E7513">
            <v>0</v>
          </cell>
          <cell r="F7513">
            <v>0</v>
          </cell>
          <cell r="G7513">
            <v>0</v>
          </cell>
        </row>
        <row r="7514">
          <cell r="A7514" t="str">
            <v/>
          </cell>
          <cell r="B7514" t="str">
            <v/>
          </cell>
          <cell r="C7514">
            <v>0</v>
          </cell>
          <cell r="D7514" t="str">
            <v/>
          </cell>
          <cell r="E7514">
            <v>0</v>
          </cell>
          <cell r="F7514">
            <v>0</v>
          </cell>
          <cell r="G7514">
            <v>0</v>
          </cell>
        </row>
        <row r="7515">
          <cell r="A7515" t="str">
            <v/>
          </cell>
          <cell r="B7515" t="str">
            <v/>
          </cell>
          <cell r="C7515">
            <v>0</v>
          </cell>
          <cell r="D7515" t="str">
            <v/>
          </cell>
          <cell r="E7515">
            <v>0</v>
          </cell>
          <cell r="F7515">
            <v>0</v>
          </cell>
          <cell r="G7515">
            <v>0</v>
          </cell>
        </row>
        <row r="7516">
          <cell r="A7516" t="str">
            <v/>
          </cell>
          <cell r="B7516" t="str">
            <v/>
          </cell>
          <cell r="C7516">
            <v>0</v>
          </cell>
          <cell r="D7516" t="str">
            <v/>
          </cell>
          <cell r="E7516">
            <v>0</v>
          </cell>
          <cell r="F7516">
            <v>0</v>
          </cell>
          <cell r="G7516">
            <v>0</v>
          </cell>
        </row>
        <row r="7517">
          <cell r="A7517" t="str">
            <v/>
          </cell>
          <cell r="B7517" t="str">
            <v/>
          </cell>
          <cell r="C7517">
            <v>0</v>
          </cell>
          <cell r="D7517" t="str">
            <v/>
          </cell>
          <cell r="E7517">
            <v>0</v>
          </cell>
          <cell r="F7517">
            <v>0</v>
          </cell>
          <cell r="G7517">
            <v>0</v>
          </cell>
        </row>
        <row r="7518">
          <cell r="A7518" t="str">
            <v/>
          </cell>
          <cell r="B7518" t="str">
            <v/>
          </cell>
          <cell r="C7518">
            <v>0</v>
          </cell>
          <cell r="D7518" t="str">
            <v/>
          </cell>
          <cell r="E7518">
            <v>0</v>
          </cell>
          <cell r="F7518">
            <v>0</v>
          </cell>
          <cell r="G7518">
            <v>0</v>
          </cell>
        </row>
        <row r="7519">
          <cell r="A7519" t="str">
            <v/>
          </cell>
          <cell r="B7519" t="str">
            <v/>
          </cell>
          <cell r="C7519">
            <v>0</v>
          </cell>
          <cell r="D7519" t="str">
            <v/>
          </cell>
          <cell r="E7519">
            <v>0</v>
          </cell>
          <cell r="F7519">
            <v>0</v>
          </cell>
          <cell r="G7519">
            <v>0</v>
          </cell>
        </row>
        <row r="7520">
          <cell r="A7520" t="str">
            <v/>
          </cell>
          <cell r="B7520" t="str">
            <v/>
          </cell>
          <cell r="C7520">
            <v>0</v>
          </cell>
          <cell r="D7520" t="str">
            <v/>
          </cell>
          <cell r="E7520">
            <v>0</v>
          </cell>
          <cell r="F7520">
            <v>0</v>
          </cell>
          <cell r="G7520">
            <v>0</v>
          </cell>
        </row>
        <row r="7521">
          <cell r="A7521" t="str">
            <v/>
          </cell>
          <cell r="B7521" t="str">
            <v/>
          </cell>
          <cell r="C7521">
            <v>0</v>
          </cell>
          <cell r="D7521" t="str">
            <v/>
          </cell>
          <cell r="E7521">
            <v>0</v>
          </cell>
          <cell r="F7521">
            <v>0</v>
          </cell>
          <cell r="G7521">
            <v>0</v>
          </cell>
        </row>
        <row r="7522">
          <cell r="A7522" t="str">
            <v/>
          </cell>
          <cell r="B7522" t="str">
            <v/>
          </cell>
          <cell r="C7522">
            <v>0</v>
          </cell>
          <cell r="D7522" t="str">
            <v/>
          </cell>
          <cell r="E7522">
            <v>0</v>
          </cell>
          <cell r="F7522">
            <v>0</v>
          </cell>
          <cell r="G7522">
            <v>0</v>
          </cell>
        </row>
        <row r="7523">
          <cell r="A7523" t="str">
            <v/>
          </cell>
          <cell r="B7523" t="str">
            <v/>
          </cell>
          <cell r="C7523">
            <v>0</v>
          </cell>
          <cell r="D7523" t="str">
            <v/>
          </cell>
          <cell r="E7523">
            <v>0</v>
          </cell>
          <cell r="F7523">
            <v>0</v>
          </cell>
          <cell r="G7523">
            <v>0</v>
          </cell>
        </row>
        <row r="7524">
          <cell r="A7524" t="str">
            <v/>
          </cell>
          <cell r="B7524" t="str">
            <v/>
          </cell>
          <cell r="C7524">
            <v>0</v>
          </cell>
          <cell r="D7524" t="str">
            <v/>
          </cell>
          <cell r="E7524">
            <v>0</v>
          </cell>
          <cell r="F7524">
            <v>0</v>
          </cell>
          <cell r="G7524">
            <v>0</v>
          </cell>
        </row>
        <row r="7525">
          <cell r="A7525" t="str">
            <v/>
          </cell>
          <cell r="B7525" t="str">
            <v/>
          </cell>
          <cell r="C7525">
            <v>0</v>
          </cell>
          <cell r="D7525" t="str">
            <v/>
          </cell>
          <cell r="E7525">
            <v>0</v>
          </cell>
          <cell r="F7525">
            <v>0</v>
          </cell>
          <cell r="G7525">
            <v>0</v>
          </cell>
        </row>
        <row r="7526">
          <cell r="A7526">
            <v>0</v>
          </cell>
          <cell r="E7526">
            <v>0</v>
          </cell>
          <cell r="F7526" t="str">
            <v>Total A</v>
          </cell>
          <cell r="G7526">
            <v>0</v>
          </cell>
        </row>
        <row r="7527">
          <cell r="A7527">
            <v>0</v>
          </cell>
          <cell r="C7527" t="str">
            <v>B - MANO DE OBRA</v>
          </cell>
          <cell r="E7527">
            <v>0</v>
          </cell>
          <cell r="G7527">
            <v>0</v>
          </cell>
        </row>
        <row r="7528">
          <cell r="A7528" t="str">
            <v/>
          </cell>
          <cell r="B7528" t="str">
            <v/>
          </cell>
          <cell r="C7528">
            <v>0</v>
          </cell>
          <cell r="D7528" t="str">
            <v/>
          </cell>
          <cell r="E7528">
            <v>0</v>
          </cell>
          <cell r="F7528">
            <v>0</v>
          </cell>
          <cell r="G7528">
            <v>0</v>
          </cell>
        </row>
        <row r="7529">
          <cell r="A7529" t="str">
            <v/>
          </cell>
          <cell r="B7529" t="str">
            <v/>
          </cell>
          <cell r="C7529">
            <v>0</v>
          </cell>
          <cell r="D7529" t="str">
            <v/>
          </cell>
          <cell r="E7529">
            <v>0</v>
          </cell>
          <cell r="F7529">
            <v>0</v>
          </cell>
          <cell r="G7529">
            <v>0</v>
          </cell>
        </row>
        <row r="7530">
          <cell r="A7530" t="str">
            <v/>
          </cell>
          <cell r="B7530" t="str">
            <v/>
          </cell>
          <cell r="C7530">
            <v>0</v>
          </cell>
          <cell r="D7530" t="str">
            <v/>
          </cell>
          <cell r="E7530">
            <v>0</v>
          </cell>
          <cell r="F7530">
            <v>0</v>
          </cell>
          <cell r="G7530">
            <v>0</v>
          </cell>
        </row>
        <row r="7531">
          <cell r="A7531" t="str">
            <v/>
          </cell>
          <cell r="B7531" t="str">
            <v/>
          </cell>
          <cell r="C7531">
            <v>0</v>
          </cell>
          <cell r="D7531" t="str">
            <v/>
          </cell>
          <cell r="E7531">
            <v>0</v>
          </cell>
          <cell r="F7531">
            <v>0</v>
          </cell>
          <cell r="G7531">
            <v>0</v>
          </cell>
        </row>
        <row r="7532">
          <cell r="A7532" t="str">
            <v/>
          </cell>
          <cell r="B7532" t="str">
            <v/>
          </cell>
          <cell r="C7532">
            <v>0</v>
          </cell>
          <cell r="D7532" t="str">
            <v/>
          </cell>
          <cell r="E7532">
            <v>0</v>
          </cell>
          <cell r="F7532">
            <v>0</v>
          </cell>
          <cell r="G7532">
            <v>0</v>
          </cell>
        </row>
        <row r="7533">
          <cell r="A7533" t="str">
            <v/>
          </cell>
          <cell r="B7533" t="str">
            <v/>
          </cell>
          <cell r="C7533">
            <v>0</v>
          </cell>
          <cell r="D7533" t="str">
            <v/>
          </cell>
          <cell r="E7533">
            <v>0</v>
          </cell>
          <cell r="F7533">
            <v>0</v>
          </cell>
          <cell r="G7533">
            <v>0</v>
          </cell>
        </row>
        <row r="7534">
          <cell r="A7534" t="str">
            <v/>
          </cell>
          <cell r="B7534" t="str">
            <v/>
          </cell>
          <cell r="C7534">
            <v>0</v>
          </cell>
          <cell r="D7534" t="str">
            <v/>
          </cell>
          <cell r="E7534">
            <v>0</v>
          </cell>
          <cell r="F7534">
            <v>0</v>
          </cell>
          <cell r="G7534">
            <v>0</v>
          </cell>
        </row>
        <row r="7535">
          <cell r="A7535" t="str">
            <v/>
          </cell>
          <cell r="B7535" t="str">
            <v/>
          </cell>
          <cell r="C7535">
            <v>0</v>
          </cell>
          <cell r="D7535" t="str">
            <v/>
          </cell>
          <cell r="E7535">
            <v>0</v>
          </cell>
          <cell r="F7535">
            <v>0</v>
          </cell>
          <cell r="G7535">
            <v>0</v>
          </cell>
        </row>
        <row r="7536">
          <cell r="A7536">
            <v>0</v>
          </cell>
          <cell r="E7536">
            <v>0</v>
          </cell>
          <cell r="F7536" t="str">
            <v>Total B</v>
          </cell>
          <cell r="G7536">
            <v>0</v>
          </cell>
        </row>
        <row r="7537">
          <cell r="A7537">
            <v>0</v>
          </cell>
          <cell r="C7537" t="str">
            <v>C - EQUIPOS</v>
          </cell>
          <cell r="E7537">
            <v>0</v>
          </cell>
          <cell r="G7537">
            <v>0</v>
          </cell>
        </row>
        <row r="7538">
          <cell r="A7538" t="str">
            <v/>
          </cell>
          <cell r="B7538" t="str">
            <v/>
          </cell>
          <cell r="C7538">
            <v>0</v>
          </cell>
          <cell r="D7538" t="str">
            <v/>
          </cell>
          <cell r="E7538">
            <v>0</v>
          </cell>
          <cell r="F7538">
            <v>0</v>
          </cell>
          <cell r="G7538">
            <v>0</v>
          </cell>
        </row>
        <row r="7539">
          <cell r="A7539" t="str">
            <v/>
          </cell>
          <cell r="B7539" t="str">
            <v/>
          </cell>
          <cell r="C7539">
            <v>0</v>
          </cell>
          <cell r="D7539" t="str">
            <v/>
          </cell>
          <cell r="E7539">
            <v>0</v>
          </cell>
          <cell r="F7539">
            <v>0</v>
          </cell>
          <cell r="G7539">
            <v>0</v>
          </cell>
        </row>
        <row r="7540">
          <cell r="A7540" t="str">
            <v/>
          </cell>
          <cell r="B7540" t="str">
            <v/>
          </cell>
          <cell r="C7540">
            <v>0</v>
          </cell>
          <cell r="D7540" t="str">
            <v/>
          </cell>
          <cell r="E7540">
            <v>0</v>
          </cell>
          <cell r="F7540">
            <v>0</v>
          </cell>
          <cell r="G7540">
            <v>0</v>
          </cell>
        </row>
        <row r="7541">
          <cell r="A7541" t="str">
            <v/>
          </cell>
          <cell r="B7541" t="str">
            <v/>
          </cell>
          <cell r="C7541">
            <v>0</v>
          </cell>
          <cell r="D7541" t="str">
            <v/>
          </cell>
          <cell r="E7541">
            <v>0</v>
          </cell>
          <cell r="F7541">
            <v>0</v>
          </cell>
          <cell r="G7541">
            <v>0</v>
          </cell>
        </row>
        <row r="7542">
          <cell r="A7542" t="str">
            <v/>
          </cell>
          <cell r="B7542" t="str">
            <v/>
          </cell>
          <cell r="C7542">
            <v>0</v>
          </cell>
          <cell r="D7542" t="str">
            <v/>
          </cell>
          <cell r="E7542">
            <v>0</v>
          </cell>
          <cell r="F7542">
            <v>0</v>
          </cell>
          <cell r="G7542">
            <v>0</v>
          </cell>
        </row>
        <row r="7543">
          <cell r="A7543" t="str">
            <v/>
          </cell>
          <cell r="B7543" t="str">
            <v/>
          </cell>
          <cell r="C7543">
            <v>0</v>
          </cell>
          <cell r="D7543" t="str">
            <v/>
          </cell>
          <cell r="E7543">
            <v>0</v>
          </cell>
          <cell r="F7543">
            <v>0</v>
          </cell>
          <cell r="G7543">
            <v>0</v>
          </cell>
        </row>
        <row r="7544">
          <cell r="A7544" t="str">
            <v/>
          </cell>
          <cell r="B7544" t="str">
            <v/>
          </cell>
          <cell r="C7544">
            <v>0</v>
          </cell>
          <cell r="D7544" t="str">
            <v/>
          </cell>
          <cell r="E7544">
            <v>0</v>
          </cell>
          <cell r="F7544">
            <v>0</v>
          </cell>
          <cell r="G7544">
            <v>0</v>
          </cell>
        </row>
        <row r="7545">
          <cell r="A7545" t="str">
            <v/>
          </cell>
          <cell r="B7545" t="str">
            <v/>
          </cell>
          <cell r="C7545">
            <v>0</v>
          </cell>
          <cell r="D7545" t="str">
            <v/>
          </cell>
          <cell r="E7545">
            <v>0</v>
          </cell>
          <cell r="F7545">
            <v>0</v>
          </cell>
          <cell r="G7545">
            <v>0</v>
          </cell>
        </row>
        <row r="7546">
          <cell r="A7546" t="str">
            <v/>
          </cell>
          <cell r="B7546" t="str">
            <v/>
          </cell>
          <cell r="C7546">
            <v>0</v>
          </cell>
          <cell r="D7546" t="str">
            <v/>
          </cell>
          <cell r="E7546">
            <v>0</v>
          </cell>
          <cell r="F7546">
            <v>0</v>
          </cell>
          <cell r="G7546">
            <v>0</v>
          </cell>
        </row>
        <row r="7547">
          <cell r="A7547">
            <v>0</v>
          </cell>
          <cell r="E7547">
            <v>0</v>
          </cell>
          <cell r="F7547" t="str">
            <v>Total C</v>
          </cell>
          <cell r="G7547">
            <v>0</v>
          </cell>
        </row>
        <row r="7548">
          <cell r="A7548">
            <v>0</v>
          </cell>
          <cell r="E7548">
            <v>0</v>
          </cell>
          <cell r="G7548">
            <v>0</v>
          </cell>
        </row>
        <row r="7549">
          <cell r="A7549" t="str">
            <v>23.3</v>
          </cell>
          <cell r="B7549" t="str">
            <v>Rampas</v>
          </cell>
          <cell r="C7549">
            <v>0</v>
          </cell>
          <cell r="D7549" t="str">
            <v>Costo  Neto</v>
          </cell>
          <cell r="E7549">
            <v>0</v>
          </cell>
          <cell r="F7549" t="str">
            <v>Total D=A+B+C</v>
          </cell>
          <cell r="G7549">
            <v>0</v>
          </cell>
        </row>
        <row r="7551">
          <cell r="A7551" t="str">
            <v>ANALISIS DE PRECIOS</v>
          </cell>
          <cell r="B7551">
            <v>0</v>
          </cell>
          <cell r="C7551">
            <v>0</v>
          </cell>
          <cell r="D7551">
            <v>0</v>
          </cell>
          <cell r="E7551">
            <v>0</v>
          </cell>
          <cell r="F7551">
            <v>0</v>
          </cell>
          <cell r="G7551">
            <v>0</v>
          </cell>
        </row>
        <row r="7552">
          <cell r="A7552" t="str">
            <v>COMITENTE:</v>
          </cell>
          <cell r="B7552" t="str">
            <v>SUBSECRETARÍA DE OBRAS PÚBLICAS</v>
          </cell>
          <cell r="C7552">
            <v>0</v>
          </cell>
          <cell r="D7552">
            <v>0</v>
          </cell>
          <cell r="E7552">
            <v>0</v>
          </cell>
          <cell r="F7552">
            <v>0</v>
          </cell>
          <cell r="G7552">
            <v>0</v>
          </cell>
        </row>
        <row r="7553">
          <cell r="A7553" t="str">
            <v>CONTRATISTA:</v>
          </cell>
          <cell r="B7553">
            <v>0</v>
          </cell>
          <cell r="C7553">
            <v>0</v>
          </cell>
          <cell r="D7553">
            <v>0</v>
          </cell>
          <cell r="E7553">
            <v>0</v>
          </cell>
          <cell r="F7553">
            <v>0</v>
          </cell>
          <cell r="G7553">
            <v>0</v>
          </cell>
        </row>
        <row r="7554">
          <cell r="A7554" t="str">
            <v>OBRA:</v>
          </cell>
          <cell r="B7554" t="str">
            <v>CONSTRUCCIÓN CONSULTORIOS EXTERNOS - HOSPITAL DR. GUILLERMO RAWSON</v>
          </cell>
          <cell r="C7554">
            <v>0</v>
          </cell>
          <cell r="D7554">
            <v>0</v>
          </cell>
          <cell r="E7554">
            <v>0</v>
          </cell>
          <cell r="F7554" t="str">
            <v>PRECIOS A:</v>
          </cell>
          <cell r="G7554">
            <v>0</v>
          </cell>
        </row>
        <row r="7555">
          <cell r="A7555" t="str">
            <v>UBICACIÓN:</v>
          </cell>
          <cell r="B7555" t="str">
            <v>Departamento Capital - Provincia de SAN JUAN</v>
          </cell>
          <cell r="C7555">
            <v>0</v>
          </cell>
          <cell r="E7555">
            <v>0</v>
          </cell>
          <cell r="G7555">
            <v>0</v>
          </cell>
        </row>
        <row r="7556">
          <cell r="A7556" t="str">
            <v>RUBRO:</v>
          </cell>
          <cell r="B7556">
            <v>23</v>
          </cell>
          <cell r="C7556" t="str">
            <v>OBRAS EXTERIORES</v>
          </cell>
          <cell r="E7556">
            <v>0</v>
          </cell>
          <cell r="G7556">
            <v>0</v>
          </cell>
        </row>
        <row r="7557">
          <cell r="A7557" t="str">
            <v>ITEM:</v>
          </cell>
          <cell r="B7557" t="str">
            <v>23.4</v>
          </cell>
          <cell r="C7557" t="str">
            <v>Barandas</v>
          </cell>
          <cell r="E7557">
            <v>0</v>
          </cell>
          <cell r="F7557" t="str">
            <v>UNIDAD:</v>
          </cell>
          <cell r="G7557" t="str">
            <v>ml</v>
          </cell>
        </row>
        <row r="7558">
          <cell r="A7558">
            <v>0</v>
          </cell>
          <cell r="B7558">
            <v>0</v>
          </cell>
          <cell r="E7558">
            <v>0</v>
          </cell>
          <cell r="G7558">
            <v>0</v>
          </cell>
        </row>
        <row r="7559">
          <cell r="A7559" t="str">
            <v>DATOS REDETERMINACION</v>
          </cell>
          <cell r="B7559">
            <v>0</v>
          </cell>
          <cell r="C7559" t="str">
            <v>DESIGNACION</v>
          </cell>
          <cell r="D7559" t="str">
            <v>U</v>
          </cell>
          <cell r="E7559" t="str">
            <v>Cantidad</v>
          </cell>
          <cell r="F7559" t="str">
            <v>$ Unitarios</v>
          </cell>
          <cell r="G7559" t="str">
            <v>$ Parcial</v>
          </cell>
        </row>
        <row r="7560">
          <cell r="A7560" t="str">
            <v>CÓDIGO</v>
          </cell>
          <cell r="B7560" t="str">
            <v>DESCRIPCIÓN</v>
          </cell>
          <cell r="C7560">
            <v>0</v>
          </cell>
          <cell r="D7560">
            <v>0</v>
          </cell>
          <cell r="E7560">
            <v>0</v>
          </cell>
          <cell r="F7560">
            <v>0</v>
          </cell>
          <cell r="G7560">
            <v>0</v>
          </cell>
        </row>
        <row r="7561">
          <cell r="A7561">
            <v>0</v>
          </cell>
          <cell r="B7561">
            <v>0</v>
          </cell>
          <cell r="C7561" t="str">
            <v>A - MATERIALES</v>
          </cell>
          <cell r="D7561">
            <v>0</v>
          </cell>
          <cell r="E7561">
            <v>0</v>
          </cell>
          <cell r="F7561">
            <v>0</v>
          </cell>
          <cell r="G7561">
            <v>0</v>
          </cell>
        </row>
        <row r="7562">
          <cell r="A7562" t="str">
            <v/>
          </cell>
          <cell r="B7562" t="str">
            <v/>
          </cell>
          <cell r="C7562">
            <v>0</v>
          </cell>
          <cell r="D7562" t="str">
            <v/>
          </cell>
          <cell r="E7562">
            <v>0</v>
          </cell>
          <cell r="F7562">
            <v>0</v>
          </cell>
          <cell r="G7562">
            <v>0</v>
          </cell>
        </row>
        <row r="7563">
          <cell r="A7563" t="str">
            <v/>
          </cell>
          <cell r="B7563" t="str">
            <v/>
          </cell>
          <cell r="C7563">
            <v>0</v>
          </cell>
          <cell r="D7563" t="str">
            <v/>
          </cell>
          <cell r="E7563">
            <v>0</v>
          </cell>
          <cell r="F7563">
            <v>0</v>
          </cell>
          <cell r="G7563">
            <v>0</v>
          </cell>
        </row>
        <row r="7564">
          <cell r="A7564" t="str">
            <v/>
          </cell>
          <cell r="B7564" t="str">
            <v/>
          </cell>
          <cell r="C7564">
            <v>0</v>
          </cell>
          <cell r="D7564" t="str">
            <v/>
          </cell>
          <cell r="E7564">
            <v>0</v>
          </cell>
          <cell r="F7564">
            <v>0</v>
          </cell>
          <cell r="G7564">
            <v>0</v>
          </cell>
        </row>
        <row r="7565">
          <cell r="A7565" t="str">
            <v/>
          </cell>
          <cell r="B7565" t="str">
            <v/>
          </cell>
          <cell r="C7565">
            <v>0</v>
          </cell>
          <cell r="D7565" t="str">
            <v/>
          </cell>
          <cell r="E7565">
            <v>0</v>
          </cell>
          <cell r="F7565">
            <v>0</v>
          </cell>
          <cell r="G7565">
            <v>0</v>
          </cell>
        </row>
        <row r="7566">
          <cell r="A7566" t="str">
            <v/>
          </cell>
          <cell r="B7566" t="str">
            <v/>
          </cell>
          <cell r="C7566">
            <v>0</v>
          </cell>
          <cell r="D7566" t="str">
            <v/>
          </cell>
          <cell r="E7566">
            <v>0</v>
          </cell>
          <cell r="F7566">
            <v>0</v>
          </cell>
          <cell r="G7566">
            <v>0</v>
          </cell>
        </row>
        <row r="7567">
          <cell r="A7567" t="str">
            <v/>
          </cell>
          <cell r="B7567" t="str">
            <v/>
          </cell>
          <cell r="C7567">
            <v>0</v>
          </cell>
          <cell r="D7567" t="str">
            <v/>
          </cell>
          <cell r="E7567">
            <v>0</v>
          </cell>
          <cell r="F7567">
            <v>0</v>
          </cell>
          <cell r="G7567">
            <v>0</v>
          </cell>
        </row>
        <row r="7568">
          <cell r="A7568" t="str">
            <v/>
          </cell>
          <cell r="B7568" t="str">
            <v/>
          </cell>
          <cell r="C7568">
            <v>0</v>
          </cell>
          <cell r="D7568" t="str">
            <v/>
          </cell>
          <cell r="E7568">
            <v>0</v>
          </cell>
          <cell r="F7568">
            <v>0</v>
          </cell>
          <cell r="G7568">
            <v>0</v>
          </cell>
        </row>
        <row r="7569">
          <cell r="A7569" t="str">
            <v/>
          </cell>
          <cell r="B7569" t="str">
            <v/>
          </cell>
          <cell r="C7569">
            <v>0</v>
          </cell>
          <cell r="D7569" t="str">
            <v/>
          </cell>
          <cell r="E7569">
            <v>0</v>
          </cell>
          <cell r="F7569">
            <v>0</v>
          </cell>
          <cell r="G7569">
            <v>0</v>
          </cell>
        </row>
        <row r="7570">
          <cell r="A7570" t="str">
            <v/>
          </cell>
          <cell r="B7570" t="str">
            <v/>
          </cell>
          <cell r="C7570">
            <v>0</v>
          </cell>
          <cell r="D7570" t="str">
            <v/>
          </cell>
          <cell r="E7570">
            <v>0</v>
          </cell>
          <cell r="F7570">
            <v>0</v>
          </cell>
          <cell r="G7570">
            <v>0</v>
          </cell>
        </row>
        <row r="7571">
          <cell r="A7571" t="str">
            <v/>
          </cell>
          <cell r="B7571" t="str">
            <v/>
          </cell>
          <cell r="C7571">
            <v>0</v>
          </cell>
          <cell r="D7571" t="str">
            <v/>
          </cell>
          <cell r="E7571">
            <v>0</v>
          </cell>
          <cell r="F7571">
            <v>0</v>
          </cell>
          <cell r="G7571">
            <v>0</v>
          </cell>
        </row>
        <row r="7572">
          <cell r="A7572" t="str">
            <v/>
          </cell>
          <cell r="B7572" t="str">
            <v/>
          </cell>
          <cell r="C7572">
            <v>0</v>
          </cell>
          <cell r="D7572" t="str">
            <v/>
          </cell>
          <cell r="E7572">
            <v>0</v>
          </cell>
          <cell r="F7572">
            <v>0</v>
          </cell>
          <cell r="G7572">
            <v>0</v>
          </cell>
        </row>
        <row r="7573">
          <cell r="A7573" t="str">
            <v/>
          </cell>
          <cell r="B7573" t="str">
            <v/>
          </cell>
          <cell r="C7573">
            <v>0</v>
          </cell>
          <cell r="D7573" t="str">
            <v/>
          </cell>
          <cell r="E7573">
            <v>0</v>
          </cell>
          <cell r="F7573">
            <v>0</v>
          </cell>
          <cell r="G7573">
            <v>0</v>
          </cell>
        </row>
        <row r="7574">
          <cell r="A7574" t="str">
            <v/>
          </cell>
          <cell r="B7574" t="str">
            <v/>
          </cell>
          <cell r="C7574">
            <v>0</v>
          </cell>
          <cell r="D7574" t="str">
            <v/>
          </cell>
          <cell r="E7574">
            <v>0</v>
          </cell>
          <cell r="F7574">
            <v>0</v>
          </cell>
          <cell r="G7574">
            <v>0</v>
          </cell>
        </row>
        <row r="7575">
          <cell r="A7575" t="str">
            <v/>
          </cell>
          <cell r="B7575" t="str">
            <v/>
          </cell>
          <cell r="C7575">
            <v>0</v>
          </cell>
          <cell r="D7575" t="str">
            <v/>
          </cell>
          <cell r="E7575">
            <v>0</v>
          </cell>
          <cell r="F7575">
            <v>0</v>
          </cell>
          <cell r="G7575">
            <v>0</v>
          </cell>
        </row>
        <row r="7576">
          <cell r="A7576">
            <v>0</v>
          </cell>
          <cell r="E7576">
            <v>0</v>
          </cell>
          <cell r="F7576" t="str">
            <v>Total A</v>
          </cell>
          <cell r="G7576">
            <v>0</v>
          </cell>
        </row>
        <row r="7577">
          <cell r="A7577">
            <v>0</v>
          </cell>
          <cell r="C7577" t="str">
            <v>B - MANO DE OBRA</v>
          </cell>
          <cell r="E7577">
            <v>0</v>
          </cell>
          <cell r="G7577">
            <v>0</v>
          </cell>
        </row>
        <row r="7578">
          <cell r="A7578" t="str">
            <v/>
          </cell>
          <cell r="B7578" t="str">
            <v/>
          </cell>
          <cell r="C7578">
            <v>0</v>
          </cell>
          <cell r="D7578" t="str">
            <v/>
          </cell>
          <cell r="E7578">
            <v>0</v>
          </cell>
          <cell r="F7578">
            <v>0</v>
          </cell>
          <cell r="G7578">
            <v>0</v>
          </cell>
        </row>
        <row r="7579">
          <cell r="A7579" t="str">
            <v/>
          </cell>
          <cell r="B7579" t="str">
            <v/>
          </cell>
          <cell r="C7579">
            <v>0</v>
          </cell>
          <cell r="D7579" t="str">
            <v/>
          </cell>
          <cell r="E7579">
            <v>0</v>
          </cell>
          <cell r="F7579">
            <v>0</v>
          </cell>
          <cell r="G7579">
            <v>0</v>
          </cell>
        </row>
        <row r="7580">
          <cell r="A7580" t="str">
            <v/>
          </cell>
          <cell r="B7580" t="str">
            <v/>
          </cell>
          <cell r="C7580">
            <v>0</v>
          </cell>
          <cell r="D7580" t="str">
            <v/>
          </cell>
          <cell r="E7580">
            <v>0</v>
          </cell>
          <cell r="F7580">
            <v>0</v>
          </cell>
          <cell r="G7580">
            <v>0</v>
          </cell>
        </row>
        <row r="7581">
          <cell r="A7581" t="str">
            <v/>
          </cell>
          <cell r="B7581" t="str">
            <v/>
          </cell>
          <cell r="C7581">
            <v>0</v>
          </cell>
          <cell r="D7581" t="str">
            <v/>
          </cell>
          <cell r="E7581">
            <v>0</v>
          </cell>
          <cell r="F7581">
            <v>0</v>
          </cell>
          <cell r="G7581">
            <v>0</v>
          </cell>
        </row>
        <row r="7582">
          <cell r="A7582" t="str">
            <v/>
          </cell>
          <cell r="B7582" t="str">
            <v/>
          </cell>
          <cell r="C7582">
            <v>0</v>
          </cell>
          <cell r="D7582" t="str">
            <v/>
          </cell>
          <cell r="E7582">
            <v>0</v>
          </cell>
          <cell r="F7582">
            <v>0</v>
          </cell>
          <cell r="G7582">
            <v>0</v>
          </cell>
        </row>
        <row r="7583">
          <cell r="A7583" t="str">
            <v/>
          </cell>
          <cell r="B7583" t="str">
            <v/>
          </cell>
          <cell r="C7583">
            <v>0</v>
          </cell>
          <cell r="D7583" t="str">
            <v/>
          </cell>
          <cell r="E7583">
            <v>0</v>
          </cell>
          <cell r="F7583">
            <v>0</v>
          </cell>
          <cell r="G7583">
            <v>0</v>
          </cell>
        </row>
        <row r="7584">
          <cell r="A7584" t="str">
            <v/>
          </cell>
          <cell r="B7584" t="str">
            <v/>
          </cell>
          <cell r="C7584">
            <v>0</v>
          </cell>
          <cell r="D7584" t="str">
            <v/>
          </cell>
          <cell r="E7584">
            <v>0</v>
          </cell>
          <cell r="F7584">
            <v>0</v>
          </cell>
          <cell r="G7584">
            <v>0</v>
          </cell>
        </row>
        <row r="7585">
          <cell r="A7585" t="str">
            <v/>
          </cell>
          <cell r="B7585" t="str">
            <v/>
          </cell>
          <cell r="C7585">
            <v>0</v>
          </cell>
          <cell r="D7585" t="str">
            <v/>
          </cell>
          <cell r="E7585">
            <v>0</v>
          </cell>
          <cell r="F7585">
            <v>0</v>
          </cell>
          <cell r="G7585">
            <v>0</v>
          </cell>
        </row>
        <row r="7586">
          <cell r="A7586">
            <v>0</v>
          </cell>
          <cell r="E7586">
            <v>0</v>
          </cell>
          <cell r="F7586" t="str">
            <v>Total B</v>
          </cell>
          <cell r="G7586">
            <v>0</v>
          </cell>
        </row>
        <row r="7587">
          <cell r="A7587">
            <v>0</v>
          </cell>
          <cell r="C7587" t="str">
            <v>C - EQUIPOS</v>
          </cell>
          <cell r="E7587">
            <v>0</v>
          </cell>
          <cell r="G7587">
            <v>0</v>
          </cell>
        </row>
        <row r="7588">
          <cell r="A7588" t="str">
            <v/>
          </cell>
          <cell r="B7588" t="str">
            <v/>
          </cell>
          <cell r="C7588">
            <v>0</v>
          </cell>
          <cell r="D7588" t="str">
            <v/>
          </cell>
          <cell r="E7588">
            <v>0</v>
          </cell>
          <cell r="F7588">
            <v>0</v>
          </cell>
          <cell r="G7588">
            <v>0</v>
          </cell>
        </row>
        <row r="7589">
          <cell r="A7589" t="str">
            <v/>
          </cell>
          <cell r="B7589" t="str">
            <v/>
          </cell>
          <cell r="C7589">
            <v>0</v>
          </cell>
          <cell r="D7589" t="str">
            <v/>
          </cell>
          <cell r="E7589">
            <v>0</v>
          </cell>
          <cell r="F7589">
            <v>0</v>
          </cell>
          <cell r="G7589">
            <v>0</v>
          </cell>
        </row>
        <row r="7590">
          <cell r="A7590" t="str">
            <v/>
          </cell>
          <cell r="B7590" t="str">
            <v/>
          </cell>
          <cell r="C7590">
            <v>0</v>
          </cell>
          <cell r="D7590" t="str">
            <v/>
          </cell>
          <cell r="E7590">
            <v>0</v>
          </cell>
          <cell r="F7590">
            <v>0</v>
          </cell>
          <cell r="G7590">
            <v>0</v>
          </cell>
        </row>
        <row r="7591">
          <cell r="A7591" t="str">
            <v/>
          </cell>
          <cell r="B7591" t="str">
            <v/>
          </cell>
          <cell r="C7591">
            <v>0</v>
          </cell>
          <cell r="D7591" t="str">
            <v/>
          </cell>
          <cell r="E7591">
            <v>0</v>
          </cell>
          <cell r="F7591">
            <v>0</v>
          </cell>
          <cell r="G7591">
            <v>0</v>
          </cell>
        </row>
        <row r="7592">
          <cell r="A7592" t="str">
            <v/>
          </cell>
          <cell r="B7592" t="str">
            <v/>
          </cell>
          <cell r="C7592">
            <v>0</v>
          </cell>
          <cell r="D7592" t="str">
            <v/>
          </cell>
          <cell r="E7592">
            <v>0</v>
          </cell>
          <cell r="F7592">
            <v>0</v>
          </cell>
          <cell r="G7592">
            <v>0</v>
          </cell>
        </row>
        <row r="7593">
          <cell r="A7593" t="str">
            <v/>
          </cell>
          <cell r="B7593" t="str">
            <v/>
          </cell>
          <cell r="C7593">
            <v>0</v>
          </cell>
          <cell r="D7593" t="str">
            <v/>
          </cell>
          <cell r="E7593">
            <v>0</v>
          </cell>
          <cell r="F7593">
            <v>0</v>
          </cell>
          <cell r="G7593">
            <v>0</v>
          </cell>
        </row>
        <row r="7594">
          <cell r="A7594" t="str">
            <v/>
          </cell>
          <cell r="B7594" t="str">
            <v/>
          </cell>
          <cell r="C7594">
            <v>0</v>
          </cell>
          <cell r="D7594" t="str">
            <v/>
          </cell>
          <cell r="E7594">
            <v>0</v>
          </cell>
          <cell r="F7594">
            <v>0</v>
          </cell>
          <cell r="G7594">
            <v>0</v>
          </cell>
        </row>
        <row r="7595">
          <cell r="A7595" t="str">
            <v/>
          </cell>
          <cell r="B7595" t="str">
            <v/>
          </cell>
          <cell r="C7595">
            <v>0</v>
          </cell>
          <cell r="D7595" t="str">
            <v/>
          </cell>
          <cell r="E7595">
            <v>0</v>
          </cell>
          <cell r="F7595">
            <v>0</v>
          </cell>
          <cell r="G7595">
            <v>0</v>
          </cell>
        </row>
        <row r="7596">
          <cell r="A7596" t="str">
            <v/>
          </cell>
          <cell r="B7596" t="str">
            <v/>
          </cell>
          <cell r="C7596">
            <v>0</v>
          </cell>
          <cell r="D7596" t="str">
            <v/>
          </cell>
          <cell r="E7596">
            <v>0</v>
          </cell>
          <cell r="F7596">
            <v>0</v>
          </cell>
          <cell r="G7596">
            <v>0</v>
          </cell>
        </row>
        <row r="7597">
          <cell r="A7597">
            <v>0</v>
          </cell>
          <cell r="E7597">
            <v>0</v>
          </cell>
          <cell r="F7597" t="str">
            <v>Total C</v>
          </cell>
          <cell r="G7597">
            <v>0</v>
          </cell>
        </row>
        <row r="7598">
          <cell r="A7598">
            <v>0</v>
          </cell>
          <cell r="E7598">
            <v>0</v>
          </cell>
          <cell r="G7598">
            <v>0</v>
          </cell>
        </row>
        <row r="7599">
          <cell r="A7599" t="str">
            <v>23.4</v>
          </cell>
          <cell r="B7599" t="str">
            <v>Barandas</v>
          </cell>
          <cell r="C7599">
            <v>0</v>
          </cell>
          <cell r="D7599" t="str">
            <v>Costo  Neto</v>
          </cell>
          <cell r="E7599">
            <v>0</v>
          </cell>
          <cell r="F7599" t="str">
            <v>Total D=A+B+C</v>
          </cell>
          <cell r="G7599">
            <v>0</v>
          </cell>
        </row>
        <row r="7601">
          <cell r="A7601" t="str">
            <v>ANALISIS DE PRECIOS</v>
          </cell>
          <cell r="B7601">
            <v>0</v>
          </cell>
          <cell r="C7601">
            <v>0</v>
          </cell>
          <cell r="D7601">
            <v>0</v>
          </cell>
          <cell r="E7601">
            <v>0</v>
          </cell>
          <cell r="F7601">
            <v>0</v>
          </cell>
          <cell r="G7601">
            <v>0</v>
          </cell>
        </row>
        <row r="7602">
          <cell r="A7602" t="str">
            <v>COMITENTE:</v>
          </cell>
          <cell r="B7602" t="str">
            <v>SUBSECRETARÍA DE OBRAS PÚBLICAS</v>
          </cell>
          <cell r="C7602">
            <v>0</v>
          </cell>
          <cell r="D7602">
            <v>0</v>
          </cell>
          <cell r="E7602">
            <v>0</v>
          </cell>
          <cell r="F7602">
            <v>0</v>
          </cell>
          <cell r="G7602">
            <v>0</v>
          </cell>
        </row>
        <row r="7603">
          <cell r="A7603" t="str">
            <v>CONTRATISTA:</v>
          </cell>
          <cell r="B7603">
            <v>0</v>
          </cell>
          <cell r="C7603">
            <v>0</v>
          </cell>
          <cell r="D7603">
            <v>0</v>
          </cell>
          <cell r="E7603">
            <v>0</v>
          </cell>
          <cell r="F7603">
            <v>0</v>
          </cell>
          <cell r="G7603">
            <v>0</v>
          </cell>
        </row>
        <row r="7604">
          <cell r="A7604" t="str">
            <v>OBRA:</v>
          </cell>
          <cell r="B7604" t="str">
            <v>CONSTRUCCIÓN CONSULTORIOS EXTERNOS - HOSPITAL DR. GUILLERMO RAWSON</v>
          </cell>
          <cell r="C7604">
            <v>0</v>
          </cell>
          <cell r="D7604">
            <v>0</v>
          </cell>
          <cell r="E7604">
            <v>0</v>
          </cell>
          <cell r="F7604" t="str">
            <v>PRECIOS A:</v>
          </cell>
          <cell r="G7604">
            <v>0</v>
          </cell>
        </row>
        <row r="7605">
          <cell r="A7605" t="str">
            <v>UBICACIÓN:</v>
          </cell>
          <cell r="B7605" t="str">
            <v>Departamento Capital - Provincia de SAN JUAN</v>
          </cell>
          <cell r="C7605">
            <v>0</v>
          </cell>
          <cell r="E7605">
            <v>0</v>
          </cell>
          <cell r="G7605">
            <v>0</v>
          </cell>
        </row>
        <row r="7606">
          <cell r="A7606" t="str">
            <v>RUBRO:</v>
          </cell>
          <cell r="B7606">
            <v>23</v>
          </cell>
          <cell r="C7606" t="str">
            <v>OBRAS EXTERIORES</v>
          </cell>
          <cell r="E7606">
            <v>0</v>
          </cell>
          <cell r="G7606">
            <v>0</v>
          </cell>
        </row>
        <row r="7607">
          <cell r="A7607" t="str">
            <v>ITEM:</v>
          </cell>
          <cell r="B7607" t="str">
            <v>23.5</v>
          </cell>
          <cell r="C7607" t="str">
            <v>Pasamanos</v>
          </cell>
          <cell r="E7607">
            <v>0</v>
          </cell>
          <cell r="F7607" t="str">
            <v>UNIDAD:</v>
          </cell>
          <cell r="G7607" t="str">
            <v>ml</v>
          </cell>
        </row>
        <row r="7608">
          <cell r="A7608">
            <v>0</v>
          </cell>
          <cell r="B7608">
            <v>0</v>
          </cell>
          <cell r="E7608">
            <v>0</v>
          </cell>
          <cell r="G7608">
            <v>0</v>
          </cell>
        </row>
        <row r="7609">
          <cell r="A7609" t="str">
            <v>DATOS REDETERMINACION</v>
          </cell>
          <cell r="B7609">
            <v>0</v>
          </cell>
          <cell r="C7609" t="str">
            <v>DESIGNACION</v>
          </cell>
          <cell r="D7609" t="str">
            <v>U</v>
          </cell>
          <cell r="E7609" t="str">
            <v>Cantidad</v>
          </cell>
          <cell r="F7609" t="str">
            <v>$ Unitarios</v>
          </cell>
          <cell r="G7609" t="str">
            <v>$ Parcial</v>
          </cell>
        </row>
        <row r="7610">
          <cell r="A7610" t="str">
            <v>CÓDIGO</v>
          </cell>
          <cell r="B7610" t="str">
            <v>DESCRIPCIÓN</v>
          </cell>
          <cell r="C7610">
            <v>0</v>
          </cell>
          <cell r="D7610">
            <v>0</v>
          </cell>
          <cell r="E7610">
            <v>0</v>
          </cell>
          <cell r="F7610">
            <v>0</v>
          </cell>
          <cell r="G7610">
            <v>0</v>
          </cell>
        </row>
        <row r="7611">
          <cell r="A7611">
            <v>0</v>
          </cell>
          <cell r="B7611">
            <v>0</v>
          </cell>
          <cell r="C7611" t="str">
            <v>A - MATERIALES</v>
          </cell>
          <cell r="D7611">
            <v>0</v>
          </cell>
          <cell r="E7611">
            <v>0</v>
          </cell>
          <cell r="F7611">
            <v>0</v>
          </cell>
          <cell r="G7611">
            <v>0</v>
          </cell>
        </row>
        <row r="7612">
          <cell r="A7612" t="str">
            <v/>
          </cell>
          <cell r="B7612" t="str">
            <v/>
          </cell>
          <cell r="C7612">
            <v>0</v>
          </cell>
          <cell r="D7612" t="str">
            <v/>
          </cell>
          <cell r="E7612">
            <v>0</v>
          </cell>
          <cell r="F7612">
            <v>0</v>
          </cell>
          <cell r="G7612">
            <v>0</v>
          </cell>
        </row>
        <row r="7613">
          <cell r="A7613" t="str">
            <v/>
          </cell>
          <cell r="B7613" t="str">
            <v/>
          </cell>
          <cell r="C7613">
            <v>0</v>
          </cell>
          <cell r="D7613" t="str">
            <v/>
          </cell>
          <cell r="E7613">
            <v>0</v>
          </cell>
          <cell r="F7613">
            <v>0</v>
          </cell>
          <cell r="G7613">
            <v>0</v>
          </cell>
        </row>
        <row r="7614">
          <cell r="A7614" t="str">
            <v/>
          </cell>
          <cell r="B7614" t="str">
            <v/>
          </cell>
          <cell r="C7614">
            <v>0</v>
          </cell>
          <cell r="D7614" t="str">
            <v/>
          </cell>
          <cell r="E7614">
            <v>0</v>
          </cell>
          <cell r="F7614">
            <v>0</v>
          </cell>
          <cell r="G7614">
            <v>0</v>
          </cell>
        </row>
        <row r="7615">
          <cell r="A7615" t="str">
            <v/>
          </cell>
          <cell r="B7615" t="str">
            <v/>
          </cell>
          <cell r="C7615">
            <v>0</v>
          </cell>
          <cell r="D7615" t="str">
            <v/>
          </cell>
          <cell r="E7615">
            <v>0</v>
          </cell>
          <cell r="F7615">
            <v>0</v>
          </cell>
          <cell r="G7615">
            <v>0</v>
          </cell>
        </row>
        <row r="7616">
          <cell r="A7616" t="str">
            <v/>
          </cell>
          <cell r="B7616" t="str">
            <v/>
          </cell>
          <cell r="C7616">
            <v>0</v>
          </cell>
          <cell r="D7616" t="str">
            <v/>
          </cell>
          <cell r="E7616">
            <v>0</v>
          </cell>
          <cell r="F7616">
            <v>0</v>
          </cell>
          <cell r="G7616">
            <v>0</v>
          </cell>
        </row>
        <row r="7617">
          <cell r="A7617" t="str">
            <v/>
          </cell>
          <cell r="B7617" t="str">
            <v/>
          </cell>
          <cell r="C7617">
            <v>0</v>
          </cell>
          <cell r="D7617" t="str">
            <v/>
          </cell>
          <cell r="E7617">
            <v>0</v>
          </cell>
          <cell r="F7617">
            <v>0</v>
          </cell>
          <cell r="G7617">
            <v>0</v>
          </cell>
        </row>
        <row r="7618">
          <cell r="A7618" t="str">
            <v/>
          </cell>
          <cell r="B7618" t="str">
            <v/>
          </cell>
          <cell r="C7618">
            <v>0</v>
          </cell>
          <cell r="D7618" t="str">
            <v/>
          </cell>
          <cell r="E7618">
            <v>0</v>
          </cell>
          <cell r="F7618">
            <v>0</v>
          </cell>
          <cell r="G7618">
            <v>0</v>
          </cell>
        </row>
        <row r="7619">
          <cell r="A7619" t="str">
            <v/>
          </cell>
          <cell r="B7619" t="str">
            <v/>
          </cell>
          <cell r="C7619">
            <v>0</v>
          </cell>
          <cell r="D7619" t="str">
            <v/>
          </cell>
          <cell r="E7619">
            <v>0</v>
          </cell>
          <cell r="F7619">
            <v>0</v>
          </cell>
          <cell r="G7619">
            <v>0</v>
          </cell>
        </row>
        <row r="7620">
          <cell r="A7620" t="str">
            <v/>
          </cell>
          <cell r="B7620" t="str">
            <v/>
          </cell>
          <cell r="C7620">
            <v>0</v>
          </cell>
          <cell r="D7620" t="str">
            <v/>
          </cell>
          <cell r="E7620">
            <v>0</v>
          </cell>
          <cell r="F7620">
            <v>0</v>
          </cell>
          <cell r="G7620">
            <v>0</v>
          </cell>
        </row>
        <row r="7621">
          <cell r="A7621" t="str">
            <v/>
          </cell>
          <cell r="B7621" t="str">
            <v/>
          </cell>
          <cell r="C7621">
            <v>0</v>
          </cell>
          <cell r="D7621" t="str">
            <v/>
          </cell>
          <cell r="E7621">
            <v>0</v>
          </cell>
          <cell r="F7621">
            <v>0</v>
          </cell>
          <cell r="G7621">
            <v>0</v>
          </cell>
        </row>
        <row r="7622">
          <cell r="A7622" t="str">
            <v/>
          </cell>
          <cell r="B7622" t="str">
            <v/>
          </cell>
          <cell r="C7622">
            <v>0</v>
          </cell>
          <cell r="D7622" t="str">
            <v/>
          </cell>
          <cell r="E7622">
            <v>0</v>
          </cell>
          <cell r="F7622">
            <v>0</v>
          </cell>
          <cell r="G7622">
            <v>0</v>
          </cell>
        </row>
        <row r="7623">
          <cell r="A7623" t="str">
            <v/>
          </cell>
          <cell r="B7623" t="str">
            <v/>
          </cell>
          <cell r="C7623">
            <v>0</v>
          </cell>
          <cell r="D7623" t="str">
            <v/>
          </cell>
          <cell r="E7623">
            <v>0</v>
          </cell>
          <cell r="F7623">
            <v>0</v>
          </cell>
          <cell r="G7623">
            <v>0</v>
          </cell>
        </row>
        <row r="7624">
          <cell r="A7624" t="str">
            <v/>
          </cell>
          <cell r="B7624" t="str">
            <v/>
          </cell>
          <cell r="C7624">
            <v>0</v>
          </cell>
          <cell r="D7624" t="str">
            <v/>
          </cell>
          <cell r="E7624">
            <v>0</v>
          </cell>
          <cell r="F7624">
            <v>0</v>
          </cell>
          <cell r="G7624">
            <v>0</v>
          </cell>
        </row>
        <row r="7625">
          <cell r="A7625" t="str">
            <v/>
          </cell>
          <cell r="B7625" t="str">
            <v/>
          </cell>
          <cell r="C7625">
            <v>0</v>
          </cell>
          <cell r="D7625" t="str">
            <v/>
          </cell>
          <cell r="E7625">
            <v>0</v>
          </cell>
          <cell r="F7625">
            <v>0</v>
          </cell>
          <cell r="G7625">
            <v>0</v>
          </cell>
        </row>
        <row r="7626">
          <cell r="A7626">
            <v>0</v>
          </cell>
          <cell r="E7626">
            <v>0</v>
          </cell>
          <cell r="F7626" t="str">
            <v>Total A</v>
          </cell>
          <cell r="G7626">
            <v>0</v>
          </cell>
        </row>
        <row r="7627">
          <cell r="A7627">
            <v>0</v>
          </cell>
          <cell r="C7627" t="str">
            <v>B - MANO DE OBRA</v>
          </cell>
          <cell r="E7627">
            <v>0</v>
          </cell>
          <cell r="G7627">
            <v>0</v>
          </cell>
        </row>
        <row r="7628">
          <cell r="A7628" t="str">
            <v/>
          </cell>
          <cell r="B7628" t="str">
            <v/>
          </cell>
          <cell r="C7628">
            <v>0</v>
          </cell>
          <cell r="D7628" t="str">
            <v/>
          </cell>
          <cell r="E7628">
            <v>0</v>
          </cell>
          <cell r="F7628">
            <v>0</v>
          </cell>
          <cell r="G7628">
            <v>0</v>
          </cell>
        </row>
        <row r="7629">
          <cell r="A7629" t="str">
            <v/>
          </cell>
          <cell r="B7629" t="str">
            <v/>
          </cell>
          <cell r="C7629">
            <v>0</v>
          </cell>
          <cell r="D7629" t="str">
            <v/>
          </cell>
          <cell r="E7629">
            <v>0</v>
          </cell>
          <cell r="F7629">
            <v>0</v>
          </cell>
          <cell r="G7629">
            <v>0</v>
          </cell>
        </row>
        <row r="7630">
          <cell r="A7630" t="str">
            <v/>
          </cell>
          <cell r="B7630" t="str">
            <v/>
          </cell>
          <cell r="C7630">
            <v>0</v>
          </cell>
          <cell r="D7630" t="str">
            <v/>
          </cell>
          <cell r="E7630">
            <v>0</v>
          </cell>
          <cell r="F7630">
            <v>0</v>
          </cell>
          <cell r="G7630">
            <v>0</v>
          </cell>
        </row>
        <row r="7631">
          <cell r="A7631" t="str">
            <v/>
          </cell>
          <cell r="B7631" t="str">
            <v/>
          </cell>
          <cell r="C7631">
            <v>0</v>
          </cell>
          <cell r="D7631" t="str">
            <v/>
          </cell>
          <cell r="E7631">
            <v>0</v>
          </cell>
          <cell r="F7631">
            <v>0</v>
          </cell>
          <cell r="G7631">
            <v>0</v>
          </cell>
        </row>
        <row r="7632">
          <cell r="A7632" t="str">
            <v/>
          </cell>
          <cell r="B7632" t="str">
            <v/>
          </cell>
          <cell r="C7632">
            <v>0</v>
          </cell>
          <cell r="D7632" t="str">
            <v/>
          </cell>
          <cell r="E7632">
            <v>0</v>
          </cell>
          <cell r="F7632">
            <v>0</v>
          </cell>
          <cell r="G7632">
            <v>0</v>
          </cell>
        </row>
        <row r="7633">
          <cell r="A7633" t="str">
            <v/>
          </cell>
          <cell r="B7633" t="str">
            <v/>
          </cell>
          <cell r="C7633">
            <v>0</v>
          </cell>
          <cell r="D7633" t="str">
            <v/>
          </cell>
          <cell r="E7633">
            <v>0</v>
          </cell>
          <cell r="F7633">
            <v>0</v>
          </cell>
          <cell r="G7633">
            <v>0</v>
          </cell>
        </row>
        <row r="7634">
          <cell r="A7634" t="str">
            <v/>
          </cell>
          <cell r="B7634" t="str">
            <v/>
          </cell>
          <cell r="C7634">
            <v>0</v>
          </cell>
          <cell r="D7634" t="str">
            <v/>
          </cell>
          <cell r="E7634">
            <v>0</v>
          </cell>
          <cell r="F7634">
            <v>0</v>
          </cell>
          <cell r="G7634">
            <v>0</v>
          </cell>
        </row>
        <row r="7635">
          <cell r="A7635" t="str">
            <v/>
          </cell>
          <cell r="B7635" t="str">
            <v/>
          </cell>
          <cell r="C7635">
            <v>0</v>
          </cell>
          <cell r="D7635" t="str">
            <v/>
          </cell>
          <cell r="E7635">
            <v>0</v>
          </cell>
          <cell r="F7635">
            <v>0</v>
          </cell>
          <cell r="G7635">
            <v>0</v>
          </cell>
        </row>
        <row r="7636">
          <cell r="A7636">
            <v>0</v>
          </cell>
          <cell r="E7636">
            <v>0</v>
          </cell>
          <cell r="F7636" t="str">
            <v>Total B</v>
          </cell>
          <cell r="G7636">
            <v>0</v>
          </cell>
        </row>
        <row r="7637">
          <cell r="A7637">
            <v>0</v>
          </cell>
          <cell r="C7637" t="str">
            <v>C - EQUIPOS</v>
          </cell>
          <cell r="E7637">
            <v>0</v>
          </cell>
          <cell r="G7637">
            <v>0</v>
          </cell>
        </row>
        <row r="7638">
          <cell r="A7638" t="str">
            <v/>
          </cell>
          <cell r="B7638" t="str">
            <v/>
          </cell>
          <cell r="C7638">
            <v>0</v>
          </cell>
          <cell r="D7638" t="str">
            <v/>
          </cell>
          <cell r="E7638">
            <v>0</v>
          </cell>
          <cell r="F7638">
            <v>0</v>
          </cell>
          <cell r="G7638">
            <v>0</v>
          </cell>
        </row>
        <row r="7639">
          <cell r="A7639" t="str">
            <v/>
          </cell>
          <cell r="B7639" t="str">
            <v/>
          </cell>
          <cell r="C7639">
            <v>0</v>
          </cell>
          <cell r="D7639" t="str">
            <v/>
          </cell>
          <cell r="E7639">
            <v>0</v>
          </cell>
          <cell r="F7639">
            <v>0</v>
          </cell>
          <cell r="G7639">
            <v>0</v>
          </cell>
        </row>
        <row r="7640">
          <cell r="A7640" t="str">
            <v/>
          </cell>
          <cell r="B7640" t="str">
            <v/>
          </cell>
          <cell r="C7640">
            <v>0</v>
          </cell>
          <cell r="D7640" t="str">
            <v/>
          </cell>
          <cell r="E7640">
            <v>0</v>
          </cell>
          <cell r="F7640">
            <v>0</v>
          </cell>
          <cell r="G7640">
            <v>0</v>
          </cell>
        </row>
        <row r="7641">
          <cell r="A7641" t="str">
            <v/>
          </cell>
          <cell r="B7641" t="str">
            <v/>
          </cell>
          <cell r="C7641">
            <v>0</v>
          </cell>
          <cell r="D7641" t="str">
            <v/>
          </cell>
          <cell r="E7641">
            <v>0</v>
          </cell>
          <cell r="F7641">
            <v>0</v>
          </cell>
          <cell r="G7641">
            <v>0</v>
          </cell>
        </row>
        <row r="7642">
          <cell r="A7642" t="str">
            <v/>
          </cell>
          <cell r="B7642" t="str">
            <v/>
          </cell>
          <cell r="C7642">
            <v>0</v>
          </cell>
          <cell r="D7642" t="str">
            <v/>
          </cell>
          <cell r="E7642">
            <v>0</v>
          </cell>
          <cell r="F7642">
            <v>0</v>
          </cell>
          <cell r="G7642">
            <v>0</v>
          </cell>
        </row>
        <row r="7643">
          <cell r="A7643" t="str">
            <v/>
          </cell>
          <cell r="B7643" t="str">
            <v/>
          </cell>
          <cell r="C7643">
            <v>0</v>
          </cell>
          <cell r="D7643" t="str">
            <v/>
          </cell>
          <cell r="E7643">
            <v>0</v>
          </cell>
          <cell r="F7643">
            <v>0</v>
          </cell>
          <cell r="G7643">
            <v>0</v>
          </cell>
        </row>
        <row r="7644">
          <cell r="A7644" t="str">
            <v/>
          </cell>
          <cell r="B7644" t="str">
            <v/>
          </cell>
          <cell r="C7644">
            <v>0</v>
          </cell>
          <cell r="D7644" t="str">
            <v/>
          </cell>
          <cell r="E7644">
            <v>0</v>
          </cell>
          <cell r="F7644">
            <v>0</v>
          </cell>
          <cell r="G7644">
            <v>0</v>
          </cell>
        </row>
        <row r="7645">
          <cell r="A7645" t="str">
            <v/>
          </cell>
          <cell r="B7645" t="str">
            <v/>
          </cell>
          <cell r="C7645">
            <v>0</v>
          </cell>
          <cell r="D7645" t="str">
            <v/>
          </cell>
          <cell r="E7645">
            <v>0</v>
          </cell>
          <cell r="F7645">
            <v>0</v>
          </cell>
          <cell r="G7645">
            <v>0</v>
          </cell>
        </row>
        <row r="7646">
          <cell r="A7646" t="str">
            <v/>
          </cell>
          <cell r="B7646" t="str">
            <v/>
          </cell>
          <cell r="C7646">
            <v>0</v>
          </cell>
          <cell r="D7646" t="str">
            <v/>
          </cell>
          <cell r="E7646">
            <v>0</v>
          </cell>
          <cell r="F7646">
            <v>0</v>
          </cell>
          <cell r="G7646">
            <v>0</v>
          </cell>
        </row>
        <row r="7647">
          <cell r="A7647">
            <v>0</v>
          </cell>
          <cell r="E7647">
            <v>0</v>
          </cell>
          <cell r="F7647" t="str">
            <v>Total C</v>
          </cell>
          <cell r="G7647">
            <v>0</v>
          </cell>
        </row>
        <row r="7648">
          <cell r="A7648">
            <v>0</v>
          </cell>
          <cell r="E7648">
            <v>0</v>
          </cell>
          <cell r="G7648">
            <v>0</v>
          </cell>
        </row>
        <row r="7649">
          <cell r="A7649" t="str">
            <v>23.5</v>
          </cell>
          <cell r="B7649" t="str">
            <v>Pasamanos</v>
          </cell>
          <cell r="C7649">
            <v>0</v>
          </cell>
          <cell r="D7649" t="str">
            <v>Costo  Neto</v>
          </cell>
          <cell r="E7649">
            <v>0</v>
          </cell>
          <cell r="F7649" t="str">
            <v>Total D=A+B+C</v>
          </cell>
          <cell r="G7649">
            <v>0</v>
          </cell>
        </row>
        <row r="7651">
          <cell r="A7651" t="str">
            <v>ANALISIS DE PRECIOS</v>
          </cell>
          <cell r="B7651">
            <v>0</v>
          </cell>
          <cell r="C7651">
            <v>0</v>
          </cell>
          <cell r="D7651">
            <v>0</v>
          </cell>
          <cell r="E7651">
            <v>0</v>
          </cell>
          <cell r="F7651">
            <v>0</v>
          </cell>
          <cell r="G7651">
            <v>0</v>
          </cell>
        </row>
        <row r="7652">
          <cell r="A7652" t="str">
            <v>COMITENTE:</v>
          </cell>
          <cell r="B7652" t="str">
            <v>SUBSECRETARÍA DE OBRAS PÚBLICAS</v>
          </cell>
          <cell r="C7652">
            <v>0</v>
          </cell>
          <cell r="D7652">
            <v>0</v>
          </cell>
          <cell r="E7652">
            <v>0</v>
          </cell>
          <cell r="F7652">
            <v>0</v>
          </cell>
          <cell r="G7652">
            <v>0</v>
          </cell>
        </row>
        <row r="7653">
          <cell r="A7653" t="str">
            <v>CONTRATISTA:</v>
          </cell>
          <cell r="B7653">
            <v>0</v>
          </cell>
          <cell r="C7653">
            <v>0</v>
          </cell>
          <cell r="D7653">
            <v>0</v>
          </cell>
          <cell r="E7653">
            <v>0</v>
          </cell>
          <cell r="F7653">
            <v>0</v>
          </cell>
          <cell r="G7653">
            <v>0</v>
          </cell>
        </row>
        <row r="7654">
          <cell r="A7654" t="str">
            <v>OBRA:</v>
          </cell>
          <cell r="B7654" t="str">
            <v>CONSTRUCCIÓN CONSULTORIOS EXTERNOS - HOSPITAL DR. GUILLERMO RAWSON</v>
          </cell>
          <cell r="C7654">
            <v>0</v>
          </cell>
          <cell r="D7654">
            <v>0</v>
          </cell>
          <cell r="E7654">
            <v>0</v>
          </cell>
          <cell r="F7654" t="str">
            <v>PRECIOS A:</v>
          </cell>
          <cell r="G7654">
            <v>0</v>
          </cell>
        </row>
        <row r="7655">
          <cell r="A7655" t="str">
            <v>UBICACIÓN:</v>
          </cell>
          <cell r="B7655" t="str">
            <v>Departamento Capital - Provincia de SAN JUAN</v>
          </cell>
          <cell r="C7655">
            <v>0</v>
          </cell>
          <cell r="E7655">
            <v>0</v>
          </cell>
          <cell r="G7655">
            <v>0</v>
          </cell>
        </row>
        <row r="7656">
          <cell r="A7656" t="str">
            <v>RUBRO:</v>
          </cell>
          <cell r="B7656">
            <v>23</v>
          </cell>
          <cell r="C7656" t="str">
            <v>OBRAS EXTERIORES</v>
          </cell>
          <cell r="E7656">
            <v>0</v>
          </cell>
          <cell r="G7656">
            <v>0</v>
          </cell>
        </row>
        <row r="7657">
          <cell r="A7657" t="str">
            <v>ITEM:</v>
          </cell>
          <cell r="B7657" t="str">
            <v>23.6</v>
          </cell>
          <cell r="C7657" t="str">
            <v>Puentes vehiculares</v>
          </cell>
          <cell r="E7657">
            <v>0</v>
          </cell>
          <cell r="F7657" t="str">
            <v>UNIDAD:</v>
          </cell>
          <cell r="G7657" t="str">
            <v>m2</v>
          </cell>
        </row>
        <row r="7658">
          <cell r="A7658">
            <v>0</v>
          </cell>
          <cell r="B7658">
            <v>0</v>
          </cell>
          <cell r="E7658">
            <v>0</v>
          </cell>
          <cell r="G7658">
            <v>0</v>
          </cell>
        </row>
        <row r="7659">
          <cell r="A7659" t="str">
            <v>DATOS REDETERMINACION</v>
          </cell>
          <cell r="B7659">
            <v>0</v>
          </cell>
          <cell r="C7659" t="str">
            <v>DESIGNACION</v>
          </cell>
          <cell r="D7659" t="str">
            <v>U</v>
          </cell>
          <cell r="E7659" t="str">
            <v>Cantidad</v>
          </cell>
          <cell r="F7659" t="str">
            <v>$ Unitarios</v>
          </cell>
          <cell r="G7659" t="str">
            <v>$ Parcial</v>
          </cell>
        </row>
        <row r="7660">
          <cell r="A7660" t="str">
            <v>CÓDIGO</v>
          </cell>
          <cell r="B7660" t="str">
            <v>DESCRIPCIÓN</v>
          </cell>
          <cell r="C7660">
            <v>0</v>
          </cell>
          <cell r="D7660">
            <v>0</v>
          </cell>
          <cell r="E7660">
            <v>0</v>
          </cell>
          <cell r="F7660">
            <v>0</v>
          </cell>
          <cell r="G7660">
            <v>0</v>
          </cell>
        </row>
        <row r="7661">
          <cell r="A7661">
            <v>0</v>
          </cell>
          <cell r="B7661">
            <v>0</v>
          </cell>
          <cell r="C7661" t="str">
            <v>A - MATERIALES</v>
          </cell>
          <cell r="D7661">
            <v>0</v>
          </cell>
          <cell r="E7661">
            <v>0</v>
          </cell>
          <cell r="F7661">
            <v>0</v>
          </cell>
          <cell r="G7661">
            <v>0</v>
          </cell>
        </row>
        <row r="7662">
          <cell r="A7662" t="str">
            <v/>
          </cell>
          <cell r="B7662" t="str">
            <v/>
          </cell>
          <cell r="C7662">
            <v>0</v>
          </cell>
          <cell r="D7662" t="str">
            <v/>
          </cell>
          <cell r="E7662">
            <v>0</v>
          </cell>
          <cell r="F7662">
            <v>0</v>
          </cell>
          <cell r="G7662">
            <v>0</v>
          </cell>
        </row>
        <row r="7663">
          <cell r="A7663" t="str">
            <v/>
          </cell>
          <cell r="B7663" t="str">
            <v/>
          </cell>
          <cell r="C7663">
            <v>0</v>
          </cell>
          <cell r="D7663" t="str">
            <v/>
          </cell>
          <cell r="E7663">
            <v>0</v>
          </cell>
          <cell r="F7663">
            <v>0</v>
          </cell>
          <cell r="G7663">
            <v>0</v>
          </cell>
        </row>
        <row r="7664">
          <cell r="A7664" t="str">
            <v/>
          </cell>
          <cell r="B7664" t="str">
            <v/>
          </cell>
          <cell r="C7664">
            <v>0</v>
          </cell>
          <cell r="D7664" t="str">
            <v/>
          </cell>
          <cell r="E7664">
            <v>0</v>
          </cell>
          <cell r="F7664">
            <v>0</v>
          </cell>
          <cell r="G7664">
            <v>0</v>
          </cell>
        </row>
        <row r="7665">
          <cell r="A7665" t="str">
            <v/>
          </cell>
          <cell r="B7665" t="str">
            <v/>
          </cell>
          <cell r="C7665">
            <v>0</v>
          </cell>
          <cell r="D7665" t="str">
            <v/>
          </cell>
          <cell r="E7665">
            <v>0</v>
          </cell>
          <cell r="F7665">
            <v>0</v>
          </cell>
          <cell r="G7665">
            <v>0</v>
          </cell>
        </row>
        <row r="7666">
          <cell r="A7666" t="str">
            <v/>
          </cell>
          <cell r="B7666" t="str">
            <v/>
          </cell>
          <cell r="C7666">
            <v>0</v>
          </cell>
          <cell r="D7666" t="str">
            <v/>
          </cell>
          <cell r="E7666">
            <v>0</v>
          </cell>
          <cell r="F7666">
            <v>0</v>
          </cell>
          <cell r="G7666">
            <v>0</v>
          </cell>
        </row>
        <row r="7667">
          <cell r="A7667" t="str">
            <v/>
          </cell>
          <cell r="B7667" t="str">
            <v/>
          </cell>
          <cell r="C7667">
            <v>0</v>
          </cell>
          <cell r="D7667" t="str">
            <v/>
          </cell>
          <cell r="E7667">
            <v>0</v>
          </cell>
          <cell r="F7667">
            <v>0</v>
          </cell>
          <cell r="G7667">
            <v>0</v>
          </cell>
        </row>
        <row r="7668">
          <cell r="A7668" t="str">
            <v/>
          </cell>
          <cell r="B7668" t="str">
            <v/>
          </cell>
          <cell r="C7668">
            <v>0</v>
          </cell>
          <cell r="D7668" t="str">
            <v/>
          </cell>
          <cell r="E7668">
            <v>0</v>
          </cell>
          <cell r="F7668">
            <v>0</v>
          </cell>
          <cell r="G7668">
            <v>0</v>
          </cell>
        </row>
        <row r="7669">
          <cell r="A7669" t="str">
            <v/>
          </cell>
          <cell r="B7669" t="str">
            <v/>
          </cell>
          <cell r="C7669">
            <v>0</v>
          </cell>
          <cell r="D7669" t="str">
            <v/>
          </cell>
          <cell r="E7669">
            <v>0</v>
          </cell>
          <cell r="F7669">
            <v>0</v>
          </cell>
          <cell r="G7669">
            <v>0</v>
          </cell>
        </row>
        <row r="7670">
          <cell r="A7670" t="str">
            <v/>
          </cell>
          <cell r="B7670" t="str">
            <v/>
          </cell>
          <cell r="C7670">
            <v>0</v>
          </cell>
          <cell r="D7670" t="str">
            <v/>
          </cell>
          <cell r="E7670">
            <v>0</v>
          </cell>
          <cell r="F7670">
            <v>0</v>
          </cell>
          <cell r="G7670">
            <v>0</v>
          </cell>
        </row>
        <row r="7671">
          <cell r="A7671" t="str">
            <v/>
          </cell>
          <cell r="B7671" t="str">
            <v/>
          </cell>
          <cell r="C7671">
            <v>0</v>
          </cell>
          <cell r="D7671" t="str">
            <v/>
          </cell>
          <cell r="E7671">
            <v>0</v>
          </cell>
          <cell r="F7671">
            <v>0</v>
          </cell>
          <cell r="G7671">
            <v>0</v>
          </cell>
        </row>
        <row r="7672">
          <cell r="A7672" t="str">
            <v/>
          </cell>
          <cell r="B7672" t="str">
            <v/>
          </cell>
          <cell r="C7672">
            <v>0</v>
          </cell>
          <cell r="D7672" t="str">
            <v/>
          </cell>
          <cell r="E7672">
            <v>0</v>
          </cell>
          <cell r="F7672">
            <v>0</v>
          </cell>
          <cell r="G7672">
            <v>0</v>
          </cell>
        </row>
        <row r="7673">
          <cell r="A7673" t="str">
            <v/>
          </cell>
          <cell r="B7673" t="str">
            <v/>
          </cell>
          <cell r="C7673">
            <v>0</v>
          </cell>
          <cell r="D7673" t="str">
            <v/>
          </cell>
          <cell r="E7673">
            <v>0</v>
          </cell>
          <cell r="F7673">
            <v>0</v>
          </cell>
          <cell r="G7673">
            <v>0</v>
          </cell>
        </row>
        <row r="7674">
          <cell r="A7674" t="str">
            <v/>
          </cell>
          <cell r="B7674" t="str">
            <v/>
          </cell>
          <cell r="C7674">
            <v>0</v>
          </cell>
          <cell r="D7674" t="str">
            <v/>
          </cell>
          <cell r="E7674">
            <v>0</v>
          </cell>
          <cell r="F7674">
            <v>0</v>
          </cell>
          <cell r="G7674">
            <v>0</v>
          </cell>
        </row>
        <row r="7675">
          <cell r="A7675" t="str">
            <v/>
          </cell>
          <cell r="B7675" t="str">
            <v/>
          </cell>
          <cell r="C7675">
            <v>0</v>
          </cell>
          <cell r="D7675" t="str">
            <v/>
          </cell>
          <cell r="E7675">
            <v>0</v>
          </cell>
          <cell r="F7675">
            <v>0</v>
          </cell>
          <cell r="G7675">
            <v>0</v>
          </cell>
        </row>
        <row r="7676">
          <cell r="A7676">
            <v>0</v>
          </cell>
          <cell r="E7676">
            <v>0</v>
          </cell>
          <cell r="F7676" t="str">
            <v>Total A</v>
          </cell>
          <cell r="G7676">
            <v>0</v>
          </cell>
        </row>
        <row r="7677">
          <cell r="A7677">
            <v>0</v>
          </cell>
          <cell r="C7677" t="str">
            <v>B - MANO DE OBRA</v>
          </cell>
          <cell r="E7677">
            <v>0</v>
          </cell>
          <cell r="G7677">
            <v>0</v>
          </cell>
        </row>
        <row r="7678">
          <cell r="A7678" t="str">
            <v/>
          </cell>
          <cell r="B7678" t="str">
            <v/>
          </cell>
          <cell r="C7678">
            <v>0</v>
          </cell>
          <cell r="D7678" t="str">
            <v/>
          </cell>
          <cell r="E7678">
            <v>0</v>
          </cell>
          <cell r="F7678">
            <v>0</v>
          </cell>
          <cell r="G7678">
            <v>0</v>
          </cell>
        </row>
        <row r="7679">
          <cell r="A7679" t="str">
            <v/>
          </cell>
          <cell r="B7679" t="str">
            <v/>
          </cell>
          <cell r="C7679">
            <v>0</v>
          </cell>
          <cell r="D7679" t="str">
            <v/>
          </cell>
          <cell r="E7679">
            <v>0</v>
          </cell>
          <cell r="F7679">
            <v>0</v>
          </cell>
          <cell r="G7679">
            <v>0</v>
          </cell>
        </row>
        <row r="7680">
          <cell r="A7680" t="str">
            <v/>
          </cell>
          <cell r="B7680" t="str">
            <v/>
          </cell>
          <cell r="C7680">
            <v>0</v>
          </cell>
          <cell r="D7680" t="str">
            <v/>
          </cell>
          <cell r="E7680">
            <v>0</v>
          </cell>
          <cell r="F7680">
            <v>0</v>
          </cell>
          <cell r="G7680">
            <v>0</v>
          </cell>
        </row>
        <row r="7681">
          <cell r="A7681" t="str">
            <v/>
          </cell>
          <cell r="B7681" t="str">
            <v/>
          </cell>
          <cell r="C7681">
            <v>0</v>
          </cell>
          <cell r="D7681" t="str">
            <v/>
          </cell>
          <cell r="E7681">
            <v>0</v>
          </cell>
          <cell r="F7681">
            <v>0</v>
          </cell>
          <cell r="G7681">
            <v>0</v>
          </cell>
        </row>
        <row r="7682">
          <cell r="A7682" t="str">
            <v/>
          </cell>
          <cell r="B7682" t="str">
            <v/>
          </cell>
          <cell r="C7682">
            <v>0</v>
          </cell>
          <cell r="D7682" t="str">
            <v/>
          </cell>
          <cell r="E7682">
            <v>0</v>
          </cell>
          <cell r="F7682">
            <v>0</v>
          </cell>
          <cell r="G7682">
            <v>0</v>
          </cell>
        </row>
        <row r="7683">
          <cell r="A7683" t="str">
            <v/>
          </cell>
          <cell r="B7683" t="str">
            <v/>
          </cell>
          <cell r="C7683">
            <v>0</v>
          </cell>
          <cell r="D7683" t="str">
            <v/>
          </cell>
          <cell r="E7683">
            <v>0</v>
          </cell>
          <cell r="F7683">
            <v>0</v>
          </cell>
          <cell r="G7683">
            <v>0</v>
          </cell>
        </row>
        <row r="7684">
          <cell r="A7684" t="str">
            <v/>
          </cell>
          <cell r="B7684" t="str">
            <v/>
          </cell>
          <cell r="C7684">
            <v>0</v>
          </cell>
          <cell r="D7684" t="str">
            <v/>
          </cell>
          <cell r="E7684">
            <v>0</v>
          </cell>
          <cell r="F7684">
            <v>0</v>
          </cell>
          <cell r="G7684">
            <v>0</v>
          </cell>
        </row>
        <row r="7685">
          <cell r="A7685" t="str">
            <v/>
          </cell>
          <cell r="B7685" t="str">
            <v/>
          </cell>
          <cell r="C7685">
            <v>0</v>
          </cell>
          <cell r="D7685" t="str">
            <v/>
          </cell>
          <cell r="E7685">
            <v>0</v>
          </cell>
          <cell r="F7685">
            <v>0</v>
          </cell>
          <cell r="G7685">
            <v>0</v>
          </cell>
        </row>
        <row r="7686">
          <cell r="A7686">
            <v>0</v>
          </cell>
          <cell r="E7686">
            <v>0</v>
          </cell>
          <cell r="F7686" t="str">
            <v>Total B</v>
          </cell>
          <cell r="G7686">
            <v>0</v>
          </cell>
        </row>
        <row r="7687">
          <cell r="A7687">
            <v>0</v>
          </cell>
          <cell r="C7687" t="str">
            <v>C - EQUIPOS</v>
          </cell>
          <cell r="E7687">
            <v>0</v>
          </cell>
          <cell r="G7687">
            <v>0</v>
          </cell>
        </row>
        <row r="7688">
          <cell r="A7688" t="str">
            <v/>
          </cell>
          <cell r="B7688" t="str">
            <v/>
          </cell>
          <cell r="C7688">
            <v>0</v>
          </cell>
          <cell r="D7688" t="str">
            <v/>
          </cell>
          <cell r="E7688">
            <v>0</v>
          </cell>
          <cell r="F7688">
            <v>0</v>
          </cell>
          <cell r="G7688">
            <v>0</v>
          </cell>
        </row>
        <row r="7689">
          <cell r="A7689" t="str">
            <v/>
          </cell>
          <cell r="B7689" t="str">
            <v/>
          </cell>
          <cell r="C7689">
            <v>0</v>
          </cell>
          <cell r="D7689" t="str">
            <v/>
          </cell>
          <cell r="E7689">
            <v>0</v>
          </cell>
          <cell r="F7689">
            <v>0</v>
          </cell>
          <cell r="G7689">
            <v>0</v>
          </cell>
        </row>
        <row r="7690">
          <cell r="A7690" t="str">
            <v/>
          </cell>
          <cell r="B7690" t="str">
            <v/>
          </cell>
          <cell r="C7690">
            <v>0</v>
          </cell>
          <cell r="D7690" t="str">
            <v/>
          </cell>
          <cell r="E7690">
            <v>0</v>
          </cell>
          <cell r="F7690">
            <v>0</v>
          </cell>
          <cell r="G7690">
            <v>0</v>
          </cell>
        </row>
        <row r="7691">
          <cell r="A7691" t="str">
            <v/>
          </cell>
          <cell r="B7691" t="str">
            <v/>
          </cell>
          <cell r="C7691">
            <v>0</v>
          </cell>
          <cell r="D7691" t="str">
            <v/>
          </cell>
          <cell r="E7691">
            <v>0</v>
          </cell>
          <cell r="F7691">
            <v>0</v>
          </cell>
          <cell r="G7691">
            <v>0</v>
          </cell>
        </row>
        <row r="7692">
          <cell r="A7692" t="str">
            <v/>
          </cell>
          <cell r="B7692" t="str">
            <v/>
          </cell>
          <cell r="C7692">
            <v>0</v>
          </cell>
          <cell r="D7692" t="str">
            <v/>
          </cell>
          <cell r="E7692">
            <v>0</v>
          </cell>
          <cell r="F7692">
            <v>0</v>
          </cell>
          <cell r="G7692">
            <v>0</v>
          </cell>
        </row>
        <row r="7693">
          <cell r="A7693" t="str">
            <v/>
          </cell>
          <cell r="B7693" t="str">
            <v/>
          </cell>
          <cell r="C7693">
            <v>0</v>
          </cell>
          <cell r="D7693" t="str">
            <v/>
          </cell>
          <cell r="E7693">
            <v>0</v>
          </cell>
          <cell r="F7693">
            <v>0</v>
          </cell>
          <cell r="G7693">
            <v>0</v>
          </cell>
        </row>
        <row r="7694">
          <cell r="A7694" t="str">
            <v/>
          </cell>
          <cell r="B7694" t="str">
            <v/>
          </cell>
          <cell r="C7694">
            <v>0</v>
          </cell>
          <cell r="D7694" t="str">
            <v/>
          </cell>
          <cell r="E7694">
            <v>0</v>
          </cell>
          <cell r="F7694">
            <v>0</v>
          </cell>
          <cell r="G7694">
            <v>0</v>
          </cell>
        </row>
        <row r="7695">
          <cell r="A7695" t="str">
            <v/>
          </cell>
          <cell r="B7695" t="str">
            <v/>
          </cell>
          <cell r="C7695">
            <v>0</v>
          </cell>
          <cell r="D7695" t="str">
            <v/>
          </cell>
          <cell r="E7695">
            <v>0</v>
          </cell>
          <cell r="F7695">
            <v>0</v>
          </cell>
          <cell r="G7695">
            <v>0</v>
          </cell>
        </row>
        <row r="7696">
          <cell r="A7696" t="str">
            <v/>
          </cell>
          <cell r="B7696" t="str">
            <v/>
          </cell>
          <cell r="C7696">
            <v>0</v>
          </cell>
          <cell r="D7696" t="str">
            <v/>
          </cell>
          <cell r="E7696">
            <v>0</v>
          </cell>
          <cell r="F7696">
            <v>0</v>
          </cell>
          <cell r="G7696">
            <v>0</v>
          </cell>
        </row>
        <row r="7697">
          <cell r="A7697">
            <v>0</v>
          </cell>
          <cell r="E7697">
            <v>0</v>
          </cell>
          <cell r="F7697" t="str">
            <v>Total C</v>
          </cell>
          <cell r="G7697">
            <v>0</v>
          </cell>
        </row>
        <row r="7698">
          <cell r="A7698">
            <v>0</v>
          </cell>
          <cell r="E7698">
            <v>0</v>
          </cell>
          <cell r="G7698">
            <v>0</v>
          </cell>
        </row>
        <row r="7699">
          <cell r="A7699" t="str">
            <v>23.6</v>
          </cell>
          <cell r="B7699" t="str">
            <v>Puentes vehiculares</v>
          </cell>
          <cell r="C7699">
            <v>0</v>
          </cell>
          <cell r="D7699" t="str">
            <v>Costo  Neto</v>
          </cell>
          <cell r="E7699">
            <v>0</v>
          </cell>
          <cell r="F7699" t="str">
            <v>Total D=A+B+C</v>
          </cell>
          <cell r="G7699">
            <v>0</v>
          </cell>
        </row>
        <row r="7701">
          <cell r="A7701" t="str">
            <v>ANALISIS DE PRECIOS</v>
          </cell>
          <cell r="B7701">
            <v>0</v>
          </cell>
          <cell r="C7701">
            <v>0</v>
          </cell>
          <cell r="D7701">
            <v>0</v>
          </cell>
          <cell r="E7701">
            <v>0</v>
          </cell>
          <cell r="F7701">
            <v>0</v>
          </cell>
          <cell r="G7701">
            <v>0</v>
          </cell>
        </row>
        <row r="7702">
          <cell r="A7702" t="str">
            <v>COMITENTE:</v>
          </cell>
          <cell r="B7702" t="str">
            <v>SUBSECRETARÍA DE OBRAS PÚBLICAS</v>
          </cell>
          <cell r="C7702">
            <v>0</v>
          </cell>
          <cell r="D7702">
            <v>0</v>
          </cell>
          <cell r="E7702">
            <v>0</v>
          </cell>
          <cell r="F7702">
            <v>0</v>
          </cell>
          <cell r="G7702">
            <v>0</v>
          </cell>
        </row>
        <row r="7703">
          <cell r="A7703" t="str">
            <v>CONTRATISTA:</v>
          </cell>
          <cell r="B7703">
            <v>0</v>
          </cell>
          <cell r="C7703">
            <v>0</v>
          </cell>
          <cell r="D7703">
            <v>0</v>
          </cell>
          <cell r="E7703">
            <v>0</v>
          </cell>
          <cell r="F7703">
            <v>0</v>
          </cell>
          <cell r="G7703">
            <v>0</v>
          </cell>
        </row>
        <row r="7704">
          <cell r="A7704" t="str">
            <v>OBRA:</v>
          </cell>
          <cell r="B7704" t="str">
            <v>CONSTRUCCIÓN CONSULTORIOS EXTERNOS - HOSPITAL DR. GUILLERMO RAWSON</v>
          </cell>
          <cell r="C7704">
            <v>0</v>
          </cell>
          <cell r="D7704">
            <v>0</v>
          </cell>
          <cell r="E7704">
            <v>0</v>
          </cell>
          <cell r="F7704" t="str">
            <v>PRECIOS A:</v>
          </cell>
          <cell r="G7704">
            <v>0</v>
          </cell>
        </row>
        <row r="7705">
          <cell r="A7705" t="str">
            <v>UBICACIÓN:</v>
          </cell>
          <cell r="B7705" t="str">
            <v>Departamento Capital - Provincia de SAN JUAN</v>
          </cell>
          <cell r="C7705">
            <v>0</v>
          </cell>
          <cell r="E7705">
            <v>0</v>
          </cell>
          <cell r="G7705">
            <v>0</v>
          </cell>
        </row>
        <row r="7706">
          <cell r="A7706" t="str">
            <v>RUBRO:</v>
          </cell>
          <cell r="B7706">
            <v>23</v>
          </cell>
          <cell r="C7706" t="str">
            <v>OBRAS EXTERIORES</v>
          </cell>
          <cell r="E7706">
            <v>0</v>
          </cell>
          <cell r="G7706">
            <v>0</v>
          </cell>
        </row>
        <row r="7707">
          <cell r="A7707" t="str">
            <v>ITEM:</v>
          </cell>
          <cell r="B7707" t="str">
            <v>23.7</v>
          </cell>
          <cell r="C7707" t="str">
            <v>Puente peatonal</v>
          </cell>
          <cell r="E7707">
            <v>0</v>
          </cell>
          <cell r="F7707" t="str">
            <v>UNIDAD:</v>
          </cell>
          <cell r="G7707" t="str">
            <v>m2</v>
          </cell>
        </row>
        <row r="7708">
          <cell r="A7708">
            <v>0</v>
          </cell>
          <cell r="B7708">
            <v>0</v>
          </cell>
          <cell r="E7708">
            <v>0</v>
          </cell>
          <cell r="G7708">
            <v>0</v>
          </cell>
        </row>
        <row r="7709">
          <cell r="A7709" t="str">
            <v>DATOS REDETERMINACION</v>
          </cell>
          <cell r="B7709">
            <v>0</v>
          </cell>
          <cell r="C7709" t="str">
            <v>DESIGNACION</v>
          </cell>
          <cell r="D7709" t="str">
            <v>U</v>
          </cell>
          <cell r="E7709" t="str">
            <v>Cantidad</v>
          </cell>
          <cell r="F7709" t="str">
            <v>$ Unitarios</v>
          </cell>
          <cell r="G7709" t="str">
            <v>$ Parcial</v>
          </cell>
        </row>
        <row r="7710">
          <cell r="A7710" t="str">
            <v>CÓDIGO</v>
          </cell>
          <cell r="B7710" t="str">
            <v>DESCRIPCIÓN</v>
          </cell>
          <cell r="C7710">
            <v>0</v>
          </cell>
          <cell r="D7710">
            <v>0</v>
          </cell>
          <cell r="E7710">
            <v>0</v>
          </cell>
          <cell r="F7710">
            <v>0</v>
          </cell>
          <cell r="G7710">
            <v>0</v>
          </cell>
        </row>
        <row r="7711">
          <cell r="A7711">
            <v>0</v>
          </cell>
          <cell r="B7711">
            <v>0</v>
          </cell>
          <cell r="C7711" t="str">
            <v>A - MATERIALES</v>
          </cell>
          <cell r="D7711">
            <v>0</v>
          </cell>
          <cell r="E7711">
            <v>0</v>
          </cell>
          <cell r="F7711">
            <v>0</v>
          </cell>
          <cell r="G7711">
            <v>0</v>
          </cell>
        </row>
        <row r="7712">
          <cell r="A7712" t="str">
            <v/>
          </cell>
          <cell r="B7712" t="str">
            <v/>
          </cell>
          <cell r="C7712">
            <v>0</v>
          </cell>
          <cell r="D7712" t="str">
            <v/>
          </cell>
          <cell r="E7712">
            <v>0</v>
          </cell>
          <cell r="F7712">
            <v>0</v>
          </cell>
          <cell r="G7712">
            <v>0</v>
          </cell>
        </row>
        <row r="7713">
          <cell r="A7713" t="str">
            <v/>
          </cell>
          <cell r="B7713" t="str">
            <v/>
          </cell>
          <cell r="C7713">
            <v>0</v>
          </cell>
          <cell r="D7713" t="str">
            <v/>
          </cell>
          <cell r="E7713">
            <v>0</v>
          </cell>
          <cell r="F7713">
            <v>0</v>
          </cell>
          <cell r="G7713">
            <v>0</v>
          </cell>
        </row>
        <row r="7714">
          <cell r="A7714" t="str">
            <v/>
          </cell>
          <cell r="B7714" t="str">
            <v/>
          </cell>
          <cell r="C7714">
            <v>0</v>
          </cell>
          <cell r="D7714" t="str">
            <v/>
          </cell>
          <cell r="E7714">
            <v>0</v>
          </cell>
          <cell r="F7714">
            <v>0</v>
          </cell>
          <cell r="G7714">
            <v>0</v>
          </cell>
        </row>
        <row r="7715">
          <cell r="A7715" t="str">
            <v/>
          </cell>
          <cell r="B7715" t="str">
            <v/>
          </cell>
          <cell r="C7715">
            <v>0</v>
          </cell>
          <cell r="D7715" t="str">
            <v/>
          </cell>
          <cell r="E7715">
            <v>0</v>
          </cell>
          <cell r="F7715">
            <v>0</v>
          </cell>
          <cell r="G7715">
            <v>0</v>
          </cell>
        </row>
        <row r="7716">
          <cell r="A7716" t="str">
            <v/>
          </cell>
          <cell r="B7716" t="str">
            <v/>
          </cell>
          <cell r="C7716">
            <v>0</v>
          </cell>
          <cell r="D7716" t="str">
            <v/>
          </cell>
          <cell r="E7716">
            <v>0</v>
          </cell>
          <cell r="F7716">
            <v>0</v>
          </cell>
          <cell r="G7716">
            <v>0</v>
          </cell>
        </row>
        <row r="7717">
          <cell r="A7717" t="str">
            <v/>
          </cell>
          <cell r="B7717" t="str">
            <v/>
          </cell>
          <cell r="C7717">
            <v>0</v>
          </cell>
          <cell r="D7717" t="str">
            <v/>
          </cell>
          <cell r="E7717">
            <v>0</v>
          </cell>
          <cell r="F7717">
            <v>0</v>
          </cell>
          <cell r="G7717">
            <v>0</v>
          </cell>
        </row>
        <row r="7718">
          <cell r="A7718" t="str">
            <v/>
          </cell>
          <cell r="B7718" t="str">
            <v/>
          </cell>
          <cell r="C7718">
            <v>0</v>
          </cell>
          <cell r="D7718" t="str">
            <v/>
          </cell>
          <cell r="E7718">
            <v>0</v>
          </cell>
          <cell r="F7718">
            <v>0</v>
          </cell>
          <cell r="G7718">
            <v>0</v>
          </cell>
        </row>
        <row r="7719">
          <cell r="A7719" t="str">
            <v/>
          </cell>
          <cell r="B7719" t="str">
            <v/>
          </cell>
          <cell r="C7719">
            <v>0</v>
          </cell>
          <cell r="D7719" t="str">
            <v/>
          </cell>
          <cell r="E7719">
            <v>0</v>
          </cell>
          <cell r="F7719">
            <v>0</v>
          </cell>
          <cell r="G7719">
            <v>0</v>
          </cell>
        </row>
        <row r="7720">
          <cell r="A7720" t="str">
            <v/>
          </cell>
          <cell r="B7720" t="str">
            <v/>
          </cell>
          <cell r="C7720">
            <v>0</v>
          </cell>
          <cell r="D7720" t="str">
            <v/>
          </cell>
          <cell r="E7720">
            <v>0</v>
          </cell>
          <cell r="F7720">
            <v>0</v>
          </cell>
          <cell r="G7720">
            <v>0</v>
          </cell>
        </row>
        <row r="7721">
          <cell r="A7721" t="str">
            <v/>
          </cell>
          <cell r="B7721" t="str">
            <v/>
          </cell>
          <cell r="C7721">
            <v>0</v>
          </cell>
          <cell r="D7721" t="str">
            <v/>
          </cell>
          <cell r="E7721">
            <v>0</v>
          </cell>
          <cell r="F7721">
            <v>0</v>
          </cell>
          <cell r="G7721">
            <v>0</v>
          </cell>
        </row>
        <row r="7722">
          <cell r="A7722" t="str">
            <v/>
          </cell>
          <cell r="B7722" t="str">
            <v/>
          </cell>
          <cell r="C7722">
            <v>0</v>
          </cell>
          <cell r="D7722" t="str">
            <v/>
          </cell>
          <cell r="E7722">
            <v>0</v>
          </cell>
          <cell r="F7722">
            <v>0</v>
          </cell>
          <cell r="G7722">
            <v>0</v>
          </cell>
        </row>
        <row r="7723">
          <cell r="A7723" t="str">
            <v/>
          </cell>
          <cell r="B7723" t="str">
            <v/>
          </cell>
          <cell r="C7723">
            <v>0</v>
          </cell>
          <cell r="D7723" t="str">
            <v/>
          </cell>
          <cell r="E7723">
            <v>0</v>
          </cell>
          <cell r="F7723">
            <v>0</v>
          </cell>
          <cell r="G7723">
            <v>0</v>
          </cell>
        </row>
        <row r="7724">
          <cell r="A7724" t="str">
            <v/>
          </cell>
          <cell r="B7724" t="str">
            <v/>
          </cell>
          <cell r="C7724">
            <v>0</v>
          </cell>
          <cell r="D7724" t="str">
            <v/>
          </cell>
          <cell r="E7724">
            <v>0</v>
          </cell>
          <cell r="F7724">
            <v>0</v>
          </cell>
          <cell r="G7724">
            <v>0</v>
          </cell>
        </row>
        <row r="7725">
          <cell r="A7725" t="str">
            <v/>
          </cell>
          <cell r="B7725" t="str">
            <v/>
          </cell>
          <cell r="C7725">
            <v>0</v>
          </cell>
          <cell r="D7725" t="str">
            <v/>
          </cell>
          <cell r="E7725">
            <v>0</v>
          </cell>
          <cell r="F7725">
            <v>0</v>
          </cell>
          <cell r="G7725">
            <v>0</v>
          </cell>
        </row>
        <row r="7726">
          <cell r="A7726">
            <v>0</v>
          </cell>
          <cell r="E7726">
            <v>0</v>
          </cell>
          <cell r="F7726" t="str">
            <v>Total A</v>
          </cell>
          <cell r="G7726">
            <v>0</v>
          </cell>
        </row>
        <row r="7727">
          <cell r="A7727">
            <v>0</v>
          </cell>
          <cell r="C7727" t="str">
            <v>B - MANO DE OBRA</v>
          </cell>
          <cell r="E7727">
            <v>0</v>
          </cell>
          <cell r="G7727">
            <v>0</v>
          </cell>
        </row>
        <row r="7728">
          <cell r="A7728" t="str">
            <v/>
          </cell>
          <cell r="B7728" t="str">
            <v/>
          </cell>
          <cell r="C7728">
            <v>0</v>
          </cell>
          <cell r="D7728" t="str">
            <v/>
          </cell>
          <cell r="E7728">
            <v>0</v>
          </cell>
          <cell r="F7728">
            <v>0</v>
          </cell>
          <cell r="G7728">
            <v>0</v>
          </cell>
        </row>
        <row r="7729">
          <cell r="A7729" t="str">
            <v/>
          </cell>
          <cell r="B7729" t="str">
            <v/>
          </cell>
          <cell r="C7729">
            <v>0</v>
          </cell>
          <cell r="D7729" t="str">
            <v/>
          </cell>
          <cell r="E7729">
            <v>0</v>
          </cell>
          <cell r="F7729">
            <v>0</v>
          </cell>
          <cell r="G7729">
            <v>0</v>
          </cell>
        </row>
        <row r="7730">
          <cell r="A7730" t="str">
            <v/>
          </cell>
          <cell r="B7730" t="str">
            <v/>
          </cell>
          <cell r="C7730">
            <v>0</v>
          </cell>
          <cell r="D7730" t="str">
            <v/>
          </cell>
          <cell r="E7730">
            <v>0</v>
          </cell>
          <cell r="F7730">
            <v>0</v>
          </cell>
          <cell r="G7730">
            <v>0</v>
          </cell>
        </row>
        <row r="7731">
          <cell r="A7731" t="str">
            <v/>
          </cell>
          <cell r="B7731" t="str">
            <v/>
          </cell>
          <cell r="C7731">
            <v>0</v>
          </cell>
          <cell r="D7731" t="str">
            <v/>
          </cell>
          <cell r="E7731">
            <v>0</v>
          </cell>
          <cell r="F7731">
            <v>0</v>
          </cell>
          <cell r="G7731">
            <v>0</v>
          </cell>
        </row>
        <row r="7732">
          <cell r="A7732" t="str">
            <v/>
          </cell>
          <cell r="B7732" t="str">
            <v/>
          </cell>
          <cell r="C7732">
            <v>0</v>
          </cell>
          <cell r="D7732" t="str">
            <v/>
          </cell>
          <cell r="E7732">
            <v>0</v>
          </cell>
          <cell r="F7732">
            <v>0</v>
          </cell>
          <cell r="G7732">
            <v>0</v>
          </cell>
        </row>
        <row r="7733">
          <cell r="A7733" t="str">
            <v/>
          </cell>
          <cell r="B7733" t="str">
            <v/>
          </cell>
          <cell r="C7733">
            <v>0</v>
          </cell>
          <cell r="D7733" t="str">
            <v/>
          </cell>
          <cell r="E7733">
            <v>0</v>
          </cell>
          <cell r="F7733">
            <v>0</v>
          </cell>
          <cell r="G7733">
            <v>0</v>
          </cell>
        </row>
        <row r="7734">
          <cell r="A7734" t="str">
            <v/>
          </cell>
          <cell r="B7734" t="str">
            <v/>
          </cell>
          <cell r="C7734">
            <v>0</v>
          </cell>
          <cell r="D7734" t="str">
            <v/>
          </cell>
          <cell r="E7734">
            <v>0</v>
          </cell>
          <cell r="F7734">
            <v>0</v>
          </cell>
          <cell r="G7734">
            <v>0</v>
          </cell>
        </row>
        <row r="7735">
          <cell r="A7735" t="str">
            <v/>
          </cell>
          <cell r="B7735" t="str">
            <v/>
          </cell>
          <cell r="C7735">
            <v>0</v>
          </cell>
          <cell r="D7735" t="str">
            <v/>
          </cell>
          <cell r="E7735">
            <v>0</v>
          </cell>
          <cell r="F7735">
            <v>0</v>
          </cell>
          <cell r="G7735">
            <v>0</v>
          </cell>
        </row>
        <row r="7736">
          <cell r="A7736">
            <v>0</v>
          </cell>
          <cell r="E7736">
            <v>0</v>
          </cell>
          <cell r="F7736" t="str">
            <v>Total B</v>
          </cell>
          <cell r="G7736">
            <v>0</v>
          </cell>
        </row>
        <row r="7737">
          <cell r="A7737">
            <v>0</v>
          </cell>
          <cell r="C7737" t="str">
            <v>C - EQUIPOS</v>
          </cell>
          <cell r="E7737">
            <v>0</v>
          </cell>
          <cell r="G7737">
            <v>0</v>
          </cell>
        </row>
        <row r="7738">
          <cell r="A7738" t="str">
            <v/>
          </cell>
          <cell r="B7738" t="str">
            <v/>
          </cell>
          <cell r="C7738">
            <v>0</v>
          </cell>
          <cell r="D7738" t="str">
            <v/>
          </cell>
          <cell r="E7738">
            <v>0</v>
          </cell>
          <cell r="F7738">
            <v>0</v>
          </cell>
          <cell r="G7738">
            <v>0</v>
          </cell>
        </row>
        <row r="7739">
          <cell r="A7739" t="str">
            <v/>
          </cell>
          <cell r="B7739" t="str">
            <v/>
          </cell>
          <cell r="C7739">
            <v>0</v>
          </cell>
          <cell r="D7739" t="str">
            <v/>
          </cell>
          <cell r="E7739">
            <v>0</v>
          </cell>
          <cell r="F7739">
            <v>0</v>
          </cell>
          <cell r="G7739">
            <v>0</v>
          </cell>
        </row>
        <row r="7740">
          <cell r="A7740" t="str">
            <v/>
          </cell>
          <cell r="B7740" t="str">
            <v/>
          </cell>
          <cell r="C7740">
            <v>0</v>
          </cell>
          <cell r="D7740" t="str">
            <v/>
          </cell>
          <cell r="E7740">
            <v>0</v>
          </cell>
          <cell r="F7740">
            <v>0</v>
          </cell>
          <cell r="G7740">
            <v>0</v>
          </cell>
        </row>
        <row r="7741">
          <cell r="A7741" t="str">
            <v/>
          </cell>
          <cell r="B7741" t="str">
            <v/>
          </cell>
          <cell r="C7741">
            <v>0</v>
          </cell>
          <cell r="D7741" t="str">
            <v/>
          </cell>
          <cell r="E7741">
            <v>0</v>
          </cell>
          <cell r="F7741">
            <v>0</v>
          </cell>
          <cell r="G7741">
            <v>0</v>
          </cell>
        </row>
        <row r="7742">
          <cell r="A7742" t="str">
            <v/>
          </cell>
          <cell r="B7742" t="str">
            <v/>
          </cell>
          <cell r="C7742">
            <v>0</v>
          </cell>
          <cell r="D7742" t="str">
            <v/>
          </cell>
          <cell r="E7742">
            <v>0</v>
          </cell>
          <cell r="F7742">
            <v>0</v>
          </cell>
          <cell r="G7742">
            <v>0</v>
          </cell>
        </row>
        <row r="7743">
          <cell r="A7743" t="str">
            <v/>
          </cell>
          <cell r="B7743" t="str">
            <v/>
          </cell>
          <cell r="C7743">
            <v>0</v>
          </cell>
          <cell r="D7743" t="str">
            <v/>
          </cell>
          <cell r="E7743">
            <v>0</v>
          </cell>
          <cell r="F7743">
            <v>0</v>
          </cell>
          <cell r="G7743">
            <v>0</v>
          </cell>
        </row>
        <row r="7744">
          <cell r="A7744" t="str">
            <v/>
          </cell>
          <cell r="B7744" t="str">
            <v/>
          </cell>
          <cell r="C7744">
            <v>0</v>
          </cell>
          <cell r="D7744" t="str">
            <v/>
          </cell>
          <cell r="E7744">
            <v>0</v>
          </cell>
          <cell r="F7744">
            <v>0</v>
          </cell>
          <cell r="G7744">
            <v>0</v>
          </cell>
        </row>
        <row r="7745">
          <cell r="A7745" t="str">
            <v/>
          </cell>
          <cell r="B7745" t="str">
            <v/>
          </cell>
          <cell r="C7745">
            <v>0</v>
          </cell>
          <cell r="D7745" t="str">
            <v/>
          </cell>
          <cell r="E7745">
            <v>0</v>
          </cell>
          <cell r="F7745">
            <v>0</v>
          </cell>
          <cell r="G7745">
            <v>0</v>
          </cell>
        </row>
        <row r="7746">
          <cell r="A7746" t="str">
            <v/>
          </cell>
          <cell r="B7746" t="str">
            <v/>
          </cell>
          <cell r="C7746">
            <v>0</v>
          </cell>
          <cell r="D7746" t="str">
            <v/>
          </cell>
          <cell r="E7746">
            <v>0</v>
          </cell>
          <cell r="F7746">
            <v>0</v>
          </cell>
          <cell r="G7746">
            <v>0</v>
          </cell>
        </row>
        <row r="7747">
          <cell r="A7747">
            <v>0</v>
          </cell>
          <cell r="E7747">
            <v>0</v>
          </cell>
          <cell r="F7747" t="str">
            <v>Total C</v>
          </cell>
          <cell r="G7747">
            <v>0</v>
          </cell>
        </row>
        <row r="7748">
          <cell r="A7748">
            <v>0</v>
          </cell>
          <cell r="E7748">
            <v>0</v>
          </cell>
          <cell r="G7748">
            <v>0</v>
          </cell>
        </row>
        <row r="7749">
          <cell r="A7749" t="str">
            <v>23.7</v>
          </cell>
          <cell r="B7749" t="str">
            <v>Puente peatonal</v>
          </cell>
          <cell r="C7749">
            <v>0</v>
          </cell>
          <cell r="D7749" t="str">
            <v>Costo  Neto</v>
          </cell>
          <cell r="E7749">
            <v>0</v>
          </cell>
          <cell r="F7749" t="str">
            <v>Total D=A+B+C</v>
          </cell>
          <cell r="G7749">
            <v>0</v>
          </cell>
        </row>
        <row r="7751">
          <cell r="A7751" t="str">
            <v>ANALISIS DE PRECIOS</v>
          </cell>
          <cell r="B7751">
            <v>0</v>
          </cell>
          <cell r="C7751">
            <v>0</v>
          </cell>
          <cell r="D7751">
            <v>0</v>
          </cell>
          <cell r="E7751">
            <v>0</v>
          </cell>
          <cell r="F7751">
            <v>0</v>
          </cell>
          <cell r="G7751">
            <v>0</v>
          </cell>
        </row>
        <row r="7752">
          <cell r="A7752" t="str">
            <v>COMITENTE:</v>
          </cell>
          <cell r="B7752" t="str">
            <v>SUBSECRETARÍA DE OBRAS PÚBLICAS</v>
          </cell>
          <cell r="C7752">
            <v>0</v>
          </cell>
          <cell r="D7752">
            <v>0</v>
          </cell>
          <cell r="E7752">
            <v>0</v>
          </cell>
          <cell r="F7752">
            <v>0</v>
          </cell>
          <cell r="G7752">
            <v>0</v>
          </cell>
        </row>
        <row r="7753">
          <cell r="A7753" t="str">
            <v>CONTRATISTA:</v>
          </cell>
          <cell r="B7753">
            <v>0</v>
          </cell>
          <cell r="C7753">
            <v>0</v>
          </cell>
          <cell r="D7753">
            <v>0</v>
          </cell>
          <cell r="E7753">
            <v>0</v>
          </cell>
          <cell r="F7753">
            <v>0</v>
          </cell>
          <cell r="G7753">
            <v>0</v>
          </cell>
        </row>
        <row r="7754">
          <cell r="A7754" t="str">
            <v>OBRA:</v>
          </cell>
          <cell r="B7754" t="str">
            <v>CONSTRUCCIÓN CONSULTORIOS EXTERNOS - HOSPITAL DR. GUILLERMO RAWSON</v>
          </cell>
          <cell r="C7754">
            <v>0</v>
          </cell>
          <cell r="D7754">
            <v>0</v>
          </cell>
          <cell r="E7754">
            <v>0</v>
          </cell>
          <cell r="F7754" t="str">
            <v>PRECIOS A:</v>
          </cell>
          <cell r="G7754">
            <v>0</v>
          </cell>
        </row>
        <row r="7755">
          <cell r="A7755" t="str">
            <v>UBICACIÓN:</v>
          </cell>
          <cell r="B7755" t="str">
            <v>Departamento Capital - Provincia de SAN JUAN</v>
          </cell>
          <cell r="C7755">
            <v>0</v>
          </cell>
          <cell r="E7755">
            <v>0</v>
          </cell>
          <cell r="G7755">
            <v>0</v>
          </cell>
        </row>
        <row r="7756">
          <cell r="A7756" t="str">
            <v>RUBRO:</v>
          </cell>
          <cell r="B7756">
            <v>23</v>
          </cell>
          <cell r="C7756" t="str">
            <v>OBRAS EXTERIORES</v>
          </cell>
          <cell r="E7756">
            <v>0</v>
          </cell>
          <cell r="G7756">
            <v>0</v>
          </cell>
        </row>
        <row r="7757">
          <cell r="A7757" t="str">
            <v>ITEM:</v>
          </cell>
          <cell r="B7757" t="str">
            <v>23.8</v>
          </cell>
          <cell r="C7757" t="str">
            <v>Veredas y veredines</v>
          </cell>
          <cell r="E7757">
            <v>0</v>
          </cell>
          <cell r="F7757" t="str">
            <v>UNIDAD:</v>
          </cell>
          <cell r="G7757" t="str">
            <v>m2</v>
          </cell>
        </row>
        <row r="7758">
          <cell r="A7758">
            <v>0</v>
          </cell>
          <cell r="B7758">
            <v>0</v>
          </cell>
          <cell r="E7758">
            <v>0</v>
          </cell>
          <cell r="G7758">
            <v>0</v>
          </cell>
        </row>
        <row r="7759">
          <cell r="A7759" t="str">
            <v>DATOS REDETERMINACION</v>
          </cell>
          <cell r="B7759">
            <v>0</v>
          </cell>
          <cell r="C7759" t="str">
            <v>DESIGNACION</v>
          </cell>
          <cell r="D7759" t="str">
            <v>U</v>
          </cell>
          <cell r="E7759" t="str">
            <v>Cantidad</v>
          </cell>
          <cell r="F7759" t="str">
            <v>$ Unitarios</v>
          </cell>
          <cell r="G7759" t="str">
            <v>$ Parcial</v>
          </cell>
        </row>
        <row r="7760">
          <cell r="A7760" t="str">
            <v>CÓDIGO</v>
          </cell>
          <cell r="B7760" t="str">
            <v>DESCRIPCIÓN</v>
          </cell>
          <cell r="C7760">
            <v>0</v>
          </cell>
          <cell r="D7760">
            <v>0</v>
          </cell>
          <cell r="E7760">
            <v>0</v>
          </cell>
          <cell r="F7760">
            <v>0</v>
          </cell>
          <cell r="G7760">
            <v>0</v>
          </cell>
        </row>
        <row r="7761">
          <cell r="A7761">
            <v>0</v>
          </cell>
          <cell r="B7761">
            <v>0</v>
          </cell>
          <cell r="C7761" t="str">
            <v>A - MATERIALES</v>
          </cell>
          <cell r="D7761">
            <v>0</v>
          </cell>
          <cell r="E7761">
            <v>0</v>
          </cell>
          <cell r="F7761">
            <v>0</v>
          </cell>
          <cell r="G7761">
            <v>0</v>
          </cell>
        </row>
        <row r="7762">
          <cell r="A7762" t="str">
            <v/>
          </cell>
          <cell r="B7762" t="str">
            <v/>
          </cell>
          <cell r="C7762">
            <v>0</v>
          </cell>
          <cell r="D7762" t="str">
            <v/>
          </cell>
          <cell r="E7762">
            <v>0</v>
          </cell>
          <cell r="F7762">
            <v>0</v>
          </cell>
          <cell r="G7762">
            <v>0</v>
          </cell>
        </row>
        <row r="7763">
          <cell r="A7763" t="str">
            <v/>
          </cell>
          <cell r="B7763" t="str">
            <v/>
          </cell>
          <cell r="C7763">
            <v>0</v>
          </cell>
          <cell r="D7763" t="str">
            <v/>
          </cell>
          <cell r="E7763">
            <v>0</v>
          </cell>
          <cell r="F7763">
            <v>0</v>
          </cell>
          <cell r="G7763">
            <v>0</v>
          </cell>
        </row>
        <row r="7764">
          <cell r="A7764" t="str">
            <v/>
          </cell>
          <cell r="B7764" t="str">
            <v/>
          </cell>
          <cell r="C7764">
            <v>0</v>
          </cell>
          <cell r="D7764" t="str">
            <v/>
          </cell>
          <cell r="E7764">
            <v>0</v>
          </cell>
          <cell r="F7764">
            <v>0</v>
          </cell>
          <cell r="G7764">
            <v>0</v>
          </cell>
        </row>
        <row r="7765">
          <cell r="A7765" t="str">
            <v/>
          </cell>
          <cell r="B7765" t="str">
            <v/>
          </cell>
          <cell r="C7765">
            <v>0</v>
          </cell>
          <cell r="D7765" t="str">
            <v/>
          </cell>
          <cell r="E7765">
            <v>0</v>
          </cell>
          <cell r="F7765">
            <v>0</v>
          </cell>
          <cell r="G7765">
            <v>0</v>
          </cell>
        </row>
        <row r="7766">
          <cell r="A7766" t="str">
            <v/>
          </cell>
          <cell r="B7766" t="str">
            <v/>
          </cell>
          <cell r="C7766">
            <v>0</v>
          </cell>
          <cell r="D7766" t="str">
            <v/>
          </cell>
          <cell r="E7766">
            <v>0</v>
          </cell>
          <cell r="F7766">
            <v>0</v>
          </cell>
          <cell r="G7766">
            <v>0</v>
          </cell>
        </row>
        <row r="7767">
          <cell r="A7767" t="str">
            <v/>
          </cell>
          <cell r="B7767" t="str">
            <v/>
          </cell>
          <cell r="C7767">
            <v>0</v>
          </cell>
          <cell r="D7767" t="str">
            <v/>
          </cell>
          <cell r="E7767">
            <v>0</v>
          </cell>
          <cell r="F7767">
            <v>0</v>
          </cell>
          <cell r="G7767">
            <v>0</v>
          </cell>
        </row>
        <row r="7768">
          <cell r="A7768" t="str">
            <v/>
          </cell>
          <cell r="B7768" t="str">
            <v/>
          </cell>
          <cell r="C7768">
            <v>0</v>
          </cell>
          <cell r="D7768" t="str">
            <v/>
          </cell>
          <cell r="E7768">
            <v>0</v>
          </cell>
          <cell r="F7768">
            <v>0</v>
          </cell>
          <cell r="G7768">
            <v>0</v>
          </cell>
        </row>
        <row r="7769">
          <cell r="A7769" t="str">
            <v/>
          </cell>
          <cell r="B7769" t="str">
            <v/>
          </cell>
          <cell r="C7769">
            <v>0</v>
          </cell>
          <cell r="D7769" t="str">
            <v/>
          </cell>
          <cell r="E7769">
            <v>0</v>
          </cell>
          <cell r="F7769">
            <v>0</v>
          </cell>
          <cell r="G7769">
            <v>0</v>
          </cell>
        </row>
        <row r="7770">
          <cell r="A7770" t="str">
            <v/>
          </cell>
          <cell r="B7770" t="str">
            <v/>
          </cell>
          <cell r="C7770">
            <v>0</v>
          </cell>
          <cell r="D7770" t="str">
            <v/>
          </cell>
          <cell r="E7770">
            <v>0</v>
          </cell>
          <cell r="F7770">
            <v>0</v>
          </cell>
          <cell r="G7770">
            <v>0</v>
          </cell>
        </row>
        <row r="7771">
          <cell r="A7771" t="str">
            <v/>
          </cell>
          <cell r="B7771" t="str">
            <v/>
          </cell>
          <cell r="C7771">
            <v>0</v>
          </cell>
          <cell r="D7771" t="str">
            <v/>
          </cell>
          <cell r="E7771">
            <v>0</v>
          </cell>
          <cell r="F7771">
            <v>0</v>
          </cell>
          <cell r="G7771">
            <v>0</v>
          </cell>
        </row>
        <row r="7772">
          <cell r="A7772" t="str">
            <v/>
          </cell>
          <cell r="B7772" t="str">
            <v/>
          </cell>
          <cell r="C7772">
            <v>0</v>
          </cell>
          <cell r="D7772" t="str">
            <v/>
          </cell>
          <cell r="E7772">
            <v>0</v>
          </cell>
          <cell r="F7772">
            <v>0</v>
          </cell>
          <cell r="G7772">
            <v>0</v>
          </cell>
        </row>
        <row r="7773">
          <cell r="A7773" t="str">
            <v/>
          </cell>
          <cell r="B7773" t="str">
            <v/>
          </cell>
          <cell r="C7773">
            <v>0</v>
          </cell>
          <cell r="D7773" t="str">
            <v/>
          </cell>
          <cell r="E7773">
            <v>0</v>
          </cell>
          <cell r="F7773">
            <v>0</v>
          </cell>
          <cell r="G7773">
            <v>0</v>
          </cell>
        </row>
        <row r="7774">
          <cell r="A7774" t="str">
            <v/>
          </cell>
          <cell r="B7774" t="str">
            <v/>
          </cell>
          <cell r="C7774">
            <v>0</v>
          </cell>
          <cell r="D7774" t="str">
            <v/>
          </cell>
          <cell r="E7774">
            <v>0</v>
          </cell>
          <cell r="F7774">
            <v>0</v>
          </cell>
          <cell r="G7774">
            <v>0</v>
          </cell>
        </row>
        <row r="7775">
          <cell r="A7775" t="str">
            <v/>
          </cell>
          <cell r="B7775" t="str">
            <v/>
          </cell>
          <cell r="C7775">
            <v>0</v>
          </cell>
          <cell r="D7775" t="str">
            <v/>
          </cell>
          <cell r="E7775">
            <v>0</v>
          </cell>
          <cell r="F7775">
            <v>0</v>
          </cell>
          <cell r="G7775">
            <v>0</v>
          </cell>
        </row>
        <row r="7776">
          <cell r="A7776">
            <v>0</v>
          </cell>
          <cell r="E7776">
            <v>0</v>
          </cell>
          <cell r="F7776" t="str">
            <v>Total A</v>
          </cell>
          <cell r="G7776">
            <v>0</v>
          </cell>
        </row>
        <row r="7777">
          <cell r="A7777">
            <v>0</v>
          </cell>
          <cell r="C7777" t="str">
            <v>B - MANO DE OBRA</v>
          </cell>
          <cell r="E7777">
            <v>0</v>
          </cell>
          <cell r="G7777">
            <v>0</v>
          </cell>
        </row>
        <row r="7778">
          <cell r="A7778" t="str">
            <v/>
          </cell>
          <cell r="B7778" t="str">
            <v/>
          </cell>
          <cell r="C7778">
            <v>0</v>
          </cell>
          <cell r="D7778" t="str">
            <v/>
          </cell>
          <cell r="E7778">
            <v>0</v>
          </cell>
          <cell r="F7778">
            <v>0</v>
          </cell>
          <cell r="G7778">
            <v>0</v>
          </cell>
        </row>
        <row r="7779">
          <cell r="A7779" t="str">
            <v/>
          </cell>
          <cell r="B7779" t="str">
            <v/>
          </cell>
          <cell r="C7779">
            <v>0</v>
          </cell>
          <cell r="D7779" t="str">
            <v/>
          </cell>
          <cell r="E7779">
            <v>0</v>
          </cell>
          <cell r="F7779">
            <v>0</v>
          </cell>
          <cell r="G7779">
            <v>0</v>
          </cell>
        </row>
        <row r="7780">
          <cell r="A7780" t="str">
            <v/>
          </cell>
          <cell r="B7780" t="str">
            <v/>
          </cell>
          <cell r="C7780">
            <v>0</v>
          </cell>
          <cell r="D7780" t="str">
            <v/>
          </cell>
          <cell r="E7780">
            <v>0</v>
          </cell>
          <cell r="F7780">
            <v>0</v>
          </cell>
          <cell r="G7780">
            <v>0</v>
          </cell>
        </row>
        <row r="7781">
          <cell r="A7781" t="str">
            <v/>
          </cell>
          <cell r="B7781" t="str">
            <v/>
          </cell>
          <cell r="C7781">
            <v>0</v>
          </cell>
          <cell r="D7781" t="str">
            <v/>
          </cell>
          <cell r="E7781">
            <v>0</v>
          </cell>
          <cell r="F7781">
            <v>0</v>
          </cell>
          <cell r="G7781">
            <v>0</v>
          </cell>
        </row>
        <row r="7782">
          <cell r="A7782" t="str">
            <v/>
          </cell>
          <cell r="B7782" t="str">
            <v/>
          </cell>
          <cell r="C7782">
            <v>0</v>
          </cell>
          <cell r="D7782" t="str">
            <v/>
          </cell>
          <cell r="E7782">
            <v>0</v>
          </cell>
          <cell r="F7782">
            <v>0</v>
          </cell>
          <cell r="G7782">
            <v>0</v>
          </cell>
        </row>
        <row r="7783">
          <cell r="A7783" t="str">
            <v/>
          </cell>
          <cell r="B7783" t="str">
            <v/>
          </cell>
          <cell r="C7783">
            <v>0</v>
          </cell>
          <cell r="D7783" t="str">
            <v/>
          </cell>
          <cell r="E7783">
            <v>0</v>
          </cell>
          <cell r="F7783">
            <v>0</v>
          </cell>
          <cell r="G7783">
            <v>0</v>
          </cell>
        </row>
        <row r="7784">
          <cell r="A7784" t="str">
            <v/>
          </cell>
          <cell r="B7784" t="str">
            <v/>
          </cell>
          <cell r="C7784">
            <v>0</v>
          </cell>
          <cell r="D7784" t="str">
            <v/>
          </cell>
          <cell r="E7784">
            <v>0</v>
          </cell>
          <cell r="F7784">
            <v>0</v>
          </cell>
          <cell r="G7784">
            <v>0</v>
          </cell>
        </row>
        <row r="7785">
          <cell r="A7785" t="str">
            <v/>
          </cell>
          <cell r="B7785" t="str">
            <v/>
          </cell>
          <cell r="C7785">
            <v>0</v>
          </cell>
          <cell r="D7785" t="str">
            <v/>
          </cell>
          <cell r="E7785">
            <v>0</v>
          </cell>
          <cell r="F7785">
            <v>0</v>
          </cell>
          <cell r="G7785">
            <v>0</v>
          </cell>
        </row>
        <row r="7786">
          <cell r="A7786">
            <v>0</v>
          </cell>
          <cell r="E7786">
            <v>0</v>
          </cell>
          <cell r="F7786" t="str">
            <v>Total B</v>
          </cell>
          <cell r="G7786">
            <v>0</v>
          </cell>
        </row>
        <row r="7787">
          <cell r="A7787">
            <v>0</v>
          </cell>
          <cell r="C7787" t="str">
            <v>C - EQUIPOS</v>
          </cell>
          <cell r="E7787">
            <v>0</v>
          </cell>
          <cell r="G7787">
            <v>0</v>
          </cell>
        </row>
        <row r="7788">
          <cell r="A7788" t="str">
            <v/>
          </cell>
          <cell r="B7788" t="str">
            <v/>
          </cell>
          <cell r="C7788">
            <v>0</v>
          </cell>
          <cell r="D7788" t="str">
            <v/>
          </cell>
          <cell r="E7788">
            <v>0</v>
          </cell>
          <cell r="F7788">
            <v>0</v>
          </cell>
          <cell r="G7788">
            <v>0</v>
          </cell>
        </row>
        <row r="7789">
          <cell r="A7789" t="str">
            <v/>
          </cell>
          <cell r="B7789" t="str">
            <v/>
          </cell>
          <cell r="C7789">
            <v>0</v>
          </cell>
          <cell r="D7789" t="str">
            <v/>
          </cell>
          <cell r="E7789">
            <v>0</v>
          </cell>
          <cell r="F7789">
            <v>0</v>
          </cell>
          <cell r="G7789">
            <v>0</v>
          </cell>
        </row>
        <row r="7790">
          <cell r="A7790" t="str">
            <v/>
          </cell>
          <cell r="B7790" t="str">
            <v/>
          </cell>
          <cell r="C7790">
            <v>0</v>
          </cell>
          <cell r="D7790" t="str">
            <v/>
          </cell>
          <cell r="E7790">
            <v>0</v>
          </cell>
          <cell r="F7790">
            <v>0</v>
          </cell>
          <cell r="G7790">
            <v>0</v>
          </cell>
        </row>
        <row r="7791">
          <cell r="A7791" t="str">
            <v/>
          </cell>
          <cell r="B7791" t="str">
            <v/>
          </cell>
          <cell r="C7791">
            <v>0</v>
          </cell>
          <cell r="D7791" t="str">
            <v/>
          </cell>
          <cell r="E7791">
            <v>0</v>
          </cell>
          <cell r="F7791">
            <v>0</v>
          </cell>
          <cell r="G7791">
            <v>0</v>
          </cell>
        </row>
        <row r="7792">
          <cell r="A7792" t="str">
            <v/>
          </cell>
          <cell r="B7792" t="str">
            <v/>
          </cell>
          <cell r="C7792">
            <v>0</v>
          </cell>
          <cell r="D7792" t="str">
            <v/>
          </cell>
          <cell r="E7792">
            <v>0</v>
          </cell>
          <cell r="F7792">
            <v>0</v>
          </cell>
          <cell r="G7792">
            <v>0</v>
          </cell>
        </row>
        <row r="7793">
          <cell r="A7793" t="str">
            <v/>
          </cell>
          <cell r="B7793" t="str">
            <v/>
          </cell>
          <cell r="C7793">
            <v>0</v>
          </cell>
          <cell r="D7793" t="str">
            <v/>
          </cell>
          <cell r="E7793">
            <v>0</v>
          </cell>
          <cell r="F7793">
            <v>0</v>
          </cell>
          <cell r="G7793">
            <v>0</v>
          </cell>
        </row>
        <row r="7794">
          <cell r="A7794" t="str">
            <v/>
          </cell>
          <cell r="B7794" t="str">
            <v/>
          </cell>
          <cell r="C7794">
            <v>0</v>
          </cell>
          <cell r="D7794" t="str">
            <v/>
          </cell>
          <cell r="E7794">
            <v>0</v>
          </cell>
          <cell r="F7794">
            <v>0</v>
          </cell>
          <cell r="G7794">
            <v>0</v>
          </cell>
        </row>
        <row r="7795">
          <cell r="A7795" t="str">
            <v/>
          </cell>
          <cell r="B7795" t="str">
            <v/>
          </cell>
          <cell r="C7795">
            <v>0</v>
          </cell>
          <cell r="D7795" t="str">
            <v/>
          </cell>
          <cell r="E7795">
            <v>0</v>
          </cell>
          <cell r="F7795">
            <v>0</v>
          </cell>
          <cell r="G7795">
            <v>0</v>
          </cell>
        </row>
        <row r="7796">
          <cell r="A7796" t="str">
            <v/>
          </cell>
          <cell r="B7796" t="str">
            <v/>
          </cell>
          <cell r="C7796">
            <v>0</v>
          </cell>
          <cell r="D7796" t="str">
            <v/>
          </cell>
          <cell r="E7796">
            <v>0</v>
          </cell>
          <cell r="F7796">
            <v>0</v>
          </cell>
          <cell r="G7796">
            <v>0</v>
          </cell>
        </row>
        <row r="7797">
          <cell r="A7797">
            <v>0</v>
          </cell>
          <cell r="E7797">
            <v>0</v>
          </cell>
          <cell r="F7797" t="str">
            <v>Total C</v>
          </cell>
          <cell r="G7797">
            <v>0</v>
          </cell>
        </row>
        <row r="7798">
          <cell r="A7798">
            <v>0</v>
          </cell>
          <cell r="E7798">
            <v>0</v>
          </cell>
          <cell r="G7798">
            <v>0</v>
          </cell>
        </row>
        <row r="7799">
          <cell r="A7799" t="str">
            <v>23.8</v>
          </cell>
          <cell r="B7799" t="str">
            <v>Veredas y veredines</v>
          </cell>
          <cell r="C7799">
            <v>0</v>
          </cell>
          <cell r="D7799" t="str">
            <v>Costo  Neto</v>
          </cell>
          <cell r="E7799">
            <v>0</v>
          </cell>
          <cell r="F7799" t="str">
            <v>Total D=A+B+C</v>
          </cell>
          <cell r="G7799">
            <v>0</v>
          </cell>
        </row>
        <row r="7801">
          <cell r="A7801" t="str">
            <v>ANALISIS DE PRECIOS</v>
          </cell>
          <cell r="B7801">
            <v>0</v>
          </cell>
          <cell r="C7801">
            <v>0</v>
          </cell>
          <cell r="D7801">
            <v>0</v>
          </cell>
          <cell r="E7801">
            <v>0</v>
          </cell>
          <cell r="F7801">
            <v>0</v>
          </cell>
          <cell r="G7801">
            <v>0</v>
          </cell>
        </row>
        <row r="7802">
          <cell r="A7802" t="str">
            <v>COMITENTE:</v>
          </cell>
          <cell r="B7802" t="str">
            <v>SUBSECRETARÍA DE OBRAS PÚBLICAS</v>
          </cell>
          <cell r="C7802">
            <v>0</v>
          </cell>
          <cell r="D7802">
            <v>0</v>
          </cell>
          <cell r="E7802">
            <v>0</v>
          </cell>
          <cell r="F7802">
            <v>0</v>
          </cell>
          <cell r="G7802">
            <v>0</v>
          </cell>
        </row>
        <row r="7803">
          <cell r="A7803" t="str">
            <v>CONTRATISTA:</v>
          </cell>
          <cell r="B7803">
            <v>0</v>
          </cell>
          <cell r="C7803">
            <v>0</v>
          </cell>
          <cell r="D7803">
            <v>0</v>
          </cell>
          <cell r="E7803">
            <v>0</v>
          </cell>
          <cell r="F7803">
            <v>0</v>
          </cell>
          <cell r="G7803">
            <v>0</v>
          </cell>
        </row>
        <row r="7804">
          <cell r="A7804" t="str">
            <v>OBRA:</v>
          </cell>
          <cell r="B7804" t="str">
            <v>CONSTRUCCIÓN CONSULTORIOS EXTERNOS - HOSPITAL DR. GUILLERMO RAWSON</v>
          </cell>
          <cell r="C7804">
            <v>0</v>
          </cell>
          <cell r="D7804">
            <v>0</v>
          </cell>
          <cell r="E7804">
            <v>0</v>
          </cell>
          <cell r="F7804" t="str">
            <v>PRECIOS A:</v>
          </cell>
          <cell r="G7804">
            <v>0</v>
          </cell>
        </row>
        <row r="7805">
          <cell r="A7805" t="str">
            <v>UBICACIÓN:</v>
          </cell>
          <cell r="B7805" t="str">
            <v>Departamento Capital - Provincia de SAN JUAN</v>
          </cell>
          <cell r="C7805">
            <v>0</v>
          </cell>
          <cell r="E7805">
            <v>0</v>
          </cell>
          <cell r="G7805">
            <v>0</v>
          </cell>
        </row>
        <row r="7806">
          <cell r="A7806" t="str">
            <v>RUBRO:</v>
          </cell>
          <cell r="B7806">
            <v>23</v>
          </cell>
          <cell r="C7806" t="str">
            <v>OBRAS EXTERIORES</v>
          </cell>
          <cell r="E7806">
            <v>0</v>
          </cell>
          <cell r="G7806">
            <v>0</v>
          </cell>
        </row>
        <row r="7807">
          <cell r="A7807" t="str">
            <v>ITEM:</v>
          </cell>
          <cell r="B7807" t="str">
            <v>23.9.1</v>
          </cell>
          <cell r="C7807" t="str">
            <v>Jardin vertical EXT -03</v>
          </cell>
          <cell r="E7807">
            <v>0</v>
          </cell>
          <cell r="F7807" t="str">
            <v>UNIDAD:</v>
          </cell>
          <cell r="G7807" t="str">
            <v>gl</v>
          </cell>
        </row>
        <row r="7808">
          <cell r="A7808">
            <v>0</v>
          </cell>
          <cell r="B7808">
            <v>0</v>
          </cell>
          <cell r="E7808">
            <v>0</v>
          </cell>
          <cell r="G7808">
            <v>0</v>
          </cell>
        </row>
        <row r="7809">
          <cell r="A7809" t="str">
            <v>DATOS REDETERMINACION</v>
          </cell>
          <cell r="B7809">
            <v>0</v>
          </cell>
          <cell r="C7809" t="str">
            <v>DESIGNACION</v>
          </cell>
          <cell r="D7809" t="str">
            <v>U</v>
          </cell>
          <cell r="E7809" t="str">
            <v>Cantidad</v>
          </cell>
          <cell r="F7809" t="str">
            <v>$ Unitarios</v>
          </cell>
          <cell r="G7809" t="str">
            <v>$ Parcial</v>
          </cell>
        </row>
        <row r="7810">
          <cell r="A7810" t="str">
            <v>CÓDIGO</v>
          </cell>
          <cell r="B7810" t="str">
            <v>DESCRIPCIÓN</v>
          </cell>
          <cell r="C7810">
            <v>0</v>
          </cell>
          <cell r="D7810">
            <v>0</v>
          </cell>
          <cell r="E7810">
            <v>0</v>
          </cell>
          <cell r="F7810">
            <v>0</v>
          </cell>
          <cell r="G7810">
            <v>0</v>
          </cell>
        </row>
        <row r="7811">
          <cell r="A7811">
            <v>0</v>
          </cell>
          <cell r="B7811">
            <v>0</v>
          </cell>
          <cell r="C7811" t="str">
            <v>A - MATERIALES</v>
          </cell>
          <cell r="D7811">
            <v>0</v>
          </cell>
          <cell r="E7811">
            <v>0</v>
          </cell>
          <cell r="F7811">
            <v>0</v>
          </cell>
          <cell r="G7811">
            <v>0</v>
          </cell>
        </row>
        <row r="7812">
          <cell r="A7812" t="str">
            <v/>
          </cell>
          <cell r="B7812" t="str">
            <v/>
          </cell>
          <cell r="C7812">
            <v>0</v>
          </cell>
          <cell r="D7812" t="str">
            <v/>
          </cell>
          <cell r="E7812">
            <v>0</v>
          </cell>
          <cell r="F7812">
            <v>0</v>
          </cell>
          <cell r="G7812">
            <v>0</v>
          </cell>
        </row>
        <row r="7813">
          <cell r="A7813" t="str">
            <v/>
          </cell>
          <cell r="B7813" t="str">
            <v/>
          </cell>
          <cell r="C7813">
            <v>0</v>
          </cell>
          <cell r="D7813" t="str">
            <v/>
          </cell>
          <cell r="E7813">
            <v>0</v>
          </cell>
          <cell r="F7813">
            <v>0</v>
          </cell>
          <cell r="G7813">
            <v>0</v>
          </cell>
        </row>
        <row r="7814">
          <cell r="A7814" t="str">
            <v/>
          </cell>
          <cell r="B7814" t="str">
            <v/>
          </cell>
          <cell r="C7814">
            <v>0</v>
          </cell>
          <cell r="D7814" t="str">
            <v/>
          </cell>
          <cell r="E7814">
            <v>0</v>
          </cell>
          <cell r="F7814">
            <v>0</v>
          </cell>
          <cell r="G7814">
            <v>0</v>
          </cell>
        </row>
        <row r="7815">
          <cell r="A7815" t="str">
            <v/>
          </cell>
          <cell r="B7815" t="str">
            <v/>
          </cell>
          <cell r="C7815">
            <v>0</v>
          </cell>
          <cell r="D7815" t="str">
            <v/>
          </cell>
          <cell r="E7815">
            <v>0</v>
          </cell>
          <cell r="F7815">
            <v>0</v>
          </cell>
          <cell r="G7815">
            <v>0</v>
          </cell>
        </row>
        <row r="7816">
          <cell r="A7816" t="str">
            <v/>
          </cell>
          <cell r="B7816" t="str">
            <v/>
          </cell>
          <cell r="C7816">
            <v>0</v>
          </cell>
          <cell r="D7816" t="str">
            <v/>
          </cell>
          <cell r="E7816">
            <v>0</v>
          </cell>
          <cell r="F7816">
            <v>0</v>
          </cell>
          <cell r="G7816">
            <v>0</v>
          </cell>
        </row>
        <row r="7817">
          <cell r="A7817" t="str">
            <v/>
          </cell>
          <cell r="B7817" t="str">
            <v/>
          </cell>
          <cell r="C7817">
            <v>0</v>
          </cell>
          <cell r="D7817" t="str">
            <v/>
          </cell>
          <cell r="E7817">
            <v>0</v>
          </cell>
          <cell r="F7817">
            <v>0</v>
          </cell>
          <cell r="G7817">
            <v>0</v>
          </cell>
        </row>
        <row r="7818">
          <cell r="A7818" t="str">
            <v/>
          </cell>
          <cell r="B7818" t="str">
            <v/>
          </cell>
          <cell r="C7818">
            <v>0</v>
          </cell>
          <cell r="D7818" t="str">
            <v/>
          </cell>
          <cell r="E7818">
            <v>0</v>
          </cell>
          <cell r="F7818">
            <v>0</v>
          </cell>
          <cell r="G7818">
            <v>0</v>
          </cell>
        </row>
        <row r="7819">
          <cell r="A7819" t="str">
            <v/>
          </cell>
          <cell r="B7819" t="str">
            <v/>
          </cell>
          <cell r="C7819">
            <v>0</v>
          </cell>
          <cell r="D7819" t="str">
            <v/>
          </cell>
          <cell r="E7819">
            <v>0</v>
          </cell>
          <cell r="F7819">
            <v>0</v>
          </cell>
          <cell r="G7819">
            <v>0</v>
          </cell>
        </row>
        <row r="7820">
          <cell r="A7820" t="str">
            <v/>
          </cell>
          <cell r="B7820" t="str">
            <v/>
          </cell>
          <cell r="C7820">
            <v>0</v>
          </cell>
          <cell r="D7820" t="str">
            <v/>
          </cell>
          <cell r="E7820">
            <v>0</v>
          </cell>
          <cell r="F7820">
            <v>0</v>
          </cell>
          <cell r="G7820">
            <v>0</v>
          </cell>
        </row>
        <row r="7821">
          <cell r="A7821" t="str">
            <v/>
          </cell>
          <cell r="B7821" t="str">
            <v/>
          </cell>
          <cell r="C7821">
            <v>0</v>
          </cell>
          <cell r="D7821" t="str">
            <v/>
          </cell>
          <cell r="E7821">
            <v>0</v>
          </cell>
          <cell r="F7821">
            <v>0</v>
          </cell>
          <cell r="G7821">
            <v>0</v>
          </cell>
        </row>
        <row r="7822">
          <cell r="A7822" t="str">
            <v/>
          </cell>
          <cell r="B7822" t="str">
            <v/>
          </cell>
          <cell r="C7822">
            <v>0</v>
          </cell>
          <cell r="D7822" t="str">
            <v/>
          </cell>
          <cell r="E7822">
            <v>0</v>
          </cell>
          <cell r="F7822">
            <v>0</v>
          </cell>
          <cell r="G7822">
            <v>0</v>
          </cell>
        </row>
        <row r="7823">
          <cell r="A7823" t="str">
            <v/>
          </cell>
          <cell r="B7823" t="str">
            <v/>
          </cell>
          <cell r="C7823">
            <v>0</v>
          </cell>
          <cell r="D7823" t="str">
            <v/>
          </cell>
          <cell r="E7823">
            <v>0</v>
          </cell>
          <cell r="F7823">
            <v>0</v>
          </cell>
          <cell r="G7823">
            <v>0</v>
          </cell>
        </row>
        <row r="7824">
          <cell r="A7824" t="str">
            <v/>
          </cell>
          <cell r="B7824" t="str">
            <v/>
          </cell>
          <cell r="C7824">
            <v>0</v>
          </cell>
          <cell r="D7824" t="str">
            <v/>
          </cell>
          <cell r="E7824">
            <v>0</v>
          </cell>
          <cell r="F7824">
            <v>0</v>
          </cell>
          <cell r="G7824">
            <v>0</v>
          </cell>
        </row>
        <row r="7825">
          <cell r="A7825" t="str">
            <v/>
          </cell>
          <cell r="B7825" t="str">
            <v/>
          </cell>
          <cell r="C7825">
            <v>0</v>
          </cell>
          <cell r="D7825" t="str">
            <v/>
          </cell>
          <cell r="E7825">
            <v>0</v>
          </cell>
          <cell r="F7825">
            <v>0</v>
          </cell>
          <cell r="G7825">
            <v>0</v>
          </cell>
        </row>
        <row r="7826">
          <cell r="A7826">
            <v>0</v>
          </cell>
          <cell r="E7826">
            <v>0</v>
          </cell>
          <cell r="F7826" t="str">
            <v>Total A</v>
          </cell>
          <cell r="G7826">
            <v>0</v>
          </cell>
        </row>
        <row r="7827">
          <cell r="A7827">
            <v>0</v>
          </cell>
          <cell r="C7827" t="str">
            <v>B - MANO DE OBRA</v>
          </cell>
          <cell r="E7827">
            <v>0</v>
          </cell>
          <cell r="G7827">
            <v>0</v>
          </cell>
        </row>
        <row r="7828">
          <cell r="A7828" t="str">
            <v/>
          </cell>
          <cell r="B7828" t="str">
            <v/>
          </cell>
          <cell r="C7828">
            <v>0</v>
          </cell>
          <cell r="D7828" t="str">
            <v/>
          </cell>
          <cell r="E7828">
            <v>0</v>
          </cell>
          <cell r="F7828">
            <v>0</v>
          </cell>
          <cell r="G7828">
            <v>0</v>
          </cell>
        </row>
        <row r="7829">
          <cell r="A7829" t="str">
            <v/>
          </cell>
          <cell r="B7829" t="str">
            <v/>
          </cell>
          <cell r="C7829">
            <v>0</v>
          </cell>
          <cell r="D7829" t="str">
            <v/>
          </cell>
          <cell r="E7829">
            <v>0</v>
          </cell>
          <cell r="F7829">
            <v>0</v>
          </cell>
          <cell r="G7829">
            <v>0</v>
          </cell>
        </row>
        <row r="7830">
          <cell r="A7830" t="str">
            <v/>
          </cell>
          <cell r="B7830" t="str">
            <v/>
          </cell>
          <cell r="C7830">
            <v>0</v>
          </cell>
          <cell r="D7830" t="str">
            <v/>
          </cell>
          <cell r="E7830">
            <v>0</v>
          </cell>
          <cell r="F7830">
            <v>0</v>
          </cell>
          <cell r="G7830">
            <v>0</v>
          </cell>
        </row>
        <row r="7831">
          <cell r="A7831" t="str">
            <v/>
          </cell>
          <cell r="B7831" t="str">
            <v/>
          </cell>
          <cell r="C7831">
            <v>0</v>
          </cell>
          <cell r="D7831" t="str">
            <v/>
          </cell>
          <cell r="E7831">
            <v>0</v>
          </cell>
          <cell r="F7831">
            <v>0</v>
          </cell>
          <cell r="G7831">
            <v>0</v>
          </cell>
        </row>
        <row r="7832">
          <cell r="A7832" t="str">
            <v/>
          </cell>
          <cell r="B7832" t="str">
            <v/>
          </cell>
          <cell r="C7832">
            <v>0</v>
          </cell>
          <cell r="D7832" t="str">
            <v/>
          </cell>
          <cell r="E7832">
            <v>0</v>
          </cell>
          <cell r="F7832">
            <v>0</v>
          </cell>
          <cell r="G7832">
            <v>0</v>
          </cell>
        </row>
        <row r="7833">
          <cell r="A7833" t="str">
            <v/>
          </cell>
          <cell r="B7833" t="str">
            <v/>
          </cell>
          <cell r="C7833">
            <v>0</v>
          </cell>
          <cell r="D7833" t="str">
            <v/>
          </cell>
          <cell r="E7833">
            <v>0</v>
          </cell>
          <cell r="F7833">
            <v>0</v>
          </cell>
          <cell r="G7833">
            <v>0</v>
          </cell>
        </row>
        <row r="7834">
          <cell r="A7834" t="str">
            <v/>
          </cell>
          <cell r="B7834" t="str">
            <v/>
          </cell>
          <cell r="C7834">
            <v>0</v>
          </cell>
          <cell r="D7834" t="str">
            <v/>
          </cell>
          <cell r="E7834">
            <v>0</v>
          </cell>
          <cell r="F7834">
            <v>0</v>
          </cell>
          <cell r="G7834">
            <v>0</v>
          </cell>
        </row>
        <row r="7835">
          <cell r="A7835" t="str">
            <v/>
          </cell>
          <cell r="B7835" t="str">
            <v/>
          </cell>
          <cell r="C7835">
            <v>0</v>
          </cell>
          <cell r="D7835" t="str">
            <v/>
          </cell>
          <cell r="E7835">
            <v>0</v>
          </cell>
          <cell r="F7835">
            <v>0</v>
          </cell>
          <cell r="G7835">
            <v>0</v>
          </cell>
        </row>
        <row r="7836">
          <cell r="A7836">
            <v>0</v>
          </cell>
          <cell r="E7836">
            <v>0</v>
          </cell>
          <cell r="F7836" t="str">
            <v>Total B</v>
          </cell>
          <cell r="G7836">
            <v>0</v>
          </cell>
        </row>
        <row r="7837">
          <cell r="A7837">
            <v>0</v>
          </cell>
          <cell r="C7837" t="str">
            <v>C - EQUIPOS</v>
          </cell>
          <cell r="E7837">
            <v>0</v>
          </cell>
          <cell r="G7837">
            <v>0</v>
          </cell>
        </row>
        <row r="7838">
          <cell r="A7838" t="str">
            <v/>
          </cell>
          <cell r="B7838" t="str">
            <v/>
          </cell>
          <cell r="C7838">
            <v>0</v>
          </cell>
          <cell r="D7838" t="str">
            <v/>
          </cell>
          <cell r="E7838">
            <v>0</v>
          </cell>
          <cell r="F7838">
            <v>0</v>
          </cell>
          <cell r="G7838">
            <v>0</v>
          </cell>
        </row>
        <row r="7839">
          <cell r="A7839" t="str">
            <v/>
          </cell>
          <cell r="B7839" t="str">
            <v/>
          </cell>
          <cell r="C7839">
            <v>0</v>
          </cell>
          <cell r="D7839" t="str">
            <v/>
          </cell>
          <cell r="E7839">
            <v>0</v>
          </cell>
          <cell r="F7839">
            <v>0</v>
          </cell>
          <cell r="G7839">
            <v>0</v>
          </cell>
        </row>
        <row r="7840">
          <cell r="A7840" t="str">
            <v/>
          </cell>
          <cell r="B7840" t="str">
            <v/>
          </cell>
          <cell r="C7840">
            <v>0</v>
          </cell>
          <cell r="D7840" t="str">
            <v/>
          </cell>
          <cell r="E7840">
            <v>0</v>
          </cell>
          <cell r="F7840">
            <v>0</v>
          </cell>
          <cell r="G7840">
            <v>0</v>
          </cell>
        </row>
        <row r="7841">
          <cell r="A7841" t="str">
            <v/>
          </cell>
          <cell r="B7841" t="str">
            <v/>
          </cell>
          <cell r="C7841">
            <v>0</v>
          </cell>
          <cell r="D7841" t="str">
            <v/>
          </cell>
          <cell r="E7841">
            <v>0</v>
          </cell>
          <cell r="F7841">
            <v>0</v>
          </cell>
          <cell r="G7841">
            <v>0</v>
          </cell>
        </row>
        <row r="7842">
          <cell r="A7842" t="str">
            <v/>
          </cell>
          <cell r="B7842" t="str">
            <v/>
          </cell>
          <cell r="C7842">
            <v>0</v>
          </cell>
          <cell r="D7842" t="str">
            <v/>
          </cell>
          <cell r="E7842">
            <v>0</v>
          </cell>
          <cell r="F7842">
            <v>0</v>
          </cell>
          <cell r="G7842">
            <v>0</v>
          </cell>
        </row>
        <row r="7843">
          <cell r="A7843" t="str">
            <v/>
          </cell>
          <cell r="B7843" t="str">
            <v/>
          </cell>
          <cell r="C7843">
            <v>0</v>
          </cell>
          <cell r="D7843" t="str">
            <v/>
          </cell>
          <cell r="E7843">
            <v>0</v>
          </cell>
          <cell r="F7843">
            <v>0</v>
          </cell>
          <cell r="G7843">
            <v>0</v>
          </cell>
        </row>
        <row r="7844">
          <cell r="A7844" t="str">
            <v/>
          </cell>
          <cell r="B7844" t="str">
            <v/>
          </cell>
          <cell r="C7844">
            <v>0</v>
          </cell>
          <cell r="D7844" t="str">
            <v/>
          </cell>
          <cell r="E7844">
            <v>0</v>
          </cell>
          <cell r="F7844">
            <v>0</v>
          </cell>
          <cell r="G7844">
            <v>0</v>
          </cell>
        </row>
        <row r="7845">
          <cell r="A7845" t="str">
            <v/>
          </cell>
          <cell r="B7845" t="str">
            <v/>
          </cell>
          <cell r="C7845">
            <v>0</v>
          </cell>
          <cell r="D7845" t="str">
            <v/>
          </cell>
          <cell r="E7845">
            <v>0</v>
          </cell>
          <cell r="F7845">
            <v>0</v>
          </cell>
          <cell r="G7845">
            <v>0</v>
          </cell>
        </row>
        <row r="7846">
          <cell r="A7846" t="str">
            <v/>
          </cell>
          <cell r="B7846" t="str">
            <v/>
          </cell>
          <cell r="C7846">
            <v>0</v>
          </cell>
          <cell r="D7846" t="str">
            <v/>
          </cell>
          <cell r="E7846">
            <v>0</v>
          </cell>
          <cell r="F7846">
            <v>0</v>
          </cell>
          <cell r="G7846">
            <v>0</v>
          </cell>
        </row>
        <row r="7847">
          <cell r="A7847">
            <v>0</v>
          </cell>
          <cell r="E7847">
            <v>0</v>
          </cell>
          <cell r="F7847" t="str">
            <v>Total C</v>
          </cell>
          <cell r="G7847">
            <v>0</v>
          </cell>
        </row>
        <row r="7848">
          <cell r="A7848">
            <v>0</v>
          </cell>
          <cell r="E7848">
            <v>0</v>
          </cell>
          <cell r="G7848">
            <v>0</v>
          </cell>
        </row>
        <row r="7849">
          <cell r="A7849" t="str">
            <v>23.9.1</v>
          </cell>
          <cell r="B7849" t="str">
            <v>Jardin vertical EXT -03</v>
          </cell>
          <cell r="C7849">
            <v>0</v>
          </cell>
          <cell r="D7849" t="str">
            <v>Costo  Neto</v>
          </cell>
          <cell r="E7849">
            <v>0</v>
          </cell>
          <cell r="F7849" t="str">
            <v>Total D=A+B+C</v>
          </cell>
          <cell r="G7849">
            <v>0</v>
          </cell>
        </row>
        <row r="7851">
          <cell r="A7851" t="str">
            <v>ANALISIS DE PRECIOS</v>
          </cell>
          <cell r="B7851">
            <v>0</v>
          </cell>
          <cell r="C7851">
            <v>0</v>
          </cell>
          <cell r="D7851">
            <v>0</v>
          </cell>
          <cell r="E7851">
            <v>0</v>
          </cell>
          <cell r="F7851">
            <v>0</v>
          </cell>
          <cell r="G7851">
            <v>0</v>
          </cell>
        </row>
        <row r="7852">
          <cell r="A7852" t="str">
            <v>COMITENTE:</v>
          </cell>
          <cell r="B7852" t="str">
            <v>SUBSECRETARÍA DE OBRAS PÚBLICAS</v>
          </cell>
          <cell r="C7852">
            <v>0</v>
          </cell>
          <cell r="D7852">
            <v>0</v>
          </cell>
          <cell r="E7852">
            <v>0</v>
          </cell>
          <cell r="F7852">
            <v>0</v>
          </cell>
          <cell r="G7852">
            <v>0</v>
          </cell>
        </row>
        <row r="7853">
          <cell r="A7853" t="str">
            <v>CONTRATISTA:</v>
          </cell>
          <cell r="B7853">
            <v>0</v>
          </cell>
          <cell r="C7853">
            <v>0</v>
          </cell>
          <cell r="D7853">
            <v>0</v>
          </cell>
          <cell r="E7853">
            <v>0</v>
          </cell>
          <cell r="F7853">
            <v>0</v>
          </cell>
          <cell r="G7853">
            <v>0</v>
          </cell>
        </row>
        <row r="7854">
          <cell r="A7854" t="str">
            <v>OBRA:</v>
          </cell>
          <cell r="B7854" t="str">
            <v>CONSTRUCCIÓN CONSULTORIOS EXTERNOS - HOSPITAL DR. GUILLERMO RAWSON</v>
          </cell>
          <cell r="C7854">
            <v>0</v>
          </cell>
          <cell r="D7854">
            <v>0</v>
          </cell>
          <cell r="E7854">
            <v>0</v>
          </cell>
          <cell r="F7854" t="str">
            <v>PRECIOS A:</v>
          </cell>
          <cell r="G7854">
            <v>0</v>
          </cell>
        </row>
        <row r="7855">
          <cell r="A7855" t="str">
            <v>UBICACIÓN:</v>
          </cell>
          <cell r="B7855" t="str">
            <v>Departamento Capital - Provincia de SAN JUAN</v>
          </cell>
          <cell r="C7855">
            <v>0</v>
          </cell>
          <cell r="E7855">
            <v>0</v>
          </cell>
          <cell r="G7855">
            <v>0</v>
          </cell>
        </row>
        <row r="7856">
          <cell r="A7856" t="str">
            <v>RUBRO:</v>
          </cell>
          <cell r="B7856">
            <v>23</v>
          </cell>
          <cell r="C7856" t="str">
            <v>OBRAS EXTERIORES</v>
          </cell>
          <cell r="E7856">
            <v>0</v>
          </cell>
          <cell r="G7856">
            <v>0</v>
          </cell>
        </row>
        <row r="7857">
          <cell r="A7857" t="str">
            <v>ITEM:</v>
          </cell>
          <cell r="B7857" t="str">
            <v>23.9.2</v>
          </cell>
          <cell r="C7857" t="str">
            <v>Patios AD - 38 y PED - 50</v>
          </cell>
          <cell r="E7857">
            <v>0</v>
          </cell>
          <cell r="F7857" t="str">
            <v>UNIDAD:</v>
          </cell>
          <cell r="G7857" t="str">
            <v>gl</v>
          </cell>
        </row>
        <row r="7858">
          <cell r="A7858">
            <v>0</v>
          </cell>
          <cell r="B7858">
            <v>0</v>
          </cell>
          <cell r="E7858">
            <v>0</v>
          </cell>
          <cell r="G7858">
            <v>0</v>
          </cell>
        </row>
        <row r="7859">
          <cell r="A7859" t="str">
            <v>DATOS REDETERMINACION</v>
          </cell>
          <cell r="B7859">
            <v>0</v>
          </cell>
          <cell r="C7859" t="str">
            <v>DESIGNACION</v>
          </cell>
          <cell r="D7859" t="str">
            <v>U</v>
          </cell>
          <cell r="E7859" t="str">
            <v>Cantidad</v>
          </cell>
          <cell r="F7859" t="str">
            <v>$ Unitarios</v>
          </cell>
          <cell r="G7859" t="str">
            <v>$ Parcial</v>
          </cell>
        </row>
        <row r="7860">
          <cell r="A7860" t="str">
            <v>CÓDIGO</v>
          </cell>
          <cell r="B7860" t="str">
            <v>DESCRIPCIÓN</v>
          </cell>
          <cell r="C7860">
            <v>0</v>
          </cell>
          <cell r="D7860">
            <v>0</v>
          </cell>
          <cell r="E7860">
            <v>0</v>
          </cell>
          <cell r="F7860">
            <v>0</v>
          </cell>
          <cell r="G7860">
            <v>0</v>
          </cell>
        </row>
        <row r="7861">
          <cell r="A7861">
            <v>0</v>
          </cell>
          <cell r="B7861">
            <v>0</v>
          </cell>
          <cell r="C7861" t="str">
            <v>A - MATERIALES</v>
          </cell>
          <cell r="D7861">
            <v>0</v>
          </cell>
          <cell r="E7861">
            <v>0</v>
          </cell>
          <cell r="F7861">
            <v>0</v>
          </cell>
          <cell r="G7861">
            <v>0</v>
          </cell>
        </row>
        <row r="7862">
          <cell r="A7862" t="str">
            <v/>
          </cell>
          <cell r="B7862" t="str">
            <v/>
          </cell>
          <cell r="C7862">
            <v>0</v>
          </cell>
          <cell r="D7862" t="str">
            <v/>
          </cell>
          <cell r="E7862">
            <v>0</v>
          </cell>
          <cell r="F7862">
            <v>0</v>
          </cell>
          <cell r="G7862">
            <v>0</v>
          </cell>
        </row>
        <row r="7863">
          <cell r="A7863" t="str">
            <v/>
          </cell>
          <cell r="B7863" t="str">
            <v/>
          </cell>
          <cell r="C7863">
            <v>0</v>
          </cell>
          <cell r="D7863" t="str">
            <v/>
          </cell>
          <cell r="E7863">
            <v>0</v>
          </cell>
          <cell r="F7863">
            <v>0</v>
          </cell>
          <cell r="G7863">
            <v>0</v>
          </cell>
        </row>
        <row r="7864">
          <cell r="A7864" t="str">
            <v/>
          </cell>
          <cell r="B7864" t="str">
            <v/>
          </cell>
          <cell r="C7864">
            <v>0</v>
          </cell>
          <cell r="D7864" t="str">
            <v/>
          </cell>
          <cell r="E7864">
            <v>0</v>
          </cell>
          <cell r="F7864">
            <v>0</v>
          </cell>
          <cell r="G7864">
            <v>0</v>
          </cell>
        </row>
        <row r="7865">
          <cell r="A7865" t="str">
            <v/>
          </cell>
          <cell r="B7865" t="str">
            <v/>
          </cell>
          <cell r="C7865">
            <v>0</v>
          </cell>
          <cell r="D7865" t="str">
            <v/>
          </cell>
          <cell r="E7865">
            <v>0</v>
          </cell>
          <cell r="F7865">
            <v>0</v>
          </cell>
          <cell r="G7865">
            <v>0</v>
          </cell>
        </row>
        <row r="7866">
          <cell r="A7866" t="str">
            <v/>
          </cell>
          <cell r="B7866" t="str">
            <v/>
          </cell>
          <cell r="C7866">
            <v>0</v>
          </cell>
          <cell r="D7866" t="str">
            <v/>
          </cell>
          <cell r="E7866">
            <v>0</v>
          </cell>
          <cell r="F7866">
            <v>0</v>
          </cell>
          <cell r="G7866">
            <v>0</v>
          </cell>
        </row>
        <row r="7867">
          <cell r="A7867" t="str">
            <v/>
          </cell>
          <cell r="B7867" t="str">
            <v/>
          </cell>
          <cell r="C7867">
            <v>0</v>
          </cell>
          <cell r="D7867" t="str">
            <v/>
          </cell>
          <cell r="E7867">
            <v>0</v>
          </cell>
          <cell r="F7867">
            <v>0</v>
          </cell>
          <cell r="G7867">
            <v>0</v>
          </cell>
        </row>
        <row r="7868">
          <cell r="A7868" t="str">
            <v/>
          </cell>
          <cell r="B7868" t="str">
            <v/>
          </cell>
          <cell r="C7868">
            <v>0</v>
          </cell>
          <cell r="D7868" t="str">
            <v/>
          </cell>
          <cell r="E7868">
            <v>0</v>
          </cell>
          <cell r="F7868">
            <v>0</v>
          </cell>
          <cell r="G7868">
            <v>0</v>
          </cell>
        </row>
        <row r="7869">
          <cell r="A7869" t="str">
            <v/>
          </cell>
          <cell r="B7869" t="str">
            <v/>
          </cell>
          <cell r="C7869">
            <v>0</v>
          </cell>
          <cell r="D7869" t="str">
            <v/>
          </cell>
          <cell r="E7869">
            <v>0</v>
          </cell>
          <cell r="F7869">
            <v>0</v>
          </cell>
          <cell r="G7869">
            <v>0</v>
          </cell>
        </row>
        <row r="7870">
          <cell r="A7870" t="str">
            <v/>
          </cell>
          <cell r="B7870" t="str">
            <v/>
          </cell>
          <cell r="C7870">
            <v>0</v>
          </cell>
          <cell r="D7870" t="str">
            <v/>
          </cell>
          <cell r="E7870">
            <v>0</v>
          </cell>
          <cell r="F7870">
            <v>0</v>
          </cell>
          <cell r="G7870">
            <v>0</v>
          </cell>
        </row>
        <row r="7871">
          <cell r="A7871" t="str">
            <v/>
          </cell>
          <cell r="B7871" t="str">
            <v/>
          </cell>
          <cell r="C7871">
            <v>0</v>
          </cell>
          <cell r="D7871" t="str">
            <v/>
          </cell>
          <cell r="E7871">
            <v>0</v>
          </cell>
          <cell r="F7871">
            <v>0</v>
          </cell>
          <cell r="G7871">
            <v>0</v>
          </cell>
        </row>
        <row r="7872">
          <cell r="A7872" t="str">
            <v/>
          </cell>
          <cell r="B7872" t="str">
            <v/>
          </cell>
          <cell r="C7872">
            <v>0</v>
          </cell>
          <cell r="D7872" t="str">
            <v/>
          </cell>
          <cell r="E7872">
            <v>0</v>
          </cell>
          <cell r="F7872">
            <v>0</v>
          </cell>
          <cell r="G7872">
            <v>0</v>
          </cell>
        </row>
        <row r="7873">
          <cell r="A7873" t="str">
            <v/>
          </cell>
          <cell r="B7873" t="str">
            <v/>
          </cell>
          <cell r="C7873">
            <v>0</v>
          </cell>
          <cell r="D7873" t="str">
            <v/>
          </cell>
          <cell r="E7873">
            <v>0</v>
          </cell>
          <cell r="F7873">
            <v>0</v>
          </cell>
          <cell r="G7873">
            <v>0</v>
          </cell>
        </row>
        <row r="7874">
          <cell r="A7874" t="str">
            <v/>
          </cell>
          <cell r="B7874" t="str">
            <v/>
          </cell>
          <cell r="C7874">
            <v>0</v>
          </cell>
          <cell r="D7874" t="str">
            <v/>
          </cell>
          <cell r="E7874">
            <v>0</v>
          </cell>
          <cell r="F7874">
            <v>0</v>
          </cell>
          <cell r="G7874">
            <v>0</v>
          </cell>
        </row>
        <row r="7875">
          <cell r="A7875" t="str">
            <v/>
          </cell>
          <cell r="B7875" t="str">
            <v/>
          </cell>
          <cell r="C7875">
            <v>0</v>
          </cell>
          <cell r="D7875" t="str">
            <v/>
          </cell>
          <cell r="E7875">
            <v>0</v>
          </cell>
          <cell r="F7875">
            <v>0</v>
          </cell>
          <cell r="G7875">
            <v>0</v>
          </cell>
        </row>
        <row r="7876">
          <cell r="A7876">
            <v>0</v>
          </cell>
          <cell r="E7876">
            <v>0</v>
          </cell>
          <cell r="F7876" t="str">
            <v>Total A</v>
          </cell>
          <cell r="G7876">
            <v>0</v>
          </cell>
        </row>
        <row r="7877">
          <cell r="A7877">
            <v>0</v>
          </cell>
          <cell r="C7877" t="str">
            <v>B - MANO DE OBRA</v>
          </cell>
          <cell r="E7877">
            <v>0</v>
          </cell>
          <cell r="G7877">
            <v>0</v>
          </cell>
        </row>
        <row r="7878">
          <cell r="A7878" t="str">
            <v/>
          </cell>
          <cell r="B7878" t="str">
            <v/>
          </cell>
          <cell r="C7878">
            <v>0</v>
          </cell>
          <cell r="D7878" t="str">
            <v/>
          </cell>
          <cell r="E7878">
            <v>0</v>
          </cell>
          <cell r="F7878">
            <v>0</v>
          </cell>
          <cell r="G7878">
            <v>0</v>
          </cell>
        </row>
        <row r="7879">
          <cell r="A7879" t="str">
            <v/>
          </cell>
          <cell r="B7879" t="str">
            <v/>
          </cell>
          <cell r="C7879">
            <v>0</v>
          </cell>
          <cell r="D7879" t="str">
            <v/>
          </cell>
          <cell r="E7879">
            <v>0</v>
          </cell>
          <cell r="F7879">
            <v>0</v>
          </cell>
          <cell r="G7879">
            <v>0</v>
          </cell>
        </row>
        <row r="7880">
          <cell r="A7880" t="str">
            <v/>
          </cell>
          <cell r="B7880" t="str">
            <v/>
          </cell>
          <cell r="C7880">
            <v>0</v>
          </cell>
          <cell r="D7880" t="str">
            <v/>
          </cell>
          <cell r="E7880">
            <v>0</v>
          </cell>
          <cell r="F7880">
            <v>0</v>
          </cell>
          <cell r="G7880">
            <v>0</v>
          </cell>
        </row>
        <row r="7881">
          <cell r="A7881" t="str">
            <v/>
          </cell>
          <cell r="B7881" t="str">
            <v/>
          </cell>
          <cell r="C7881">
            <v>0</v>
          </cell>
          <cell r="D7881" t="str">
            <v/>
          </cell>
          <cell r="E7881">
            <v>0</v>
          </cell>
          <cell r="F7881">
            <v>0</v>
          </cell>
          <cell r="G7881">
            <v>0</v>
          </cell>
        </row>
        <row r="7882">
          <cell r="A7882" t="str">
            <v/>
          </cell>
          <cell r="B7882" t="str">
            <v/>
          </cell>
          <cell r="C7882">
            <v>0</v>
          </cell>
          <cell r="D7882" t="str">
            <v/>
          </cell>
          <cell r="E7882">
            <v>0</v>
          </cell>
          <cell r="F7882">
            <v>0</v>
          </cell>
          <cell r="G7882">
            <v>0</v>
          </cell>
        </row>
        <row r="7883">
          <cell r="A7883" t="str">
            <v/>
          </cell>
          <cell r="B7883" t="str">
            <v/>
          </cell>
          <cell r="C7883">
            <v>0</v>
          </cell>
          <cell r="D7883" t="str">
            <v/>
          </cell>
          <cell r="E7883">
            <v>0</v>
          </cell>
          <cell r="F7883">
            <v>0</v>
          </cell>
          <cell r="G7883">
            <v>0</v>
          </cell>
        </row>
        <row r="7884">
          <cell r="A7884" t="str">
            <v/>
          </cell>
          <cell r="B7884" t="str">
            <v/>
          </cell>
          <cell r="C7884">
            <v>0</v>
          </cell>
          <cell r="D7884" t="str">
            <v/>
          </cell>
          <cell r="E7884">
            <v>0</v>
          </cell>
          <cell r="F7884">
            <v>0</v>
          </cell>
          <cell r="G7884">
            <v>0</v>
          </cell>
        </row>
        <row r="7885">
          <cell r="A7885" t="str">
            <v/>
          </cell>
          <cell r="B7885" t="str">
            <v/>
          </cell>
          <cell r="C7885">
            <v>0</v>
          </cell>
          <cell r="D7885" t="str">
            <v/>
          </cell>
          <cell r="E7885">
            <v>0</v>
          </cell>
          <cell r="F7885">
            <v>0</v>
          </cell>
          <cell r="G7885">
            <v>0</v>
          </cell>
        </row>
        <row r="7886">
          <cell r="A7886">
            <v>0</v>
          </cell>
          <cell r="E7886">
            <v>0</v>
          </cell>
          <cell r="F7886" t="str">
            <v>Total B</v>
          </cell>
          <cell r="G7886">
            <v>0</v>
          </cell>
        </row>
        <row r="7887">
          <cell r="A7887">
            <v>0</v>
          </cell>
          <cell r="C7887" t="str">
            <v>C - EQUIPOS</v>
          </cell>
          <cell r="E7887">
            <v>0</v>
          </cell>
          <cell r="G7887">
            <v>0</v>
          </cell>
        </row>
        <row r="7888">
          <cell r="A7888" t="str">
            <v/>
          </cell>
          <cell r="B7888" t="str">
            <v/>
          </cell>
          <cell r="C7888">
            <v>0</v>
          </cell>
          <cell r="D7888" t="str">
            <v/>
          </cell>
          <cell r="E7888">
            <v>0</v>
          </cell>
          <cell r="F7888">
            <v>0</v>
          </cell>
          <cell r="G7888">
            <v>0</v>
          </cell>
        </row>
        <row r="7889">
          <cell r="A7889" t="str">
            <v/>
          </cell>
          <cell r="B7889" t="str">
            <v/>
          </cell>
          <cell r="C7889">
            <v>0</v>
          </cell>
          <cell r="D7889" t="str">
            <v/>
          </cell>
          <cell r="E7889">
            <v>0</v>
          </cell>
          <cell r="F7889">
            <v>0</v>
          </cell>
          <cell r="G7889">
            <v>0</v>
          </cell>
        </row>
        <row r="7890">
          <cell r="A7890" t="str">
            <v/>
          </cell>
          <cell r="B7890" t="str">
            <v/>
          </cell>
          <cell r="C7890">
            <v>0</v>
          </cell>
          <cell r="D7890" t="str">
            <v/>
          </cell>
          <cell r="E7890">
            <v>0</v>
          </cell>
          <cell r="F7890">
            <v>0</v>
          </cell>
          <cell r="G7890">
            <v>0</v>
          </cell>
        </row>
        <row r="7891">
          <cell r="A7891" t="str">
            <v/>
          </cell>
          <cell r="B7891" t="str">
            <v/>
          </cell>
          <cell r="C7891">
            <v>0</v>
          </cell>
          <cell r="D7891" t="str">
            <v/>
          </cell>
          <cell r="E7891">
            <v>0</v>
          </cell>
          <cell r="F7891">
            <v>0</v>
          </cell>
          <cell r="G7891">
            <v>0</v>
          </cell>
        </row>
        <row r="7892">
          <cell r="A7892" t="str">
            <v/>
          </cell>
          <cell r="B7892" t="str">
            <v/>
          </cell>
          <cell r="C7892">
            <v>0</v>
          </cell>
          <cell r="D7892" t="str">
            <v/>
          </cell>
          <cell r="E7892">
            <v>0</v>
          </cell>
          <cell r="F7892">
            <v>0</v>
          </cell>
          <cell r="G7892">
            <v>0</v>
          </cell>
        </row>
        <row r="7893">
          <cell r="A7893" t="str">
            <v/>
          </cell>
          <cell r="B7893" t="str">
            <v/>
          </cell>
          <cell r="C7893">
            <v>0</v>
          </cell>
          <cell r="D7893" t="str">
            <v/>
          </cell>
          <cell r="E7893">
            <v>0</v>
          </cell>
          <cell r="F7893">
            <v>0</v>
          </cell>
          <cell r="G7893">
            <v>0</v>
          </cell>
        </row>
        <row r="7894">
          <cell r="A7894" t="str">
            <v/>
          </cell>
          <cell r="B7894" t="str">
            <v/>
          </cell>
          <cell r="C7894">
            <v>0</v>
          </cell>
          <cell r="D7894" t="str">
            <v/>
          </cell>
          <cell r="E7894">
            <v>0</v>
          </cell>
          <cell r="F7894">
            <v>0</v>
          </cell>
          <cell r="G7894">
            <v>0</v>
          </cell>
        </row>
        <row r="7895">
          <cell r="A7895" t="str">
            <v/>
          </cell>
          <cell r="B7895" t="str">
            <v/>
          </cell>
          <cell r="C7895">
            <v>0</v>
          </cell>
          <cell r="D7895" t="str">
            <v/>
          </cell>
          <cell r="E7895">
            <v>0</v>
          </cell>
          <cell r="F7895">
            <v>0</v>
          </cell>
          <cell r="G7895">
            <v>0</v>
          </cell>
        </row>
        <row r="7896">
          <cell r="A7896" t="str">
            <v/>
          </cell>
          <cell r="B7896" t="str">
            <v/>
          </cell>
          <cell r="C7896">
            <v>0</v>
          </cell>
          <cell r="D7896" t="str">
            <v/>
          </cell>
          <cell r="E7896">
            <v>0</v>
          </cell>
          <cell r="F7896">
            <v>0</v>
          </cell>
          <cell r="G7896">
            <v>0</v>
          </cell>
        </row>
        <row r="7897">
          <cell r="A7897">
            <v>0</v>
          </cell>
          <cell r="E7897">
            <v>0</v>
          </cell>
          <cell r="F7897" t="str">
            <v>Total C</v>
          </cell>
          <cell r="G7897">
            <v>0</v>
          </cell>
        </row>
        <row r="7898">
          <cell r="A7898">
            <v>0</v>
          </cell>
          <cell r="E7898">
            <v>0</v>
          </cell>
          <cell r="G7898">
            <v>0</v>
          </cell>
        </row>
        <row r="7899">
          <cell r="A7899" t="str">
            <v>23.9.2</v>
          </cell>
          <cell r="B7899" t="str">
            <v>Patios AD - 38 y PED - 50</v>
          </cell>
          <cell r="C7899">
            <v>0</v>
          </cell>
          <cell r="D7899" t="str">
            <v>Costo  Neto</v>
          </cell>
          <cell r="E7899">
            <v>0</v>
          </cell>
          <cell r="F7899" t="str">
            <v>Total D=A+B+C</v>
          </cell>
          <cell r="G7899">
            <v>0</v>
          </cell>
        </row>
        <row r="7901">
          <cell r="A7901" t="str">
            <v>ANALISIS DE PRECIOS</v>
          </cell>
          <cell r="B7901">
            <v>0</v>
          </cell>
          <cell r="C7901">
            <v>0</v>
          </cell>
          <cell r="D7901">
            <v>0</v>
          </cell>
          <cell r="E7901">
            <v>0</v>
          </cell>
          <cell r="F7901">
            <v>0</v>
          </cell>
          <cell r="G7901">
            <v>0</v>
          </cell>
        </row>
        <row r="7902">
          <cell r="A7902" t="str">
            <v>COMITENTE:</v>
          </cell>
          <cell r="B7902" t="str">
            <v>SUBSECRETARÍA DE OBRAS PÚBLICAS</v>
          </cell>
          <cell r="C7902">
            <v>0</v>
          </cell>
          <cell r="D7902">
            <v>0</v>
          </cell>
          <cell r="E7902">
            <v>0</v>
          </cell>
          <cell r="F7902">
            <v>0</v>
          </cell>
          <cell r="G7902">
            <v>0</v>
          </cell>
        </row>
        <row r="7903">
          <cell r="A7903" t="str">
            <v>CONTRATISTA:</v>
          </cell>
          <cell r="B7903">
            <v>0</v>
          </cell>
          <cell r="C7903">
            <v>0</v>
          </cell>
          <cell r="D7903">
            <v>0</v>
          </cell>
          <cell r="E7903">
            <v>0</v>
          </cell>
          <cell r="F7903">
            <v>0</v>
          </cell>
          <cell r="G7903">
            <v>0</v>
          </cell>
        </row>
        <row r="7904">
          <cell r="A7904" t="str">
            <v>OBRA:</v>
          </cell>
          <cell r="B7904" t="str">
            <v>CONSTRUCCIÓN CONSULTORIOS EXTERNOS - HOSPITAL DR. GUILLERMO RAWSON</v>
          </cell>
          <cell r="C7904">
            <v>0</v>
          </cell>
          <cell r="D7904">
            <v>0</v>
          </cell>
          <cell r="E7904">
            <v>0</v>
          </cell>
          <cell r="F7904" t="str">
            <v>PRECIOS A:</v>
          </cell>
          <cell r="G7904">
            <v>0</v>
          </cell>
        </row>
        <row r="7905">
          <cell r="A7905" t="str">
            <v>UBICACIÓN:</v>
          </cell>
          <cell r="B7905" t="str">
            <v>Departamento Capital - Provincia de SAN JUAN</v>
          </cell>
          <cell r="C7905">
            <v>0</v>
          </cell>
          <cell r="E7905">
            <v>0</v>
          </cell>
          <cell r="G7905">
            <v>0</v>
          </cell>
        </row>
        <row r="7906">
          <cell r="A7906" t="str">
            <v>RUBRO:</v>
          </cell>
          <cell r="B7906">
            <v>24</v>
          </cell>
          <cell r="C7906" t="str">
            <v>LIMPIEZA DE OBRA PERIODICA Y FINAL</v>
          </cell>
          <cell r="E7906">
            <v>0</v>
          </cell>
          <cell r="G7906">
            <v>0</v>
          </cell>
        </row>
        <row r="7907">
          <cell r="A7907" t="str">
            <v>ITEM:</v>
          </cell>
          <cell r="B7907" t="str">
            <v>24.1</v>
          </cell>
          <cell r="C7907" t="str">
            <v>Limpieza de obra periodica</v>
          </cell>
          <cell r="E7907">
            <v>0</v>
          </cell>
          <cell r="F7907" t="str">
            <v>UNIDAD:</v>
          </cell>
          <cell r="G7907" t="str">
            <v>gl</v>
          </cell>
        </row>
        <row r="7908">
          <cell r="A7908">
            <v>0</v>
          </cell>
          <cell r="B7908">
            <v>0</v>
          </cell>
          <cell r="E7908">
            <v>0</v>
          </cell>
          <cell r="G7908">
            <v>0</v>
          </cell>
        </row>
        <row r="7909">
          <cell r="A7909" t="str">
            <v>DATOS REDETERMINACION</v>
          </cell>
          <cell r="B7909">
            <v>0</v>
          </cell>
          <cell r="C7909" t="str">
            <v>DESIGNACION</v>
          </cell>
          <cell r="D7909" t="str">
            <v>U</v>
          </cell>
          <cell r="E7909" t="str">
            <v>Cantidad</v>
          </cell>
          <cell r="F7909" t="str">
            <v>$ Unitarios</v>
          </cell>
          <cell r="G7909" t="str">
            <v>$ Parcial</v>
          </cell>
        </row>
        <row r="7910">
          <cell r="A7910" t="str">
            <v>CÓDIGO</v>
          </cell>
          <cell r="B7910" t="str">
            <v>DESCRIPCIÓN</v>
          </cell>
          <cell r="C7910">
            <v>0</v>
          </cell>
          <cell r="D7910">
            <v>0</v>
          </cell>
          <cell r="E7910">
            <v>0</v>
          </cell>
          <cell r="F7910">
            <v>0</v>
          </cell>
          <cell r="G7910">
            <v>0</v>
          </cell>
        </row>
        <row r="7911">
          <cell r="A7911">
            <v>0</v>
          </cell>
          <cell r="B7911">
            <v>0</v>
          </cell>
          <cell r="C7911" t="str">
            <v>A - MATERIALES</v>
          </cell>
          <cell r="D7911">
            <v>0</v>
          </cell>
          <cell r="E7911">
            <v>0</v>
          </cell>
          <cell r="F7911">
            <v>0</v>
          </cell>
          <cell r="G7911">
            <v>0</v>
          </cell>
        </row>
        <row r="7912">
          <cell r="A7912" t="str">
            <v/>
          </cell>
          <cell r="B7912" t="str">
            <v/>
          </cell>
          <cell r="C7912">
            <v>0</v>
          </cell>
          <cell r="D7912" t="str">
            <v/>
          </cell>
          <cell r="E7912">
            <v>0</v>
          </cell>
          <cell r="F7912">
            <v>0</v>
          </cell>
          <cell r="G7912">
            <v>0</v>
          </cell>
        </row>
        <row r="7913">
          <cell r="A7913" t="str">
            <v/>
          </cell>
          <cell r="B7913" t="str">
            <v/>
          </cell>
          <cell r="C7913">
            <v>0</v>
          </cell>
          <cell r="D7913" t="str">
            <v/>
          </cell>
          <cell r="E7913">
            <v>0</v>
          </cell>
          <cell r="F7913">
            <v>0</v>
          </cell>
          <cell r="G7913">
            <v>0</v>
          </cell>
        </row>
        <row r="7914">
          <cell r="A7914" t="str">
            <v/>
          </cell>
          <cell r="B7914" t="str">
            <v/>
          </cell>
          <cell r="C7914">
            <v>0</v>
          </cell>
          <cell r="D7914" t="str">
            <v/>
          </cell>
          <cell r="E7914">
            <v>0</v>
          </cell>
          <cell r="F7914">
            <v>0</v>
          </cell>
          <cell r="G7914">
            <v>0</v>
          </cell>
        </row>
        <row r="7915">
          <cell r="A7915" t="str">
            <v/>
          </cell>
          <cell r="B7915" t="str">
            <v/>
          </cell>
          <cell r="C7915">
            <v>0</v>
          </cell>
          <cell r="D7915" t="str">
            <v/>
          </cell>
          <cell r="E7915">
            <v>0</v>
          </cell>
          <cell r="F7915">
            <v>0</v>
          </cell>
          <cell r="G7915">
            <v>0</v>
          </cell>
        </row>
        <row r="7916">
          <cell r="A7916" t="str">
            <v/>
          </cell>
          <cell r="B7916" t="str">
            <v/>
          </cell>
          <cell r="C7916">
            <v>0</v>
          </cell>
          <cell r="D7916" t="str">
            <v/>
          </cell>
          <cell r="E7916">
            <v>0</v>
          </cell>
          <cell r="F7916">
            <v>0</v>
          </cell>
          <cell r="G7916">
            <v>0</v>
          </cell>
        </row>
        <row r="7917">
          <cell r="A7917" t="str">
            <v/>
          </cell>
          <cell r="B7917" t="str">
            <v/>
          </cell>
          <cell r="C7917">
            <v>0</v>
          </cell>
          <cell r="D7917" t="str">
            <v/>
          </cell>
          <cell r="E7917">
            <v>0</v>
          </cell>
          <cell r="F7917">
            <v>0</v>
          </cell>
          <cell r="G7917">
            <v>0</v>
          </cell>
        </row>
        <row r="7918">
          <cell r="A7918" t="str">
            <v/>
          </cell>
          <cell r="B7918" t="str">
            <v/>
          </cell>
          <cell r="C7918">
            <v>0</v>
          </cell>
          <cell r="D7918" t="str">
            <v/>
          </cell>
          <cell r="E7918">
            <v>0</v>
          </cell>
          <cell r="F7918">
            <v>0</v>
          </cell>
          <cell r="G7918">
            <v>0</v>
          </cell>
        </row>
        <row r="7919">
          <cell r="A7919" t="str">
            <v/>
          </cell>
          <cell r="B7919" t="str">
            <v/>
          </cell>
          <cell r="C7919">
            <v>0</v>
          </cell>
          <cell r="D7919" t="str">
            <v/>
          </cell>
          <cell r="E7919">
            <v>0</v>
          </cell>
          <cell r="F7919">
            <v>0</v>
          </cell>
          <cell r="G7919">
            <v>0</v>
          </cell>
        </row>
        <row r="7920">
          <cell r="A7920" t="str">
            <v/>
          </cell>
          <cell r="B7920" t="str">
            <v/>
          </cell>
          <cell r="C7920">
            <v>0</v>
          </cell>
          <cell r="D7920" t="str">
            <v/>
          </cell>
          <cell r="E7920">
            <v>0</v>
          </cell>
          <cell r="F7920">
            <v>0</v>
          </cell>
          <cell r="G7920">
            <v>0</v>
          </cell>
        </row>
        <row r="7921">
          <cell r="A7921" t="str">
            <v/>
          </cell>
          <cell r="B7921" t="str">
            <v/>
          </cell>
          <cell r="C7921">
            <v>0</v>
          </cell>
          <cell r="D7921" t="str">
            <v/>
          </cell>
          <cell r="E7921">
            <v>0</v>
          </cell>
          <cell r="F7921">
            <v>0</v>
          </cell>
          <cell r="G7921">
            <v>0</v>
          </cell>
        </row>
        <row r="7922">
          <cell r="A7922" t="str">
            <v/>
          </cell>
          <cell r="B7922" t="str">
            <v/>
          </cell>
          <cell r="C7922">
            <v>0</v>
          </cell>
          <cell r="D7922" t="str">
            <v/>
          </cell>
          <cell r="E7922">
            <v>0</v>
          </cell>
          <cell r="F7922">
            <v>0</v>
          </cell>
          <cell r="G7922">
            <v>0</v>
          </cell>
        </row>
        <row r="7923">
          <cell r="A7923" t="str">
            <v/>
          </cell>
          <cell r="B7923" t="str">
            <v/>
          </cell>
          <cell r="C7923">
            <v>0</v>
          </cell>
          <cell r="D7923" t="str">
            <v/>
          </cell>
          <cell r="E7923">
            <v>0</v>
          </cell>
          <cell r="F7923">
            <v>0</v>
          </cell>
          <cell r="G7923">
            <v>0</v>
          </cell>
        </row>
        <row r="7924">
          <cell r="A7924" t="str">
            <v/>
          </cell>
          <cell r="B7924" t="str">
            <v/>
          </cell>
          <cell r="C7924">
            <v>0</v>
          </cell>
          <cell r="D7924" t="str">
            <v/>
          </cell>
          <cell r="E7924">
            <v>0</v>
          </cell>
          <cell r="F7924">
            <v>0</v>
          </cell>
          <cell r="G7924">
            <v>0</v>
          </cell>
        </row>
        <row r="7925">
          <cell r="A7925" t="str">
            <v/>
          </cell>
          <cell r="B7925" t="str">
            <v/>
          </cell>
          <cell r="C7925">
            <v>0</v>
          </cell>
          <cell r="D7925" t="str">
            <v/>
          </cell>
          <cell r="E7925">
            <v>0</v>
          </cell>
          <cell r="F7925">
            <v>0</v>
          </cell>
          <cell r="G7925">
            <v>0</v>
          </cell>
        </row>
        <row r="7926">
          <cell r="A7926">
            <v>0</v>
          </cell>
          <cell r="E7926">
            <v>0</v>
          </cell>
          <cell r="F7926" t="str">
            <v>Total A</v>
          </cell>
          <cell r="G7926">
            <v>0</v>
          </cell>
        </row>
        <row r="7927">
          <cell r="A7927">
            <v>0</v>
          </cell>
          <cell r="C7927" t="str">
            <v>B - MANO DE OBRA</v>
          </cell>
          <cell r="E7927">
            <v>0</v>
          </cell>
          <cell r="G7927">
            <v>0</v>
          </cell>
        </row>
        <row r="7928">
          <cell r="A7928" t="str">
            <v/>
          </cell>
          <cell r="B7928" t="str">
            <v/>
          </cell>
          <cell r="C7928">
            <v>0</v>
          </cell>
          <cell r="D7928" t="str">
            <v/>
          </cell>
          <cell r="E7928">
            <v>0</v>
          </cell>
          <cell r="F7928">
            <v>0</v>
          </cell>
          <cell r="G7928">
            <v>0</v>
          </cell>
        </row>
        <row r="7929">
          <cell r="A7929" t="str">
            <v/>
          </cell>
          <cell r="B7929" t="str">
            <v/>
          </cell>
          <cell r="C7929">
            <v>0</v>
          </cell>
          <cell r="D7929" t="str">
            <v/>
          </cell>
          <cell r="E7929">
            <v>0</v>
          </cell>
          <cell r="F7929">
            <v>0</v>
          </cell>
          <cell r="G7929">
            <v>0</v>
          </cell>
        </row>
        <row r="7930">
          <cell r="A7930" t="str">
            <v/>
          </cell>
          <cell r="B7930" t="str">
            <v/>
          </cell>
          <cell r="C7930">
            <v>0</v>
          </cell>
          <cell r="D7930" t="str">
            <v/>
          </cell>
          <cell r="E7930">
            <v>0</v>
          </cell>
          <cell r="F7930">
            <v>0</v>
          </cell>
          <cell r="G7930">
            <v>0</v>
          </cell>
        </row>
        <row r="7931">
          <cell r="A7931" t="str">
            <v/>
          </cell>
          <cell r="B7931" t="str">
            <v/>
          </cell>
          <cell r="C7931">
            <v>0</v>
          </cell>
          <cell r="D7931" t="str">
            <v/>
          </cell>
          <cell r="E7931">
            <v>0</v>
          </cell>
          <cell r="F7931">
            <v>0</v>
          </cell>
          <cell r="G7931">
            <v>0</v>
          </cell>
        </row>
        <row r="7932">
          <cell r="A7932" t="str">
            <v/>
          </cell>
          <cell r="B7932" t="str">
            <v/>
          </cell>
          <cell r="C7932">
            <v>0</v>
          </cell>
          <cell r="D7932" t="str">
            <v/>
          </cell>
          <cell r="E7932">
            <v>0</v>
          </cell>
          <cell r="F7932">
            <v>0</v>
          </cell>
          <cell r="G7932">
            <v>0</v>
          </cell>
        </row>
        <row r="7933">
          <cell r="A7933" t="str">
            <v/>
          </cell>
          <cell r="B7933" t="str">
            <v/>
          </cell>
          <cell r="C7933">
            <v>0</v>
          </cell>
          <cell r="D7933" t="str">
            <v/>
          </cell>
          <cell r="E7933">
            <v>0</v>
          </cell>
          <cell r="F7933">
            <v>0</v>
          </cell>
          <cell r="G7933">
            <v>0</v>
          </cell>
        </row>
        <row r="7934">
          <cell r="A7934" t="str">
            <v/>
          </cell>
          <cell r="B7934" t="str">
            <v/>
          </cell>
          <cell r="C7934">
            <v>0</v>
          </cell>
          <cell r="D7934" t="str">
            <v/>
          </cell>
          <cell r="E7934">
            <v>0</v>
          </cell>
          <cell r="F7934">
            <v>0</v>
          </cell>
          <cell r="G7934">
            <v>0</v>
          </cell>
        </row>
        <row r="7935">
          <cell r="A7935" t="str">
            <v/>
          </cell>
          <cell r="B7935" t="str">
            <v/>
          </cell>
          <cell r="C7935">
            <v>0</v>
          </cell>
          <cell r="D7935" t="str">
            <v/>
          </cell>
          <cell r="E7935">
            <v>0</v>
          </cell>
          <cell r="F7935">
            <v>0</v>
          </cell>
          <cell r="G7935">
            <v>0</v>
          </cell>
        </row>
        <row r="7936">
          <cell r="A7936">
            <v>0</v>
          </cell>
          <cell r="E7936">
            <v>0</v>
          </cell>
          <cell r="F7936" t="str">
            <v>Total B</v>
          </cell>
          <cell r="G7936">
            <v>0</v>
          </cell>
        </row>
        <row r="7937">
          <cell r="A7937">
            <v>0</v>
          </cell>
          <cell r="C7937" t="str">
            <v>C - EQUIPOS</v>
          </cell>
          <cell r="E7937">
            <v>0</v>
          </cell>
          <cell r="G7937">
            <v>0</v>
          </cell>
        </row>
        <row r="7938">
          <cell r="A7938" t="str">
            <v/>
          </cell>
          <cell r="B7938" t="str">
            <v/>
          </cell>
          <cell r="C7938">
            <v>0</v>
          </cell>
          <cell r="D7938" t="str">
            <v/>
          </cell>
          <cell r="E7938">
            <v>0</v>
          </cell>
          <cell r="F7938">
            <v>0</v>
          </cell>
          <cell r="G7938">
            <v>0</v>
          </cell>
        </row>
        <row r="7939">
          <cell r="A7939" t="str">
            <v/>
          </cell>
          <cell r="B7939" t="str">
            <v/>
          </cell>
          <cell r="C7939">
            <v>0</v>
          </cell>
          <cell r="D7939" t="str">
            <v/>
          </cell>
          <cell r="E7939">
            <v>0</v>
          </cell>
          <cell r="F7939">
            <v>0</v>
          </cell>
          <cell r="G7939">
            <v>0</v>
          </cell>
        </row>
        <row r="7940">
          <cell r="A7940" t="str">
            <v/>
          </cell>
          <cell r="B7940" t="str">
            <v/>
          </cell>
          <cell r="C7940">
            <v>0</v>
          </cell>
          <cell r="D7940" t="str">
            <v/>
          </cell>
          <cell r="E7940">
            <v>0</v>
          </cell>
          <cell r="F7940">
            <v>0</v>
          </cell>
          <cell r="G7940">
            <v>0</v>
          </cell>
        </row>
        <row r="7941">
          <cell r="A7941" t="str">
            <v/>
          </cell>
          <cell r="B7941" t="str">
            <v/>
          </cell>
          <cell r="C7941">
            <v>0</v>
          </cell>
          <cell r="D7941" t="str">
            <v/>
          </cell>
          <cell r="E7941">
            <v>0</v>
          </cell>
          <cell r="F7941">
            <v>0</v>
          </cell>
          <cell r="G7941">
            <v>0</v>
          </cell>
        </row>
        <row r="7942">
          <cell r="A7942" t="str">
            <v/>
          </cell>
          <cell r="B7942" t="str">
            <v/>
          </cell>
          <cell r="C7942">
            <v>0</v>
          </cell>
          <cell r="D7942" t="str">
            <v/>
          </cell>
          <cell r="E7942">
            <v>0</v>
          </cell>
          <cell r="F7942">
            <v>0</v>
          </cell>
          <cell r="G7942">
            <v>0</v>
          </cell>
        </row>
        <row r="7943">
          <cell r="A7943" t="str">
            <v/>
          </cell>
          <cell r="B7943" t="str">
            <v/>
          </cell>
          <cell r="C7943">
            <v>0</v>
          </cell>
          <cell r="D7943" t="str">
            <v/>
          </cell>
          <cell r="E7943">
            <v>0</v>
          </cell>
          <cell r="F7943">
            <v>0</v>
          </cell>
          <cell r="G7943">
            <v>0</v>
          </cell>
        </row>
        <row r="7944">
          <cell r="A7944" t="str">
            <v/>
          </cell>
          <cell r="B7944" t="str">
            <v/>
          </cell>
          <cell r="C7944">
            <v>0</v>
          </cell>
          <cell r="D7944" t="str">
            <v/>
          </cell>
          <cell r="E7944">
            <v>0</v>
          </cell>
          <cell r="F7944">
            <v>0</v>
          </cell>
          <cell r="G7944">
            <v>0</v>
          </cell>
        </row>
        <row r="7945">
          <cell r="A7945" t="str">
            <v/>
          </cell>
          <cell r="B7945" t="str">
            <v/>
          </cell>
          <cell r="C7945">
            <v>0</v>
          </cell>
          <cell r="D7945" t="str">
            <v/>
          </cell>
          <cell r="E7945">
            <v>0</v>
          </cell>
          <cell r="F7945">
            <v>0</v>
          </cell>
          <cell r="G7945">
            <v>0</v>
          </cell>
        </row>
        <row r="7946">
          <cell r="A7946" t="str">
            <v/>
          </cell>
          <cell r="B7946" t="str">
            <v/>
          </cell>
          <cell r="C7946">
            <v>0</v>
          </cell>
          <cell r="D7946" t="str">
            <v/>
          </cell>
          <cell r="E7946">
            <v>0</v>
          </cell>
          <cell r="F7946">
            <v>0</v>
          </cell>
          <cell r="G7946">
            <v>0</v>
          </cell>
        </row>
        <row r="7947">
          <cell r="A7947">
            <v>0</v>
          </cell>
          <cell r="E7947">
            <v>0</v>
          </cell>
          <cell r="F7947" t="str">
            <v>Total C</v>
          </cell>
          <cell r="G7947">
            <v>0</v>
          </cell>
        </row>
        <row r="7948">
          <cell r="A7948">
            <v>0</v>
          </cell>
          <cell r="E7948">
            <v>0</v>
          </cell>
          <cell r="G7948">
            <v>0</v>
          </cell>
        </row>
        <row r="7949">
          <cell r="A7949" t="str">
            <v>24.1</v>
          </cell>
          <cell r="B7949" t="str">
            <v>Limpieza de obra periodica</v>
          </cell>
          <cell r="C7949">
            <v>0</v>
          </cell>
          <cell r="D7949" t="str">
            <v>Costo  Neto</v>
          </cell>
          <cell r="E7949">
            <v>0</v>
          </cell>
          <cell r="F7949" t="str">
            <v>Total D=A+B+C</v>
          </cell>
          <cell r="G7949">
            <v>0</v>
          </cell>
        </row>
        <row r="7951">
          <cell r="A7951" t="str">
            <v>ANALISIS DE PRECIOS</v>
          </cell>
          <cell r="B7951">
            <v>0</v>
          </cell>
          <cell r="C7951">
            <v>0</v>
          </cell>
          <cell r="D7951">
            <v>0</v>
          </cell>
          <cell r="E7951">
            <v>0</v>
          </cell>
          <cell r="F7951">
            <v>0</v>
          </cell>
          <cell r="G7951">
            <v>0</v>
          </cell>
        </row>
        <row r="7952">
          <cell r="A7952" t="str">
            <v>COMITENTE:</v>
          </cell>
          <cell r="B7952" t="str">
            <v>SUBSECRETARÍA DE OBRAS PÚBLICAS</v>
          </cell>
          <cell r="C7952">
            <v>0</v>
          </cell>
          <cell r="D7952">
            <v>0</v>
          </cell>
          <cell r="E7952">
            <v>0</v>
          </cell>
          <cell r="F7952">
            <v>0</v>
          </cell>
          <cell r="G7952">
            <v>0</v>
          </cell>
        </row>
        <row r="7953">
          <cell r="A7953" t="str">
            <v>CONTRATISTA:</v>
          </cell>
          <cell r="B7953">
            <v>0</v>
          </cell>
          <cell r="C7953">
            <v>0</v>
          </cell>
          <cell r="D7953">
            <v>0</v>
          </cell>
          <cell r="E7953">
            <v>0</v>
          </cell>
          <cell r="F7953">
            <v>0</v>
          </cell>
          <cell r="G7953">
            <v>0</v>
          </cell>
        </row>
        <row r="7954">
          <cell r="A7954" t="str">
            <v>OBRA:</v>
          </cell>
          <cell r="B7954" t="str">
            <v>CONSTRUCCIÓN CONSULTORIOS EXTERNOS - HOSPITAL DR. GUILLERMO RAWSON</v>
          </cell>
          <cell r="C7954">
            <v>0</v>
          </cell>
          <cell r="D7954">
            <v>0</v>
          </cell>
          <cell r="E7954">
            <v>0</v>
          </cell>
          <cell r="F7954" t="str">
            <v>PRECIOS A:</v>
          </cell>
          <cell r="G7954">
            <v>0</v>
          </cell>
        </row>
        <row r="7955">
          <cell r="A7955" t="str">
            <v>UBICACIÓN:</v>
          </cell>
          <cell r="B7955" t="str">
            <v>Departamento Capital - Provincia de SAN JUAN</v>
          </cell>
          <cell r="C7955">
            <v>0</v>
          </cell>
          <cell r="E7955">
            <v>0</v>
          </cell>
          <cell r="G7955">
            <v>0</v>
          </cell>
        </row>
        <row r="7956">
          <cell r="A7956" t="str">
            <v>RUBRO:</v>
          </cell>
          <cell r="B7956">
            <v>24</v>
          </cell>
          <cell r="C7956" t="str">
            <v>LIMPIEZA DE OBRA PERIODICA Y FINAL</v>
          </cell>
          <cell r="E7956">
            <v>0</v>
          </cell>
          <cell r="G7956">
            <v>0</v>
          </cell>
        </row>
        <row r="7957">
          <cell r="A7957" t="str">
            <v>ITEM:</v>
          </cell>
          <cell r="B7957" t="str">
            <v>24.2</v>
          </cell>
          <cell r="C7957" t="str">
            <v>Limpieza final de obra</v>
          </cell>
          <cell r="E7957">
            <v>0</v>
          </cell>
          <cell r="F7957" t="str">
            <v>UNIDAD:</v>
          </cell>
          <cell r="G7957" t="str">
            <v>gl</v>
          </cell>
        </row>
        <row r="7958">
          <cell r="A7958">
            <v>0</v>
          </cell>
          <cell r="B7958">
            <v>0</v>
          </cell>
          <cell r="E7958">
            <v>0</v>
          </cell>
          <cell r="G7958">
            <v>0</v>
          </cell>
        </row>
        <row r="7959">
          <cell r="A7959" t="str">
            <v>DATOS REDETERMINACION</v>
          </cell>
          <cell r="B7959">
            <v>0</v>
          </cell>
          <cell r="C7959" t="str">
            <v>DESIGNACION</v>
          </cell>
          <cell r="D7959" t="str">
            <v>U</v>
          </cell>
          <cell r="E7959" t="str">
            <v>Cantidad</v>
          </cell>
          <cell r="F7959" t="str">
            <v>$ Unitarios</v>
          </cell>
          <cell r="G7959" t="str">
            <v>$ Parcial</v>
          </cell>
        </row>
        <row r="7960">
          <cell r="A7960" t="str">
            <v>CÓDIGO</v>
          </cell>
          <cell r="B7960" t="str">
            <v>DESCRIPCIÓN</v>
          </cell>
          <cell r="C7960">
            <v>0</v>
          </cell>
          <cell r="D7960">
            <v>0</v>
          </cell>
          <cell r="E7960">
            <v>0</v>
          </cell>
          <cell r="F7960">
            <v>0</v>
          </cell>
          <cell r="G7960">
            <v>0</v>
          </cell>
        </row>
        <row r="7961">
          <cell r="A7961">
            <v>0</v>
          </cell>
          <cell r="B7961">
            <v>0</v>
          </cell>
          <cell r="C7961" t="str">
            <v>A - MATERIALES</v>
          </cell>
          <cell r="D7961">
            <v>0</v>
          </cell>
          <cell r="E7961">
            <v>0</v>
          </cell>
          <cell r="F7961">
            <v>0</v>
          </cell>
          <cell r="G7961">
            <v>0</v>
          </cell>
        </row>
        <row r="7962">
          <cell r="A7962" t="str">
            <v/>
          </cell>
          <cell r="B7962" t="str">
            <v/>
          </cell>
          <cell r="C7962">
            <v>0</v>
          </cell>
          <cell r="D7962" t="str">
            <v/>
          </cell>
          <cell r="E7962">
            <v>0</v>
          </cell>
          <cell r="F7962">
            <v>0</v>
          </cell>
          <cell r="G7962">
            <v>0</v>
          </cell>
        </row>
        <row r="7963">
          <cell r="A7963" t="str">
            <v/>
          </cell>
          <cell r="B7963" t="str">
            <v/>
          </cell>
          <cell r="C7963">
            <v>0</v>
          </cell>
          <cell r="D7963" t="str">
            <v/>
          </cell>
          <cell r="E7963">
            <v>0</v>
          </cell>
          <cell r="F7963">
            <v>0</v>
          </cell>
          <cell r="G7963">
            <v>0</v>
          </cell>
        </row>
        <row r="7964">
          <cell r="A7964" t="str">
            <v/>
          </cell>
          <cell r="B7964" t="str">
            <v/>
          </cell>
          <cell r="C7964">
            <v>0</v>
          </cell>
          <cell r="D7964" t="str">
            <v/>
          </cell>
          <cell r="E7964">
            <v>0</v>
          </cell>
          <cell r="F7964">
            <v>0</v>
          </cell>
          <cell r="G7964">
            <v>0</v>
          </cell>
        </row>
        <row r="7965">
          <cell r="A7965" t="str">
            <v/>
          </cell>
          <cell r="B7965" t="str">
            <v/>
          </cell>
          <cell r="C7965">
            <v>0</v>
          </cell>
          <cell r="D7965" t="str">
            <v/>
          </cell>
          <cell r="E7965">
            <v>0</v>
          </cell>
          <cell r="F7965">
            <v>0</v>
          </cell>
          <cell r="G7965">
            <v>0</v>
          </cell>
        </row>
        <row r="7966">
          <cell r="A7966" t="str">
            <v/>
          </cell>
          <cell r="B7966" t="str">
            <v/>
          </cell>
          <cell r="C7966">
            <v>0</v>
          </cell>
          <cell r="D7966" t="str">
            <v/>
          </cell>
          <cell r="E7966">
            <v>0</v>
          </cell>
          <cell r="F7966">
            <v>0</v>
          </cell>
          <cell r="G7966">
            <v>0</v>
          </cell>
        </row>
        <row r="7967">
          <cell r="A7967" t="str">
            <v/>
          </cell>
          <cell r="B7967" t="str">
            <v/>
          </cell>
          <cell r="C7967">
            <v>0</v>
          </cell>
          <cell r="D7967" t="str">
            <v/>
          </cell>
          <cell r="E7967">
            <v>0</v>
          </cell>
          <cell r="F7967">
            <v>0</v>
          </cell>
          <cell r="G7967">
            <v>0</v>
          </cell>
        </row>
        <row r="7968">
          <cell r="A7968" t="str">
            <v/>
          </cell>
          <cell r="B7968" t="str">
            <v/>
          </cell>
          <cell r="C7968">
            <v>0</v>
          </cell>
          <cell r="D7968" t="str">
            <v/>
          </cell>
          <cell r="E7968">
            <v>0</v>
          </cell>
          <cell r="F7968">
            <v>0</v>
          </cell>
          <cell r="G7968">
            <v>0</v>
          </cell>
        </row>
        <row r="7969">
          <cell r="A7969" t="str">
            <v/>
          </cell>
          <cell r="B7969" t="str">
            <v/>
          </cell>
          <cell r="C7969">
            <v>0</v>
          </cell>
          <cell r="D7969" t="str">
            <v/>
          </cell>
          <cell r="E7969">
            <v>0</v>
          </cell>
          <cell r="F7969">
            <v>0</v>
          </cell>
          <cell r="G7969">
            <v>0</v>
          </cell>
        </row>
        <row r="7970">
          <cell r="A7970" t="str">
            <v/>
          </cell>
          <cell r="B7970" t="str">
            <v/>
          </cell>
          <cell r="C7970">
            <v>0</v>
          </cell>
          <cell r="D7970" t="str">
            <v/>
          </cell>
          <cell r="E7970">
            <v>0</v>
          </cell>
          <cell r="F7970">
            <v>0</v>
          </cell>
          <cell r="G7970">
            <v>0</v>
          </cell>
        </row>
        <row r="7971">
          <cell r="A7971" t="str">
            <v/>
          </cell>
          <cell r="B7971" t="str">
            <v/>
          </cell>
          <cell r="C7971">
            <v>0</v>
          </cell>
          <cell r="D7971" t="str">
            <v/>
          </cell>
          <cell r="E7971">
            <v>0</v>
          </cell>
          <cell r="F7971">
            <v>0</v>
          </cell>
          <cell r="G7971">
            <v>0</v>
          </cell>
        </row>
        <row r="7972">
          <cell r="A7972" t="str">
            <v/>
          </cell>
          <cell r="B7972" t="str">
            <v/>
          </cell>
          <cell r="C7972">
            <v>0</v>
          </cell>
          <cell r="D7972" t="str">
            <v/>
          </cell>
          <cell r="E7972">
            <v>0</v>
          </cell>
          <cell r="F7972">
            <v>0</v>
          </cell>
          <cell r="G7972">
            <v>0</v>
          </cell>
        </row>
        <row r="7973">
          <cell r="A7973" t="str">
            <v/>
          </cell>
          <cell r="B7973" t="str">
            <v/>
          </cell>
          <cell r="C7973">
            <v>0</v>
          </cell>
          <cell r="D7973" t="str">
            <v/>
          </cell>
          <cell r="E7973">
            <v>0</v>
          </cell>
          <cell r="F7973">
            <v>0</v>
          </cell>
          <cell r="G7973">
            <v>0</v>
          </cell>
        </row>
        <row r="7974">
          <cell r="A7974" t="str">
            <v/>
          </cell>
          <cell r="B7974" t="str">
            <v/>
          </cell>
          <cell r="C7974">
            <v>0</v>
          </cell>
          <cell r="D7974" t="str">
            <v/>
          </cell>
          <cell r="E7974">
            <v>0</v>
          </cell>
          <cell r="F7974">
            <v>0</v>
          </cell>
          <cell r="G7974">
            <v>0</v>
          </cell>
        </row>
        <row r="7975">
          <cell r="A7975" t="str">
            <v/>
          </cell>
          <cell r="B7975" t="str">
            <v/>
          </cell>
          <cell r="C7975">
            <v>0</v>
          </cell>
          <cell r="D7975" t="str">
            <v/>
          </cell>
          <cell r="E7975">
            <v>0</v>
          </cell>
          <cell r="F7975">
            <v>0</v>
          </cell>
          <cell r="G7975">
            <v>0</v>
          </cell>
        </row>
        <row r="7976">
          <cell r="A7976">
            <v>0</v>
          </cell>
          <cell r="E7976">
            <v>0</v>
          </cell>
          <cell r="F7976" t="str">
            <v>Total A</v>
          </cell>
          <cell r="G7976">
            <v>0</v>
          </cell>
        </row>
        <row r="7977">
          <cell r="A7977">
            <v>0</v>
          </cell>
          <cell r="C7977" t="str">
            <v>B - MANO DE OBRA</v>
          </cell>
          <cell r="E7977">
            <v>0</v>
          </cell>
          <cell r="G7977">
            <v>0</v>
          </cell>
        </row>
        <row r="7978">
          <cell r="A7978" t="str">
            <v/>
          </cell>
          <cell r="B7978" t="str">
            <v/>
          </cell>
          <cell r="C7978">
            <v>0</v>
          </cell>
          <cell r="D7978" t="str">
            <v/>
          </cell>
          <cell r="E7978">
            <v>0</v>
          </cell>
          <cell r="F7978">
            <v>0</v>
          </cell>
          <cell r="G7978">
            <v>0</v>
          </cell>
        </row>
        <row r="7979">
          <cell r="A7979" t="str">
            <v/>
          </cell>
          <cell r="B7979" t="str">
            <v/>
          </cell>
          <cell r="C7979">
            <v>0</v>
          </cell>
          <cell r="D7979" t="str">
            <v/>
          </cell>
          <cell r="E7979">
            <v>0</v>
          </cell>
          <cell r="F7979">
            <v>0</v>
          </cell>
          <cell r="G7979">
            <v>0</v>
          </cell>
        </row>
        <row r="7980">
          <cell r="A7980" t="str">
            <v/>
          </cell>
          <cell r="B7980" t="str">
            <v/>
          </cell>
          <cell r="C7980">
            <v>0</v>
          </cell>
          <cell r="D7980" t="str">
            <v/>
          </cell>
          <cell r="E7980">
            <v>0</v>
          </cell>
          <cell r="F7980">
            <v>0</v>
          </cell>
          <cell r="G7980">
            <v>0</v>
          </cell>
        </row>
        <row r="7981">
          <cell r="A7981" t="str">
            <v/>
          </cell>
          <cell r="B7981" t="str">
            <v/>
          </cell>
          <cell r="C7981">
            <v>0</v>
          </cell>
          <cell r="D7981" t="str">
            <v/>
          </cell>
          <cell r="E7981">
            <v>0</v>
          </cell>
          <cell r="F7981">
            <v>0</v>
          </cell>
          <cell r="G7981">
            <v>0</v>
          </cell>
        </row>
        <row r="7982">
          <cell r="A7982" t="str">
            <v/>
          </cell>
          <cell r="B7982" t="str">
            <v/>
          </cell>
          <cell r="C7982">
            <v>0</v>
          </cell>
          <cell r="D7982" t="str">
            <v/>
          </cell>
          <cell r="E7982">
            <v>0</v>
          </cell>
          <cell r="F7982">
            <v>0</v>
          </cell>
          <cell r="G7982">
            <v>0</v>
          </cell>
        </row>
        <row r="7983">
          <cell r="A7983" t="str">
            <v/>
          </cell>
          <cell r="B7983" t="str">
            <v/>
          </cell>
          <cell r="C7983">
            <v>0</v>
          </cell>
          <cell r="D7983" t="str">
            <v/>
          </cell>
          <cell r="E7983">
            <v>0</v>
          </cell>
          <cell r="F7983">
            <v>0</v>
          </cell>
          <cell r="G7983">
            <v>0</v>
          </cell>
        </row>
        <row r="7984">
          <cell r="A7984" t="str">
            <v/>
          </cell>
          <cell r="B7984" t="str">
            <v/>
          </cell>
          <cell r="C7984">
            <v>0</v>
          </cell>
          <cell r="D7984" t="str">
            <v/>
          </cell>
          <cell r="E7984">
            <v>0</v>
          </cell>
          <cell r="F7984">
            <v>0</v>
          </cell>
          <cell r="G7984">
            <v>0</v>
          </cell>
        </row>
        <row r="7985">
          <cell r="A7985" t="str">
            <v/>
          </cell>
          <cell r="B7985" t="str">
            <v/>
          </cell>
          <cell r="C7985">
            <v>0</v>
          </cell>
          <cell r="D7985" t="str">
            <v/>
          </cell>
          <cell r="E7985">
            <v>0</v>
          </cell>
          <cell r="F7985">
            <v>0</v>
          </cell>
          <cell r="G7985">
            <v>0</v>
          </cell>
        </row>
        <row r="7986">
          <cell r="A7986">
            <v>0</v>
          </cell>
          <cell r="E7986">
            <v>0</v>
          </cell>
          <cell r="F7986" t="str">
            <v>Total B</v>
          </cell>
          <cell r="G7986">
            <v>0</v>
          </cell>
        </row>
        <row r="7987">
          <cell r="A7987">
            <v>0</v>
          </cell>
          <cell r="C7987" t="str">
            <v>C - EQUIPOS</v>
          </cell>
          <cell r="E7987">
            <v>0</v>
          </cell>
          <cell r="G7987">
            <v>0</v>
          </cell>
        </row>
        <row r="7988">
          <cell r="A7988" t="str">
            <v/>
          </cell>
          <cell r="B7988" t="str">
            <v/>
          </cell>
          <cell r="C7988">
            <v>0</v>
          </cell>
          <cell r="D7988" t="str">
            <v/>
          </cell>
          <cell r="E7988">
            <v>0</v>
          </cell>
          <cell r="F7988">
            <v>0</v>
          </cell>
          <cell r="G7988">
            <v>0</v>
          </cell>
        </row>
        <row r="7989">
          <cell r="A7989" t="str">
            <v/>
          </cell>
          <cell r="B7989" t="str">
            <v/>
          </cell>
          <cell r="C7989">
            <v>0</v>
          </cell>
          <cell r="D7989" t="str">
            <v/>
          </cell>
          <cell r="E7989">
            <v>0</v>
          </cell>
          <cell r="F7989">
            <v>0</v>
          </cell>
          <cell r="G7989">
            <v>0</v>
          </cell>
        </row>
        <row r="7990">
          <cell r="A7990" t="str">
            <v/>
          </cell>
          <cell r="B7990" t="str">
            <v/>
          </cell>
          <cell r="C7990">
            <v>0</v>
          </cell>
          <cell r="D7990" t="str">
            <v/>
          </cell>
          <cell r="E7990">
            <v>0</v>
          </cell>
          <cell r="F7990">
            <v>0</v>
          </cell>
          <cell r="G7990">
            <v>0</v>
          </cell>
        </row>
        <row r="7991">
          <cell r="A7991" t="str">
            <v/>
          </cell>
          <cell r="B7991" t="str">
            <v/>
          </cell>
          <cell r="C7991">
            <v>0</v>
          </cell>
          <cell r="D7991" t="str">
            <v/>
          </cell>
          <cell r="E7991">
            <v>0</v>
          </cell>
          <cell r="F7991">
            <v>0</v>
          </cell>
          <cell r="G7991">
            <v>0</v>
          </cell>
        </row>
        <row r="7992">
          <cell r="A7992" t="str">
            <v/>
          </cell>
          <cell r="B7992" t="str">
            <v/>
          </cell>
          <cell r="C7992">
            <v>0</v>
          </cell>
          <cell r="D7992" t="str">
            <v/>
          </cell>
          <cell r="E7992">
            <v>0</v>
          </cell>
          <cell r="F7992">
            <v>0</v>
          </cell>
          <cell r="G7992">
            <v>0</v>
          </cell>
        </row>
        <row r="7993">
          <cell r="A7993" t="str">
            <v/>
          </cell>
          <cell r="B7993" t="str">
            <v/>
          </cell>
          <cell r="C7993">
            <v>0</v>
          </cell>
          <cell r="D7993" t="str">
            <v/>
          </cell>
          <cell r="E7993">
            <v>0</v>
          </cell>
          <cell r="F7993">
            <v>0</v>
          </cell>
          <cell r="G7993">
            <v>0</v>
          </cell>
        </row>
        <row r="7994">
          <cell r="A7994" t="str">
            <v/>
          </cell>
          <cell r="B7994" t="str">
            <v/>
          </cell>
          <cell r="C7994">
            <v>0</v>
          </cell>
          <cell r="D7994" t="str">
            <v/>
          </cell>
          <cell r="E7994">
            <v>0</v>
          </cell>
          <cell r="F7994">
            <v>0</v>
          </cell>
          <cell r="G7994">
            <v>0</v>
          </cell>
        </row>
        <row r="7995">
          <cell r="A7995" t="str">
            <v/>
          </cell>
          <cell r="B7995" t="str">
            <v/>
          </cell>
          <cell r="C7995">
            <v>0</v>
          </cell>
          <cell r="D7995" t="str">
            <v/>
          </cell>
          <cell r="E7995">
            <v>0</v>
          </cell>
          <cell r="F7995">
            <v>0</v>
          </cell>
          <cell r="G7995">
            <v>0</v>
          </cell>
        </row>
        <row r="7996">
          <cell r="A7996" t="str">
            <v/>
          </cell>
          <cell r="B7996" t="str">
            <v/>
          </cell>
          <cell r="C7996">
            <v>0</v>
          </cell>
          <cell r="D7996" t="str">
            <v/>
          </cell>
          <cell r="E7996">
            <v>0</v>
          </cell>
          <cell r="F7996">
            <v>0</v>
          </cell>
          <cell r="G7996">
            <v>0</v>
          </cell>
        </row>
        <row r="7997">
          <cell r="A7997">
            <v>0</v>
          </cell>
          <cell r="E7997">
            <v>0</v>
          </cell>
          <cell r="F7997" t="str">
            <v>Total C</v>
          </cell>
          <cell r="G7997">
            <v>0</v>
          </cell>
        </row>
        <row r="7998">
          <cell r="A7998">
            <v>0</v>
          </cell>
          <cell r="E7998">
            <v>0</v>
          </cell>
          <cell r="G7998">
            <v>0</v>
          </cell>
        </row>
        <row r="7999">
          <cell r="A7999" t="str">
            <v>24.2</v>
          </cell>
          <cell r="B7999" t="str">
            <v>Limpieza final de obra</v>
          </cell>
          <cell r="C7999">
            <v>0</v>
          </cell>
          <cell r="D7999" t="str">
            <v>Costo  Neto</v>
          </cell>
          <cell r="E7999">
            <v>0</v>
          </cell>
          <cell r="F7999" t="str">
            <v>Total D=A+B+C</v>
          </cell>
          <cell r="G7999">
            <v>0</v>
          </cell>
        </row>
        <row r="8001">
          <cell r="A8001" t="str">
            <v>ANALISIS DE PRECIOS</v>
          </cell>
          <cell r="B8001">
            <v>0</v>
          </cell>
          <cell r="C8001">
            <v>0</v>
          </cell>
          <cell r="D8001">
            <v>0</v>
          </cell>
          <cell r="E8001">
            <v>0</v>
          </cell>
          <cell r="F8001">
            <v>0</v>
          </cell>
          <cell r="G8001">
            <v>0</v>
          </cell>
        </row>
        <row r="8002">
          <cell r="A8002" t="str">
            <v>COMITENTE:</v>
          </cell>
          <cell r="B8002" t="str">
            <v>SUBSECRETARÍA DE OBRAS PÚBLICAS</v>
          </cell>
          <cell r="C8002">
            <v>0</v>
          </cell>
          <cell r="D8002">
            <v>0</v>
          </cell>
          <cell r="E8002">
            <v>0</v>
          </cell>
          <cell r="F8002">
            <v>0</v>
          </cell>
          <cell r="G8002">
            <v>0</v>
          </cell>
        </row>
        <row r="8003">
          <cell r="A8003" t="str">
            <v>CONTRATISTA:</v>
          </cell>
          <cell r="B8003">
            <v>0</v>
          </cell>
          <cell r="C8003">
            <v>0</v>
          </cell>
          <cell r="D8003">
            <v>0</v>
          </cell>
          <cell r="E8003">
            <v>0</v>
          </cell>
          <cell r="F8003">
            <v>0</v>
          </cell>
          <cell r="G8003">
            <v>0</v>
          </cell>
        </row>
        <row r="8004">
          <cell r="A8004" t="str">
            <v>OBRA:</v>
          </cell>
          <cell r="B8004" t="str">
            <v>CONSTRUCCIÓN CONSULTORIOS EXTERNOS - HOSPITAL DR. GUILLERMO RAWSON</v>
          </cell>
          <cell r="C8004">
            <v>0</v>
          </cell>
          <cell r="D8004">
            <v>0</v>
          </cell>
          <cell r="E8004">
            <v>0</v>
          </cell>
          <cell r="F8004" t="str">
            <v>PRECIOS A:</v>
          </cell>
          <cell r="G8004">
            <v>0</v>
          </cell>
        </row>
        <row r="8005">
          <cell r="A8005" t="str">
            <v>UBICACIÓN:</v>
          </cell>
          <cell r="B8005" t="str">
            <v>Departamento Capital - Provincia de SAN JUAN</v>
          </cell>
          <cell r="C8005">
            <v>0</v>
          </cell>
          <cell r="E8005">
            <v>0</v>
          </cell>
          <cell r="G8005">
            <v>0</v>
          </cell>
        </row>
        <row r="8006">
          <cell r="A8006" t="str">
            <v>RUBRO:</v>
          </cell>
          <cell r="B8006" t="str">
            <v/>
          </cell>
          <cell r="C8006" t="str">
            <v/>
          </cell>
          <cell r="E8006">
            <v>0</v>
          </cell>
          <cell r="G8006">
            <v>0</v>
          </cell>
        </row>
        <row r="8007">
          <cell r="A8007" t="str">
            <v>ITEM:</v>
          </cell>
          <cell r="B8007">
            <v>25</v>
          </cell>
          <cell r="C8007" t="str">
            <v>APROBACIÓN DE PLANOS</v>
          </cell>
          <cell r="E8007">
            <v>0</v>
          </cell>
          <cell r="F8007" t="str">
            <v>UNIDAD:</v>
          </cell>
          <cell r="G8007" t="str">
            <v>gl</v>
          </cell>
        </row>
        <row r="8008">
          <cell r="A8008">
            <v>0</v>
          </cell>
          <cell r="B8008">
            <v>0</v>
          </cell>
          <cell r="E8008">
            <v>0</v>
          </cell>
          <cell r="G8008">
            <v>0</v>
          </cell>
        </row>
        <row r="8009">
          <cell r="A8009" t="str">
            <v>DATOS REDETERMINACION</v>
          </cell>
          <cell r="B8009">
            <v>0</v>
          </cell>
          <cell r="C8009" t="str">
            <v>DESIGNACION</v>
          </cell>
          <cell r="D8009" t="str">
            <v>U</v>
          </cell>
          <cell r="E8009" t="str">
            <v>Cantidad</v>
          </cell>
          <cell r="F8009" t="str">
            <v>$ Unitarios</v>
          </cell>
          <cell r="G8009" t="str">
            <v>$ Parcial</v>
          </cell>
        </row>
        <row r="8010">
          <cell r="A8010" t="str">
            <v>CÓDIGO</v>
          </cell>
          <cell r="B8010" t="str">
            <v>DESCRIPCIÓN</v>
          </cell>
          <cell r="C8010">
            <v>0</v>
          </cell>
          <cell r="D8010">
            <v>0</v>
          </cell>
          <cell r="E8010">
            <v>0</v>
          </cell>
          <cell r="F8010">
            <v>0</v>
          </cell>
          <cell r="G8010">
            <v>0</v>
          </cell>
        </row>
        <row r="8011">
          <cell r="A8011">
            <v>0</v>
          </cell>
          <cell r="B8011">
            <v>0</v>
          </cell>
          <cell r="C8011" t="str">
            <v>A - MATERIALES</v>
          </cell>
          <cell r="D8011">
            <v>0</v>
          </cell>
          <cell r="E8011">
            <v>0</v>
          </cell>
          <cell r="F8011">
            <v>0</v>
          </cell>
          <cell r="G8011">
            <v>0</v>
          </cell>
        </row>
        <row r="8012">
          <cell r="A8012" t="str">
            <v/>
          </cell>
          <cell r="B8012" t="str">
            <v/>
          </cell>
          <cell r="C8012">
            <v>0</v>
          </cell>
          <cell r="D8012" t="str">
            <v/>
          </cell>
          <cell r="E8012">
            <v>0</v>
          </cell>
          <cell r="F8012">
            <v>0</v>
          </cell>
          <cell r="G8012">
            <v>0</v>
          </cell>
        </row>
        <row r="8013">
          <cell r="A8013" t="str">
            <v/>
          </cell>
          <cell r="B8013" t="str">
            <v/>
          </cell>
          <cell r="C8013">
            <v>0</v>
          </cell>
          <cell r="D8013" t="str">
            <v/>
          </cell>
          <cell r="E8013">
            <v>0</v>
          </cell>
          <cell r="F8013">
            <v>0</v>
          </cell>
          <cell r="G8013">
            <v>0</v>
          </cell>
        </row>
        <row r="8014">
          <cell r="A8014" t="str">
            <v/>
          </cell>
          <cell r="B8014" t="str">
            <v/>
          </cell>
          <cell r="C8014">
            <v>0</v>
          </cell>
          <cell r="D8014" t="str">
            <v/>
          </cell>
          <cell r="E8014">
            <v>0</v>
          </cell>
          <cell r="F8014">
            <v>0</v>
          </cell>
          <cell r="G8014">
            <v>0</v>
          </cell>
        </row>
        <row r="8015">
          <cell r="A8015" t="str">
            <v/>
          </cell>
          <cell r="B8015" t="str">
            <v/>
          </cell>
          <cell r="C8015">
            <v>0</v>
          </cell>
          <cell r="D8015" t="str">
            <v/>
          </cell>
          <cell r="E8015">
            <v>0</v>
          </cell>
          <cell r="F8015">
            <v>0</v>
          </cell>
          <cell r="G8015">
            <v>0</v>
          </cell>
        </row>
        <row r="8016">
          <cell r="A8016" t="str">
            <v/>
          </cell>
          <cell r="B8016" t="str">
            <v/>
          </cell>
          <cell r="C8016">
            <v>0</v>
          </cell>
          <cell r="D8016" t="str">
            <v/>
          </cell>
          <cell r="E8016">
            <v>0</v>
          </cell>
          <cell r="F8016">
            <v>0</v>
          </cell>
          <cell r="G8016">
            <v>0</v>
          </cell>
        </row>
        <row r="8017">
          <cell r="A8017" t="str">
            <v/>
          </cell>
          <cell r="B8017" t="str">
            <v/>
          </cell>
          <cell r="C8017">
            <v>0</v>
          </cell>
          <cell r="D8017" t="str">
            <v/>
          </cell>
          <cell r="E8017">
            <v>0</v>
          </cell>
          <cell r="F8017">
            <v>0</v>
          </cell>
          <cell r="G8017">
            <v>0</v>
          </cell>
        </row>
        <row r="8018">
          <cell r="A8018" t="str">
            <v/>
          </cell>
          <cell r="B8018" t="str">
            <v/>
          </cell>
          <cell r="C8018">
            <v>0</v>
          </cell>
          <cell r="D8018" t="str">
            <v/>
          </cell>
          <cell r="E8018">
            <v>0</v>
          </cell>
          <cell r="F8018">
            <v>0</v>
          </cell>
          <cell r="G8018">
            <v>0</v>
          </cell>
        </row>
        <row r="8019">
          <cell r="A8019" t="str">
            <v/>
          </cell>
          <cell r="B8019" t="str">
            <v/>
          </cell>
          <cell r="C8019">
            <v>0</v>
          </cell>
          <cell r="D8019" t="str">
            <v/>
          </cell>
          <cell r="E8019">
            <v>0</v>
          </cell>
          <cell r="F8019">
            <v>0</v>
          </cell>
          <cell r="G8019">
            <v>0</v>
          </cell>
        </row>
        <row r="8020">
          <cell r="A8020" t="str">
            <v/>
          </cell>
          <cell r="B8020" t="str">
            <v/>
          </cell>
          <cell r="C8020">
            <v>0</v>
          </cell>
          <cell r="D8020" t="str">
            <v/>
          </cell>
          <cell r="E8020">
            <v>0</v>
          </cell>
          <cell r="F8020">
            <v>0</v>
          </cell>
          <cell r="G8020">
            <v>0</v>
          </cell>
        </row>
        <row r="8021">
          <cell r="A8021" t="str">
            <v/>
          </cell>
          <cell r="B8021" t="str">
            <v/>
          </cell>
          <cell r="C8021">
            <v>0</v>
          </cell>
          <cell r="D8021" t="str">
            <v/>
          </cell>
          <cell r="E8021">
            <v>0</v>
          </cell>
          <cell r="F8021">
            <v>0</v>
          </cell>
          <cell r="G8021">
            <v>0</v>
          </cell>
        </row>
        <row r="8022">
          <cell r="A8022" t="str">
            <v/>
          </cell>
          <cell r="B8022" t="str">
            <v/>
          </cell>
          <cell r="C8022">
            <v>0</v>
          </cell>
          <cell r="D8022" t="str">
            <v/>
          </cell>
          <cell r="E8022">
            <v>0</v>
          </cell>
          <cell r="F8022">
            <v>0</v>
          </cell>
          <cell r="G8022">
            <v>0</v>
          </cell>
        </row>
        <row r="8023">
          <cell r="A8023" t="str">
            <v/>
          </cell>
          <cell r="B8023" t="str">
            <v/>
          </cell>
          <cell r="C8023">
            <v>0</v>
          </cell>
          <cell r="D8023" t="str">
            <v/>
          </cell>
          <cell r="E8023">
            <v>0</v>
          </cell>
          <cell r="F8023">
            <v>0</v>
          </cell>
          <cell r="G8023">
            <v>0</v>
          </cell>
        </row>
        <row r="8024">
          <cell r="A8024" t="str">
            <v/>
          </cell>
          <cell r="B8024" t="str">
            <v/>
          </cell>
          <cell r="C8024">
            <v>0</v>
          </cell>
          <cell r="D8024" t="str">
            <v/>
          </cell>
          <cell r="E8024">
            <v>0</v>
          </cell>
          <cell r="F8024">
            <v>0</v>
          </cell>
          <cell r="G8024">
            <v>0</v>
          </cell>
        </row>
        <row r="8025">
          <cell r="A8025" t="str">
            <v/>
          </cell>
          <cell r="B8025" t="str">
            <v/>
          </cell>
          <cell r="C8025">
            <v>0</v>
          </cell>
          <cell r="D8025" t="str">
            <v/>
          </cell>
          <cell r="E8025">
            <v>0</v>
          </cell>
          <cell r="F8025">
            <v>0</v>
          </cell>
          <cell r="G8025">
            <v>0</v>
          </cell>
        </row>
        <row r="8026">
          <cell r="A8026">
            <v>0</v>
          </cell>
          <cell r="E8026">
            <v>0</v>
          </cell>
          <cell r="F8026" t="str">
            <v>Total A</v>
          </cell>
          <cell r="G8026">
            <v>0</v>
          </cell>
        </row>
        <row r="8027">
          <cell r="A8027">
            <v>0</v>
          </cell>
          <cell r="C8027" t="str">
            <v>B - MANO DE OBRA</v>
          </cell>
          <cell r="E8027">
            <v>0</v>
          </cell>
          <cell r="G8027">
            <v>0</v>
          </cell>
        </row>
        <row r="8028">
          <cell r="A8028" t="str">
            <v/>
          </cell>
          <cell r="B8028" t="str">
            <v/>
          </cell>
          <cell r="C8028">
            <v>0</v>
          </cell>
          <cell r="D8028" t="str">
            <v/>
          </cell>
          <cell r="E8028">
            <v>0</v>
          </cell>
          <cell r="F8028">
            <v>0</v>
          </cell>
          <cell r="G8028">
            <v>0</v>
          </cell>
        </row>
        <row r="8029">
          <cell r="A8029" t="str">
            <v/>
          </cell>
          <cell r="B8029" t="str">
            <v/>
          </cell>
          <cell r="C8029">
            <v>0</v>
          </cell>
          <cell r="D8029" t="str">
            <v/>
          </cell>
          <cell r="E8029">
            <v>0</v>
          </cell>
          <cell r="F8029">
            <v>0</v>
          </cell>
          <cell r="G8029">
            <v>0</v>
          </cell>
        </row>
        <row r="8030">
          <cell r="A8030" t="str">
            <v/>
          </cell>
          <cell r="B8030" t="str">
            <v/>
          </cell>
          <cell r="C8030">
            <v>0</v>
          </cell>
          <cell r="D8030" t="str">
            <v/>
          </cell>
          <cell r="E8030">
            <v>0</v>
          </cell>
          <cell r="F8030">
            <v>0</v>
          </cell>
          <cell r="G8030">
            <v>0</v>
          </cell>
        </row>
        <row r="8031">
          <cell r="A8031" t="str">
            <v/>
          </cell>
          <cell r="B8031" t="str">
            <v/>
          </cell>
          <cell r="C8031">
            <v>0</v>
          </cell>
          <cell r="D8031" t="str">
            <v/>
          </cell>
          <cell r="E8031">
            <v>0</v>
          </cell>
          <cell r="F8031">
            <v>0</v>
          </cell>
          <cell r="G8031">
            <v>0</v>
          </cell>
        </row>
        <row r="8032">
          <cell r="A8032" t="str">
            <v/>
          </cell>
          <cell r="B8032" t="str">
            <v/>
          </cell>
          <cell r="C8032">
            <v>0</v>
          </cell>
          <cell r="D8032" t="str">
            <v/>
          </cell>
          <cell r="E8032">
            <v>0</v>
          </cell>
          <cell r="F8032">
            <v>0</v>
          </cell>
          <cell r="G8032">
            <v>0</v>
          </cell>
        </row>
        <row r="8033">
          <cell r="A8033" t="str">
            <v/>
          </cell>
          <cell r="B8033" t="str">
            <v/>
          </cell>
          <cell r="C8033">
            <v>0</v>
          </cell>
          <cell r="D8033" t="str">
            <v/>
          </cell>
          <cell r="E8033">
            <v>0</v>
          </cell>
          <cell r="F8033">
            <v>0</v>
          </cell>
          <cell r="G8033">
            <v>0</v>
          </cell>
        </row>
        <row r="8034">
          <cell r="A8034" t="str">
            <v/>
          </cell>
          <cell r="B8034" t="str">
            <v/>
          </cell>
          <cell r="C8034">
            <v>0</v>
          </cell>
          <cell r="D8034" t="str">
            <v/>
          </cell>
          <cell r="E8034">
            <v>0</v>
          </cell>
          <cell r="F8034">
            <v>0</v>
          </cell>
          <cell r="G8034">
            <v>0</v>
          </cell>
        </row>
        <row r="8035">
          <cell r="A8035" t="str">
            <v/>
          </cell>
          <cell r="B8035" t="str">
            <v/>
          </cell>
          <cell r="C8035">
            <v>0</v>
          </cell>
          <cell r="D8035" t="str">
            <v/>
          </cell>
          <cell r="E8035">
            <v>0</v>
          </cell>
          <cell r="F8035">
            <v>0</v>
          </cell>
          <cell r="G8035">
            <v>0</v>
          </cell>
        </row>
        <row r="8036">
          <cell r="A8036">
            <v>0</v>
          </cell>
          <cell r="E8036">
            <v>0</v>
          </cell>
          <cell r="F8036" t="str">
            <v>Total B</v>
          </cell>
          <cell r="G8036">
            <v>0</v>
          </cell>
        </row>
        <row r="8037">
          <cell r="A8037">
            <v>0</v>
          </cell>
          <cell r="C8037" t="str">
            <v>C - EQUIPOS</v>
          </cell>
          <cell r="E8037">
            <v>0</v>
          </cell>
          <cell r="G8037">
            <v>0</v>
          </cell>
        </row>
        <row r="8038">
          <cell r="A8038" t="str">
            <v/>
          </cell>
          <cell r="B8038" t="str">
            <v/>
          </cell>
          <cell r="C8038">
            <v>0</v>
          </cell>
          <cell r="D8038" t="str">
            <v/>
          </cell>
          <cell r="E8038">
            <v>0</v>
          </cell>
          <cell r="F8038">
            <v>0</v>
          </cell>
          <cell r="G8038">
            <v>0</v>
          </cell>
        </row>
        <row r="8039">
          <cell r="A8039" t="str">
            <v/>
          </cell>
          <cell r="B8039" t="str">
            <v/>
          </cell>
          <cell r="C8039">
            <v>0</v>
          </cell>
          <cell r="D8039" t="str">
            <v/>
          </cell>
          <cell r="E8039">
            <v>0</v>
          </cell>
          <cell r="F8039">
            <v>0</v>
          </cell>
          <cell r="G8039">
            <v>0</v>
          </cell>
        </row>
        <row r="8040">
          <cell r="A8040" t="str">
            <v/>
          </cell>
          <cell r="B8040" t="str">
            <v/>
          </cell>
          <cell r="C8040">
            <v>0</v>
          </cell>
          <cell r="D8040" t="str">
            <v/>
          </cell>
          <cell r="E8040">
            <v>0</v>
          </cell>
          <cell r="F8040">
            <v>0</v>
          </cell>
          <cell r="G8040">
            <v>0</v>
          </cell>
        </row>
        <row r="8041">
          <cell r="A8041" t="str">
            <v/>
          </cell>
          <cell r="B8041" t="str">
            <v/>
          </cell>
          <cell r="C8041">
            <v>0</v>
          </cell>
          <cell r="D8041" t="str">
            <v/>
          </cell>
          <cell r="E8041">
            <v>0</v>
          </cell>
          <cell r="F8041">
            <v>0</v>
          </cell>
          <cell r="G8041">
            <v>0</v>
          </cell>
        </row>
        <row r="8042">
          <cell r="A8042" t="str">
            <v/>
          </cell>
          <cell r="B8042" t="str">
            <v/>
          </cell>
          <cell r="C8042">
            <v>0</v>
          </cell>
          <cell r="D8042" t="str">
            <v/>
          </cell>
          <cell r="E8042">
            <v>0</v>
          </cell>
          <cell r="F8042">
            <v>0</v>
          </cell>
          <cell r="G8042">
            <v>0</v>
          </cell>
        </row>
        <row r="8043">
          <cell r="A8043" t="str">
            <v/>
          </cell>
          <cell r="B8043" t="str">
            <v/>
          </cell>
          <cell r="C8043">
            <v>0</v>
          </cell>
          <cell r="D8043" t="str">
            <v/>
          </cell>
          <cell r="E8043">
            <v>0</v>
          </cell>
          <cell r="F8043">
            <v>0</v>
          </cell>
          <cell r="G8043">
            <v>0</v>
          </cell>
        </row>
        <row r="8044">
          <cell r="A8044" t="str">
            <v/>
          </cell>
          <cell r="B8044" t="str">
            <v/>
          </cell>
          <cell r="C8044">
            <v>0</v>
          </cell>
          <cell r="D8044" t="str">
            <v/>
          </cell>
          <cell r="E8044">
            <v>0</v>
          </cell>
          <cell r="F8044">
            <v>0</v>
          </cell>
          <cell r="G8044">
            <v>0</v>
          </cell>
        </row>
        <row r="8045">
          <cell r="A8045" t="str">
            <v/>
          </cell>
          <cell r="B8045" t="str">
            <v/>
          </cell>
          <cell r="C8045">
            <v>0</v>
          </cell>
          <cell r="D8045" t="str">
            <v/>
          </cell>
          <cell r="E8045">
            <v>0</v>
          </cell>
          <cell r="F8045">
            <v>0</v>
          </cell>
          <cell r="G8045">
            <v>0</v>
          </cell>
        </row>
        <row r="8046">
          <cell r="A8046" t="str">
            <v/>
          </cell>
          <cell r="B8046" t="str">
            <v/>
          </cell>
          <cell r="C8046">
            <v>0</v>
          </cell>
          <cell r="D8046" t="str">
            <v/>
          </cell>
          <cell r="E8046">
            <v>0</v>
          </cell>
          <cell r="F8046">
            <v>0</v>
          </cell>
          <cell r="G8046">
            <v>0</v>
          </cell>
        </row>
        <row r="8047">
          <cell r="A8047">
            <v>0</v>
          </cell>
          <cell r="E8047">
            <v>0</v>
          </cell>
          <cell r="F8047" t="str">
            <v>Total C</v>
          </cell>
          <cell r="G8047">
            <v>0</v>
          </cell>
        </row>
        <row r="8048">
          <cell r="A8048">
            <v>0</v>
          </cell>
          <cell r="E8048">
            <v>0</v>
          </cell>
          <cell r="G8048">
            <v>0</v>
          </cell>
        </row>
        <row r="8049">
          <cell r="A8049">
            <v>25</v>
          </cell>
          <cell r="B8049" t="str">
            <v>APROBACIÓN DE PLANOS</v>
          </cell>
          <cell r="C8049">
            <v>0</v>
          </cell>
          <cell r="D8049" t="str">
            <v>Costo  Neto</v>
          </cell>
          <cell r="E8049">
            <v>0</v>
          </cell>
          <cell r="F8049" t="str">
            <v>Total D=A+B+C</v>
          </cell>
          <cell r="G8049">
            <v>0</v>
          </cell>
        </row>
        <row r="8051">
          <cell r="A8051" t="str">
            <v>ANALISIS DE PRECIOS</v>
          </cell>
          <cell r="B8051">
            <v>0</v>
          </cell>
          <cell r="C8051">
            <v>0</v>
          </cell>
          <cell r="D8051">
            <v>0</v>
          </cell>
          <cell r="E8051">
            <v>0</v>
          </cell>
          <cell r="F8051">
            <v>0</v>
          </cell>
          <cell r="G8051">
            <v>0</v>
          </cell>
        </row>
        <row r="8052">
          <cell r="A8052" t="str">
            <v>COMITENTE:</v>
          </cell>
          <cell r="B8052" t="str">
            <v>SUBSECRETARÍA DE OBRAS PÚBLICAS</v>
          </cell>
          <cell r="C8052">
            <v>0</v>
          </cell>
          <cell r="D8052">
            <v>0</v>
          </cell>
          <cell r="E8052">
            <v>0</v>
          </cell>
          <cell r="F8052">
            <v>0</v>
          </cell>
          <cell r="G8052">
            <v>0</v>
          </cell>
        </row>
        <row r="8053">
          <cell r="A8053" t="str">
            <v>CONTRATISTA:</v>
          </cell>
          <cell r="B8053">
            <v>0</v>
          </cell>
          <cell r="C8053">
            <v>0</v>
          </cell>
          <cell r="D8053">
            <v>0</v>
          </cell>
          <cell r="E8053">
            <v>0</v>
          </cell>
          <cell r="F8053">
            <v>0</v>
          </cell>
          <cell r="G8053">
            <v>0</v>
          </cell>
        </row>
        <row r="8054">
          <cell r="A8054" t="str">
            <v>OBRA:</v>
          </cell>
          <cell r="B8054" t="str">
            <v>CONSTRUCCIÓN CONSULTORIOS EXTERNOS - HOSPITAL DR. GUILLERMO RAWSON</v>
          </cell>
          <cell r="C8054">
            <v>0</v>
          </cell>
          <cell r="D8054">
            <v>0</v>
          </cell>
          <cell r="E8054">
            <v>0</v>
          </cell>
          <cell r="F8054" t="str">
            <v>PRECIOS A:</v>
          </cell>
          <cell r="G8054">
            <v>0</v>
          </cell>
        </row>
        <row r="8055">
          <cell r="A8055" t="str">
            <v>UBICACIÓN:</v>
          </cell>
          <cell r="B8055" t="str">
            <v>Departamento Capital - Provincia de SAN JUAN</v>
          </cell>
          <cell r="C8055">
            <v>0</v>
          </cell>
          <cell r="E8055">
            <v>0</v>
          </cell>
          <cell r="G8055">
            <v>0</v>
          </cell>
        </row>
        <row r="8056">
          <cell r="A8056" t="str">
            <v>RUBRO:</v>
          </cell>
          <cell r="B8056" t="str">
            <v/>
          </cell>
          <cell r="C8056" t="str">
            <v/>
          </cell>
          <cell r="E8056">
            <v>0</v>
          </cell>
          <cell r="G8056">
            <v>0</v>
          </cell>
        </row>
        <row r="8057">
          <cell r="A8057" t="str">
            <v>ITEM:</v>
          </cell>
          <cell r="B8057" t="str">
            <v/>
          </cell>
          <cell r="C8057" t="str">
            <v/>
          </cell>
          <cell r="E8057">
            <v>0</v>
          </cell>
          <cell r="F8057" t="str">
            <v>UNIDAD:</v>
          </cell>
          <cell r="G8057" t="str">
            <v/>
          </cell>
        </row>
        <row r="8058">
          <cell r="A8058">
            <v>0</v>
          </cell>
          <cell r="B8058">
            <v>0</v>
          </cell>
          <cell r="E8058">
            <v>0</v>
          </cell>
          <cell r="G8058">
            <v>0</v>
          </cell>
        </row>
        <row r="8059">
          <cell r="A8059" t="str">
            <v>DATOS REDETERMINACION</v>
          </cell>
          <cell r="B8059">
            <v>0</v>
          </cell>
          <cell r="C8059" t="str">
            <v>DESIGNACION</v>
          </cell>
          <cell r="D8059" t="str">
            <v>U</v>
          </cell>
          <cell r="E8059" t="str">
            <v>Cantidad</v>
          </cell>
          <cell r="F8059" t="str">
            <v>$ Unitarios</v>
          </cell>
          <cell r="G8059" t="str">
            <v>$ Parcial</v>
          </cell>
        </row>
        <row r="8060">
          <cell r="A8060" t="str">
            <v>CÓDIGO</v>
          </cell>
          <cell r="B8060" t="str">
            <v>DESCRIPCIÓN</v>
          </cell>
          <cell r="C8060">
            <v>0</v>
          </cell>
          <cell r="D8060">
            <v>0</v>
          </cell>
          <cell r="E8060">
            <v>0</v>
          </cell>
          <cell r="F8060">
            <v>0</v>
          </cell>
          <cell r="G8060">
            <v>0</v>
          </cell>
        </row>
        <row r="8061">
          <cell r="A8061">
            <v>0</v>
          </cell>
          <cell r="B8061">
            <v>0</v>
          </cell>
          <cell r="C8061" t="str">
            <v>A - MATERIALES</v>
          </cell>
          <cell r="D8061">
            <v>0</v>
          </cell>
          <cell r="E8061">
            <v>0</v>
          </cell>
          <cell r="F8061">
            <v>0</v>
          </cell>
          <cell r="G8061">
            <v>0</v>
          </cell>
        </row>
        <row r="8062">
          <cell r="A8062" t="str">
            <v/>
          </cell>
          <cell r="B8062" t="str">
            <v/>
          </cell>
          <cell r="C8062">
            <v>0</v>
          </cell>
          <cell r="D8062" t="str">
            <v/>
          </cell>
          <cell r="E8062">
            <v>0</v>
          </cell>
          <cell r="F8062">
            <v>0</v>
          </cell>
          <cell r="G8062">
            <v>0</v>
          </cell>
        </row>
        <row r="8063">
          <cell r="A8063" t="str">
            <v/>
          </cell>
          <cell r="B8063" t="str">
            <v/>
          </cell>
          <cell r="C8063">
            <v>0</v>
          </cell>
          <cell r="D8063" t="str">
            <v/>
          </cell>
          <cell r="E8063">
            <v>0</v>
          </cell>
          <cell r="F8063">
            <v>0</v>
          </cell>
          <cell r="G8063">
            <v>0</v>
          </cell>
        </row>
        <row r="8064">
          <cell r="A8064" t="str">
            <v/>
          </cell>
          <cell r="B8064" t="str">
            <v/>
          </cell>
          <cell r="C8064">
            <v>0</v>
          </cell>
          <cell r="D8064" t="str">
            <v/>
          </cell>
          <cell r="E8064">
            <v>0</v>
          </cell>
          <cell r="F8064">
            <v>0</v>
          </cell>
          <cell r="G8064">
            <v>0</v>
          </cell>
        </row>
        <row r="8065">
          <cell r="A8065" t="str">
            <v/>
          </cell>
          <cell r="B8065" t="str">
            <v/>
          </cell>
          <cell r="C8065">
            <v>0</v>
          </cell>
          <cell r="D8065" t="str">
            <v/>
          </cell>
          <cell r="E8065">
            <v>0</v>
          </cell>
          <cell r="F8065">
            <v>0</v>
          </cell>
          <cell r="G8065">
            <v>0</v>
          </cell>
        </row>
        <row r="8066">
          <cell r="A8066" t="str">
            <v/>
          </cell>
          <cell r="B8066" t="str">
            <v/>
          </cell>
          <cell r="C8066">
            <v>0</v>
          </cell>
          <cell r="D8066" t="str">
            <v/>
          </cell>
          <cell r="E8066">
            <v>0</v>
          </cell>
          <cell r="F8066">
            <v>0</v>
          </cell>
          <cell r="G8066">
            <v>0</v>
          </cell>
        </row>
        <row r="8067">
          <cell r="A8067" t="str">
            <v/>
          </cell>
          <cell r="B8067" t="str">
            <v/>
          </cell>
          <cell r="C8067">
            <v>0</v>
          </cell>
          <cell r="D8067" t="str">
            <v/>
          </cell>
          <cell r="E8067">
            <v>0</v>
          </cell>
          <cell r="F8067">
            <v>0</v>
          </cell>
          <cell r="G8067">
            <v>0</v>
          </cell>
        </row>
        <row r="8068">
          <cell r="A8068" t="str">
            <v/>
          </cell>
          <cell r="B8068" t="str">
            <v/>
          </cell>
          <cell r="C8068">
            <v>0</v>
          </cell>
          <cell r="D8068" t="str">
            <v/>
          </cell>
          <cell r="E8068">
            <v>0</v>
          </cell>
          <cell r="F8068">
            <v>0</v>
          </cell>
          <cell r="G8068">
            <v>0</v>
          </cell>
        </row>
        <row r="8069">
          <cell r="A8069" t="str">
            <v/>
          </cell>
          <cell r="B8069" t="str">
            <v/>
          </cell>
          <cell r="C8069">
            <v>0</v>
          </cell>
          <cell r="D8069" t="str">
            <v/>
          </cell>
          <cell r="E8069">
            <v>0</v>
          </cell>
          <cell r="F8069">
            <v>0</v>
          </cell>
          <cell r="G8069">
            <v>0</v>
          </cell>
        </row>
        <row r="8070">
          <cell r="A8070" t="str">
            <v/>
          </cell>
          <cell r="B8070" t="str">
            <v/>
          </cell>
          <cell r="C8070">
            <v>0</v>
          </cell>
          <cell r="D8070" t="str">
            <v/>
          </cell>
          <cell r="E8070">
            <v>0</v>
          </cell>
          <cell r="F8070">
            <v>0</v>
          </cell>
          <cell r="G8070">
            <v>0</v>
          </cell>
        </row>
        <row r="8071">
          <cell r="A8071" t="str">
            <v/>
          </cell>
          <cell r="B8071" t="str">
            <v/>
          </cell>
          <cell r="C8071">
            <v>0</v>
          </cell>
          <cell r="D8071" t="str">
            <v/>
          </cell>
          <cell r="E8071">
            <v>0</v>
          </cell>
          <cell r="F8071">
            <v>0</v>
          </cell>
          <cell r="G8071">
            <v>0</v>
          </cell>
        </row>
        <row r="8072">
          <cell r="A8072" t="str">
            <v/>
          </cell>
          <cell r="B8072" t="str">
            <v/>
          </cell>
          <cell r="C8072">
            <v>0</v>
          </cell>
          <cell r="D8072" t="str">
            <v/>
          </cell>
          <cell r="E8072">
            <v>0</v>
          </cell>
          <cell r="F8072">
            <v>0</v>
          </cell>
          <cell r="G8072">
            <v>0</v>
          </cell>
        </row>
        <row r="8073">
          <cell r="A8073" t="str">
            <v/>
          </cell>
          <cell r="B8073" t="str">
            <v/>
          </cell>
          <cell r="C8073">
            <v>0</v>
          </cell>
          <cell r="D8073" t="str">
            <v/>
          </cell>
          <cell r="E8073">
            <v>0</v>
          </cell>
          <cell r="F8073">
            <v>0</v>
          </cell>
          <cell r="G8073">
            <v>0</v>
          </cell>
        </row>
        <row r="8074">
          <cell r="A8074" t="str">
            <v/>
          </cell>
          <cell r="B8074" t="str">
            <v/>
          </cell>
          <cell r="C8074">
            <v>0</v>
          </cell>
          <cell r="D8074" t="str">
            <v/>
          </cell>
          <cell r="E8074">
            <v>0</v>
          </cell>
          <cell r="F8074">
            <v>0</v>
          </cell>
          <cell r="G8074">
            <v>0</v>
          </cell>
        </row>
        <row r="8075">
          <cell r="A8075" t="str">
            <v/>
          </cell>
          <cell r="B8075" t="str">
            <v/>
          </cell>
          <cell r="C8075">
            <v>0</v>
          </cell>
          <cell r="D8075" t="str">
            <v/>
          </cell>
          <cell r="E8075">
            <v>0</v>
          </cell>
          <cell r="F8075">
            <v>0</v>
          </cell>
          <cell r="G8075">
            <v>0</v>
          </cell>
        </row>
        <row r="8076">
          <cell r="A8076">
            <v>0</v>
          </cell>
          <cell r="E8076">
            <v>0</v>
          </cell>
          <cell r="F8076" t="str">
            <v>Total A</v>
          </cell>
          <cell r="G8076">
            <v>0</v>
          </cell>
        </row>
        <row r="8077">
          <cell r="A8077">
            <v>0</v>
          </cell>
          <cell r="C8077" t="str">
            <v>B - MANO DE OBRA</v>
          </cell>
          <cell r="E8077">
            <v>0</v>
          </cell>
          <cell r="G8077">
            <v>0</v>
          </cell>
        </row>
        <row r="8078">
          <cell r="A8078" t="str">
            <v/>
          </cell>
          <cell r="B8078" t="str">
            <v/>
          </cell>
          <cell r="C8078">
            <v>0</v>
          </cell>
          <cell r="D8078" t="str">
            <v/>
          </cell>
          <cell r="E8078">
            <v>0</v>
          </cell>
          <cell r="F8078">
            <v>0</v>
          </cell>
          <cell r="G8078">
            <v>0</v>
          </cell>
        </row>
        <row r="8079">
          <cell r="A8079" t="str">
            <v/>
          </cell>
          <cell r="B8079" t="str">
            <v/>
          </cell>
          <cell r="C8079">
            <v>0</v>
          </cell>
          <cell r="D8079" t="str">
            <v/>
          </cell>
          <cell r="E8079">
            <v>0</v>
          </cell>
          <cell r="F8079">
            <v>0</v>
          </cell>
          <cell r="G8079">
            <v>0</v>
          </cell>
        </row>
        <row r="8080">
          <cell r="A8080" t="str">
            <v/>
          </cell>
          <cell r="B8080" t="str">
            <v/>
          </cell>
          <cell r="C8080">
            <v>0</v>
          </cell>
          <cell r="D8080" t="str">
            <v/>
          </cell>
          <cell r="E8080">
            <v>0</v>
          </cell>
          <cell r="F8080">
            <v>0</v>
          </cell>
          <cell r="G8080">
            <v>0</v>
          </cell>
        </row>
        <row r="8081">
          <cell r="A8081" t="str">
            <v/>
          </cell>
          <cell r="B8081" t="str">
            <v/>
          </cell>
          <cell r="C8081">
            <v>0</v>
          </cell>
          <cell r="D8081" t="str">
            <v/>
          </cell>
          <cell r="E8081">
            <v>0</v>
          </cell>
          <cell r="F8081">
            <v>0</v>
          </cell>
          <cell r="G8081">
            <v>0</v>
          </cell>
        </row>
        <row r="8082">
          <cell r="A8082" t="str">
            <v/>
          </cell>
          <cell r="B8082" t="str">
            <v/>
          </cell>
          <cell r="C8082">
            <v>0</v>
          </cell>
          <cell r="D8082" t="str">
            <v/>
          </cell>
          <cell r="E8082">
            <v>0</v>
          </cell>
          <cell r="F8082">
            <v>0</v>
          </cell>
          <cell r="G8082">
            <v>0</v>
          </cell>
        </row>
        <row r="8083">
          <cell r="A8083" t="str">
            <v/>
          </cell>
          <cell r="B8083" t="str">
            <v/>
          </cell>
          <cell r="C8083">
            <v>0</v>
          </cell>
          <cell r="D8083" t="str">
            <v/>
          </cell>
          <cell r="E8083">
            <v>0</v>
          </cell>
          <cell r="F8083">
            <v>0</v>
          </cell>
          <cell r="G8083">
            <v>0</v>
          </cell>
        </row>
        <row r="8084">
          <cell r="A8084" t="str">
            <v/>
          </cell>
          <cell r="B8084" t="str">
            <v/>
          </cell>
          <cell r="C8084">
            <v>0</v>
          </cell>
          <cell r="D8084" t="str">
            <v/>
          </cell>
          <cell r="E8084">
            <v>0</v>
          </cell>
          <cell r="F8084">
            <v>0</v>
          </cell>
          <cell r="G8084">
            <v>0</v>
          </cell>
        </row>
        <row r="8085">
          <cell r="A8085" t="str">
            <v/>
          </cell>
          <cell r="B8085" t="str">
            <v/>
          </cell>
          <cell r="C8085">
            <v>0</v>
          </cell>
          <cell r="D8085" t="str">
            <v/>
          </cell>
          <cell r="E8085">
            <v>0</v>
          </cell>
          <cell r="F8085">
            <v>0</v>
          </cell>
          <cell r="G8085">
            <v>0</v>
          </cell>
        </row>
        <row r="8086">
          <cell r="A8086">
            <v>0</v>
          </cell>
          <cell r="E8086">
            <v>0</v>
          </cell>
          <cell r="F8086" t="str">
            <v>Total B</v>
          </cell>
          <cell r="G8086">
            <v>0</v>
          </cell>
        </row>
        <row r="8087">
          <cell r="A8087">
            <v>0</v>
          </cell>
          <cell r="C8087" t="str">
            <v>C - EQUIPOS</v>
          </cell>
          <cell r="E8087">
            <v>0</v>
          </cell>
          <cell r="G8087">
            <v>0</v>
          </cell>
        </row>
        <row r="8088">
          <cell r="A8088" t="str">
            <v/>
          </cell>
          <cell r="B8088" t="str">
            <v/>
          </cell>
          <cell r="C8088">
            <v>0</v>
          </cell>
          <cell r="D8088" t="str">
            <v/>
          </cell>
          <cell r="E8088">
            <v>0</v>
          </cell>
          <cell r="F8088">
            <v>0</v>
          </cell>
          <cell r="G8088">
            <v>0</v>
          </cell>
        </row>
        <row r="8089">
          <cell r="A8089" t="str">
            <v/>
          </cell>
          <cell r="B8089" t="str">
            <v/>
          </cell>
          <cell r="C8089">
            <v>0</v>
          </cell>
          <cell r="D8089" t="str">
            <v/>
          </cell>
          <cell r="E8089">
            <v>0</v>
          </cell>
          <cell r="F8089">
            <v>0</v>
          </cell>
          <cell r="G8089">
            <v>0</v>
          </cell>
        </row>
        <row r="8090">
          <cell r="A8090" t="str">
            <v/>
          </cell>
          <cell r="B8090" t="str">
            <v/>
          </cell>
          <cell r="C8090">
            <v>0</v>
          </cell>
          <cell r="D8090" t="str">
            <v/>
          </cell>
          <cell r="E8090">
            <v>0</v>
          </cell>
          <cell r="F8090">
            <v>0</v>
          </cell>
          <cell r="G8090">
            <v>0</v>
          </cell>
        </row>
        <row r="8091">
          <cell r="A8091" t="str">
            <v/>
          </cell>
          <cell r="B8091" t="str">
            <v/>
          </cell>
          <cell r="C8091">
            <v>0</v>
          </cell>
          <cell r="D8091" t="str">
            <v/>
          </cell>
          <cell r="E8091">
            <v>0</v>
          </cell>
          <cell r="F8091">
            <v>0</v>
          </cell>
          <cell r="G8091">
            <v>0</v>
          </cell>
        </row>
        <row r="8092">
          <cell r="A8092" t="str">
            <v/>
          </cell>
          <cell r="B8092" t="str">
            <v/>
          </cell>
          <cell r="C8092">
            <v>0</v>
          </cell>
          <cell r="D8092" t="str">
            <v/>
          </cell>
          <cell r="E8092">
            <v>0</v>
          </cell>
          <cell r="F8092">
            <v>0</v>
          </cell>
          <cell r="G8092">
            <v>0</v>
          </cell>
        </row>
        <row r="8093">
          <cell r="A8093" t="str">
            <v/>
          </cell>
          <cell r="B8093" t="str">
            <v/>
          </cell>
          <cell r="C8093">
            <v>0</v>
          </cell>
          <cell r="D8093" t="str">
            <v/>
          </cell>
          <cell r="E8093">
            <v>0</v>
          </cell>
          <cell r="F8093">
            <v>0</v>
          </cell>
          <cell r="G8093">
            <v>0</v>
          </cell>
        </row>
        <row r="8094">
          <cell r="A8094" t="str">
            <v/>
          </cell>
          <cell r="B8094" t="str">
            <v/>
          </cell>
          <cell r="C8094">
            <v>0</v>
          </cell>
          <cell r="D8094" t="str">
            <v/>
          </cell>
          <cell r="E8094">
            <v>0</v>
          </cell>
          <cell r="F8094">
            <v>0</v>
          </cell>
          <cell r="G8094">
            <v>0</v>
          </cell>
        </row>
        <row r="8095">
          <cell r="A8095" t="str">
            <v/>
          </cell>
          <cell r="B8095" t="str">
            <v/>
          </cell>
          <cell r="C8095">
            <v>0</v>
          </cell>
          <cell r="D8095" t="str">
            <v/>
          </cell>
          <cell r="E8095">
            <v>0</v>
          </cell>
          <cell r="F8095">
            <v>0</v>
          </cell>
          <cell r="G8095">
            <v>0</v>
          </cell>
        </row>
        <row r="8096">
          <cell r="A8096" t="str">
            <v/>
          </cell>
          <cell r="B8096" t="str">
            <v/>
          </cell>
          <cell r="C8096">
            <v>0</v>
          </cell>
          <cell r="D8096" t="str">
            <v/>
          </cell>
          <cell r="E8096">
            <v>0</v>
          </cell>
          <cell r="F8096">
            <v>0</v>
          </cell>
          <cell r="G8096">
            <v>0</v>
          </cell>
        </row>
        <row r="8097">
          <cell r="A8097">
            <v>0</v>
          </cell>
          <cell r="E8097">
            <v>0</v>
          </cell>
          <cell r="F8097" t="str">
            <v>Total C</v>
          </cell>
          <cell r="G8097">
            <v>0</v>
          </cell>
        </row>
        <row r="8098">
          <cell r="A8098">
            <v>0</v>
          </cell>
          <cell r="E8098">
            <v>0</v>
          </cell>
          <cell r="G8098">
            <v>0</v>
          </cell>
        </row>
        <row r="8099">
          <cell r="A8099" t="str">
            <v/>
          </cell>
          <cell r="B8099" t="str">
            <v/>
          </cell>
          <cell r="C8099">
            <v>0</v>
          </cell>
          <cell r="D8099" t="str">
            <v>Costo  Neto</v>
          </cell>
          <cell r="E8099">
            <v>0</v>
          </cell>
          <cell r="F8099" t="str">
            <v>Total D=A+B+C</v>
          </cell>
          <cell r="G8099">
            <v>0</v>
          </cell>
        </row>
        <row r="8101">
          <cell r="A8101" t="str">
            <v>ANALISIS DE PRECIOS</v>
          </cell>
          <cell r="B8101">
            <v>0</v>
          </cell>
          <cell r="C8101">
            <v>0</v>
          </cell>
          <cell r="D8101">
            <v>0</v>
          </cell>
          <cell r="E8101">
            <v>0</v>
          </cell>
          <cell r="F8101">
            <v>0</v>
          </cell>
          <cell r="G8101">
            <v>0</v>
          </cell>
        </row>
        <row r="8102">
          <cell r="A8102" t="str">
            <v>COMITENTE:</v>
          </cell>
          <cell r="B8102" t="str">
            <v>SUBSECRETARÍA DE OBRAS PÚBLICAS</v>
          </cell>
          <cell r="C8102">
            <v>0</v>
          </cell>
          <cell r="D8102">
            <v>0</v>
          </cell>
          <cell r="E8102">
            <v>0</v>
          </cell>
          <cell r="F8102">
            <v>0</v>
          </cell>
          <cell r="G8102">
            <v>0</v>
          </cell>
        </row>
        <row r="8103">
          <cell r="A8103" t="str">
            <v>CONTRATISTA:</v>
          </cell>
          <cell r="B8103">
            <v>0</v>
          </cell>
          <cell r="C8103">
            <v>0</v>
          </cell>
          <cell r="D8103">
            <v>0</v>
          </cell>
          <cell r="E8103">
            <v>0</v>
          </cell>
          <cell r="F8103">
            <v>0</v>
          </cell>
          <cell r="G8103">
            <v>0</v>
          </cell>
        </row>
        <row r="8104">
          <cell r="A8104" t="str">
            <v>OBRA:</v>
          </cell>
          <cell r="B8104" t="str">
            <v>CONSTRUCCIÓN CONSULTORIOS EXTERNOS - HOSPITAL DR. GUILLERMO RAWSON</v>
          </cell>
          <cell r="C8104">
            <v>0</v>
          </cell>
          <cell r="D8104">
            <v>0</v>
          </cell>
          <cell r="E8104">
            <v>0</v>
          </cell>
          <cell r="F8104" t="str">
            <v>PRECIOS A:</v>
          </cell>
          <cell r="G8104">
            <v>0</v>
          </cell>
        </row>
        <row r="8105">
          <cell r="A8105" t="str">
            <v>UBICACIÓN:</v>
          </cell>
          <cell r="B8105" t="str">
            <v>Departamento Capital - Provincia de SAN JUAN</v>
          </cell>
          <cell r="C8105">
            <v>0</v>
          </cell>
          <cell r="E8105">
            <v>0</v>
          </cell>
          <cell r="G8105">
            <v>0</v>
          </cell>
        </row>
        <row r="8106">
          <cell r="A8106" t="str">
            <v>RUBRO:</v>
          </cell>
          <cell r="B8106" t="str">
            <v/>
          </cell>
          <cell r="C8106" t="str">
            <v/>
          </cell>
          <cell r="E8106">
            <v>0</v>
          </cell>
          <cell r="G8106">
            <v>0</v>
          </cell>
        </row>
        <row r="8107">
          <cell r="A8107" t="str">
            <v>ITEM:</v>
          </cell>
          <cell r="B8107" t="str">
            <v/>
          </cell>
          <cell r="C8107" t="str">
            <v/>
          </cell>
          <cell r="E8107">
            <v>0</v>
          </cell>
          <cell r="F8107" t="str">
            <v>UNIDAD:</v>
          </cell>
          <cell r="G8107" t="str">
            <v/>
          </cell>
        </row>
        <row r="8108">
          <cell r="A8108">
            <v>0</v>
          </cell>
          <cell r="B8108">
            <v>0</v>
          </cell>
          <cell r="E8108">
            <v>0</v>
          </cell>
          <cell r="G8108">
            <v>0</v>
          </cell>
        </row>
        <row r="8109">
          <cell r="A8109" t="str">
            <v>DATOS REDETERMINACION</v>
          </cell>
          <cell r="B8109">
            <v>0</v>
          </cell>
          <cell r="C8109" t="str">
            <v>DESIGNACION</v>
          </cell>
          <cell r="D8109" t="str">
            <v>U</v>
          </cell>
          <cell r="E8109" t="str">
            <v>Cantidad</v>
          </cell>
          <cell r="F8109" t="str">
            <v>$ Unitarios</v>
          </cell>
          <cell r="G8109" t="str">
            <v>$ Parcial</v>
          </cell>
        </row>
        <row r="8110">
          <cell r="A8110" t="str">
            <v>CÓDIGO</v>
          </cell>
          <cell r="B8110" t="str">
            <v>DESCRIPCIÓN</v>
          </cell>
          <cell r="C8110">
            <v>0</v>
          </cell>
          <cell r="D8110">
            <v>0</v>
          </cell>
          <cell r="E8110">
            <v>0</v>
          </cell>
          <cell r="F8110">
            <v>0</v>
          </cell>
          <cell r="G8110">
            <v>0</v>
          </cell>
        </row>
        <row r="8111">
          <cell r="A8111">
            <v>0</v>
          </cell>
          <cell r="B8111">
            <v>0</v>
          </cell>
          <cell r="C8111" t="str">
            <v>A - MATERIALES</v>
          </cell>
          <cell r="D8111">
            <v>0</v>
          </cell>
          <cell r="E8111">
            <v>0</v>
          </cell>
          <cell r="F8111">
            <v>0</v>
          </cell>
          <cell r="G8111">
            <v>0</v>
          </cell>
        </row>
        <row r="8112">
          <cell r="A8112" t="str">
            <v/>
          </cell>
          <cell r="B8112" t="str">
            <v/>
          </cell>
          <cell r="C8112">
            <v>0</v>
          </cell>
          <cell r="D8112" t="str">
            <v/>
          </cell>
          <cell r="E8112">
            <v>0</v>
          </cell>
          <cell r="F8112">
            <v>0</v>
          </cell>
          <cell r="G8112">
            <v>0</v>
          </cell>
        </row>
        <row r="8113">
          <cell r="A8113" t="str">
            <v/>
          </cell>
          <cell r="B8113" t="str">
            <v/>
          </cell>
          <cell r="C8113">
            <v>0</v>
          </cell>
          <cell r="D8113" t="str">
            <v/>
          </cell>
          <cell r="E8113">
            <v>0</v>
          </cell>
          <cell r="F8113">
            <v>0</v>
          </cell>
          <cell r="G8113">
            <v>0</v>
          </cell>
        </row>
        <row r="8114">
          <cell r="A8114" t="str">
            <v/>
          </cell>
          <cell r="B8114" t="str">
            <v/>
          </cell>
          <cell r="C8114">
            <v>0</v>
          </cell>
          <cell r="D8114" t="str">
            <v/>
          </cell>
          <cell r="E8114">
            <v>0</v>
          </cell>
          <cell r="F8114">
            <v>0</v>
          </cell>
          <cell r="G8114">
            <v>0</v>
          </cell>
        </row>
        <row r="8115">
          <cell r="A8115" t="str">
            <v/>
          </cell>
          <cell r="B8115" t="str">
            <v/>
          </cell>
          <cell r="C8115">
            <v>0</v>
          </cell>
          <cell r="D8115" t="str">
            <v/>
          </cell>
          <cell r="E8115">
            <v>0</v>
          </cell>
          <cell r="F8115">
            <v>0</v>
          </cell>
          <cell r="G8115">
            <v>0</v>
          </cell>
        </row>
        <row r="8116">
          <cell r="A8116" t="str">
            <v/>
          </cell>
          <cell r="B8116" t="str">
            <v/>
          </cell>
          <cell r="C8116">
            <v>0</v>
          </cell>
          <cell r="D8116" t="str">
            <v/>
          </cell>
          <cell r="E8116">
            <v>0</v>
          </cell>
          <cell r="F8116">
            <v>0</v>
          </cell>
          <cell r="G8116">
            <v>0</v>
          </cell>
        </row>
        <row r="8117">
          <cell r="A8117" t="str">
            <v/>
          </cell>
          <cell r="B8117" t="str">
            <v/>
          </cell>
          <cell r="C8117">
            <v>0</v>
          </cell>
          <cell r="D8117" t="str">
            <v/>
          </cell>
          <cell r="E8117">
            <v>0</v>
          </cell>
          <cell r="F8117">
            <v>0</v>
          </cell>
          <cell r="G8117">
            <v>0</v>
          </cell>
        </row>
        <row r="8118">
          <cell r="A8118" t="str">
            <v/>
          </cell>
          <cell r="B8118" t="str">
            <v/>
          </cell>
          <cell r="C8118">
            <v>0</v>
          </cell>
          <cell r="D8118" t="str">
            <v/>
          </cell>
          <cell r="E8118">
            <v>0</v>
          </cell>
          <cell r="F8118">
            <v>0</v>
          </cell>
          <cell r="G8118">
            <v>0</v>
          </cell>
        </row>
        <row r="8119">
          <cell r="A8119" t="str">
            <v/>
          </cell>
          <cell r="B8119" t="str">
            <v/>
          </cell>
          <cell r="C8119">
            <v>0</v>
          </cell>
          <cell r="D8119" t="str">
            <v/>
          </cell>
          <cell r="E8119">
            <v>0</v>
          </cell>
          <cell r="F8119">
            <v>0</v>
          </cell>
          <cell r="G8119">
            <v>0</v>
          </cell>
        </row>
        <row r="8120">
          <cell r="A8120" t="str">
            <v/>
          </cell>
          <cell r="B8120" t="str">
            <v/>
          </cell>
          <cell r="C8120">
            <v>0</v>
          </cell>
          <cell r="D8120" t="str">
            <v/>
          </cell>
          <cell r="E8120">
            <v>0</v>
          </cell>
          <cell r="F8120">
            <v>0</v>
          </cell>
          <cell r="G8120">
            <v>0</v>
          </cell>
        </row>
        <row r="8121">
          <cell r="A8121" t="str">
            <v/>
          </cell>
          <cell r="B8121" t="str">
            <v/>
          </cell>
          <cell r="C8121">
            <v>0</v>
          </cell>
          <cell r="D8121" t="str">
            <v/>
          </cell>
          <cell r="E8121">
            <v>0</v>
          </cell>
          <cell r="F8121">
            <v>0</v>
          </cell>
          <cell r="G8121">
            <v>0</v>
          </cell>
        </row>
        <row r="8122">
          <cell r="A8122" t="str">
            <v/>
          </cell>
          <cell r="B8122" t="str">
            <v/>
          </cell>
          <cell r="C8122">
            <v>0</v>
          </cell>
          <cell r="D8122" t="str">
            <v/>
          </cell>
          <cell r="E8122">
            <v>0</v>
          </cell>
          <cell r="F8122">
            <v>0</v>
          </cell>
          <cell r="G8122">
            <v>0</v>
          </cell>
        </row>
        <row r="8123">
          <cell r="A8123" t="str">
            <v/>
          </cell>
          <cell r="B8123" t="str">
            <v/>
          </cell>
          <cell r="C8123">
            <v>0</v>
          </cell>
          <cell r="D8123" t="str">
            <v/>
          </cell>
          <cell r="E8123">
            <v>0</v>
          </cell>
          <cell r="F8123">
            <v>0</v>
          </cell>
          <cell r="G8123">
            <v>0</v>
          </cell>
        </row>
        <row r="8124">
          <cell r="A8124" t="str">
            <v/>
          </cell>
          <cell r="B8124" t="str">
            <v/>
          </cell>
          <cell r="C8124">
            <v>0</v>
          </cell>
          <cell r="D8124" t="str">
            <v/>
          </cell>
          <cell r="E8124">
            <v>0</v>
          </cell>
          <cell r="F8124">
            <v>0</v>
          </cell>
          <cell r="G8124">
            <v>0</v>
          </cell>
        </row>
        <row r="8125">
          <cell r="A8125" t="str">
            <v/>
          </cell>
          <cell r="B8125" t="str">
            <v/>
          </cell>
          <cell r="C8125">
            <v>0</v>
          </cell>
          <cell r="D8125" t="str">
            <v/>
          </cell>
          <cell r="E8125">
            <v>0</v>
          </cell>
          <cell r="F8125">
            <v>0</v>
          </cell>
          <cell r="G8125">
            <v>0</v>
          </cell>
        </row>
        <row r="8126">
          <cell r="A8126">
            <v>0</v>
          </cell>
          <cell r="E8126">
            <v>0</v>
          </cell>
          <cell r="F8126" t="str">
            <v>Total A</v>
          </cell>
          <cell r="G8126">
            <v>0</v>
          </cell>
        </row>
        <row r="8127">
          <cell r="A8127">
            <v>0</v>
          </cell>
          <cell r="C8127" t="str">
            <v>B - MANO DE OBRA</v>
          </cell>
          <cell r="E8127">
            <v>0</v>
          </cell>
          <cell r="G8127">
            <v>0</v>
          </cell>
        </row>
        <row r="8128">
          <cell r="A8128" t="str">
            <v/>
          </cell>
          <cell r="B8128" t="str">
            <v/>
          </cell>
          <cell r="C8128">
            <v>0</v>
          </cell>
          <cell r="D8128" t="str">
            <v/>
          </cell>
          <cell r="E8128">
            <v>0</v>
          </cell>
          <cell r="F8128">
            <v>0</v>
          </cell>
          <cell r="G8128">
            <v>0</v>
          </cell>
        </row>
        <row r="8129">
          <cell r="A8129" t="str">
            <v/>
          </cell>
          <cell r="B8129" t="str">
            <v/>
          </cell>
          <cell r="C8129">
            <v>0</v>
          </cell>
          <cell r="D8129" t="str">
            <v/>
          </cell>
          <cell r="E8129">
            <v>0</v>
          </cell>
          <cell r="F8129">
            <v>0</v>
          </cell>
          <cell r="G8129">
            <v>0</v>
          </cell>
        </row>
        <row r="8130">
          <cell r="A8130" t="str">
            <v/>
          </cell>
          <cell r="B8130" t="str">
            <v/>
          </cell>
          <cell r="C8130">
            <v>0</v>
          </cell>
          <cell r="D8130" t="str">
            <v/>
          </cell>
          <cell r="E8130">
            <v>0</v>
          </cell>
          <cell r="F8130">
            <v>0</v>
          </cell>
          <cell r="G8130">
            <v>0</v>
          </cell>
        </row>
        <row r="8131">
          <cell r="A8131" t="str">
            <v/>
          </cell>
          <cell r="B8131" t="str">
            <v/>
          </cell>
          <cell r="C8131">
            <v>0</v>
          </cell>
          <cell r="D8131" t="str">
            <v/>
          </cell>
          <cell r="E8131">
            <v>0</v>
          </cell>
          <cell r="F8131">
            <v>0</v>
          </cell>
          <cell r="G8131">
            <v>0</v>
          </cell>
        </row>
        <row r="8132">
          <cell r="A8132" t="str">
            <v/>
          </cell>
          <cell r="B8132" t="str">
            <v/>
          </cell>
          <cell r="C8132">
            <v>0</v>
          </cell>
          <cell r="D8132" t="str">
            <v/>
          </cell>
          <cell r="E8132">
            <v>0</v>
          </cell>
          <cell r="F8132">
            <v>0</v>
          </cell>
          <cell r="G8132">
            <v>0</v>
          </cell>
        </row>
        <row r="8133">
          <cell r="A8133" t="str">
            <v/>
          </cell>
          <cell r="B8133" t="str">
            <v/>
          </cell>
          <cell r="C8133">
            <v>0</v>
          </cell>
          <cell r="D8133" t="str">
            <v/>
          </cell>
          <cell r="E8133">
            <v>0</v>
          </cell>
          <cell r="F8133">
            <v>0</v>
          </cell>
          <cell r="G8133">
            <v>0</v>
          </cell>
        </row>
        <row r="8134">
          <cell r="A8134" t="str">
            <v/>
          </cell>
          <cell r="B8134" t="str">
            <v/>
          </cell>
          <cell r="C8134">
            <v>0</v>
          </cell>
          <cell r="D8134" t="str">
            <v/>
          </cell>
          <cell r="E8134">
            <v>0</v>
          </cell>
          <cell r="F8134">
            <v>0</v>
          </cell>
          <cell r="G8134">
            <v>0</v>
          </cell>
        </row>
        <row r="8135">
          <cell r="A8135" t="str">
            <v/>
          </cell>
          <cell r="B8135" t="str">
            <v/>
          </cell>
          <cell r="C8135">
            <v>0</v>
          </cell>
          <cell r="D8135" t="str">
            <v/>
          </cell>
          <cell r="E8135">
            <v>0</v>
          </cell>
          <cell r="F8135">
            <v>0</v>
          </cell>
          <cell r="G8135">
            <v>0</v>
          </cell>
        </row>
        <row r="8136">
          <cell r="A8136">
            <v>0</v>
          </cell>
          <cell r="E8136">
            <v>0</v>
          </cell>
          <cell r="F8136" t="str">
            <v>Total B</v>
          </cell>
          <cell r="G8136">
            <v>0</v>
          </cell>
        </row>
        <row r="8137">
          <cell r="A8137">
            <v>0</v>
          </cell>
          <cell r="C8137" t="str">
            <v>C - EQUIPOS</v>
          </cell>
          <cell r="E8137">
            <v>0</v>
          </cell>
          <cell r="G8137">
            <v>0</v>
          </cell>
        </row>
        <row r="8138">
          <cell r="A8138" t="str">
            <v/>
          </cell>
          <cell r="B8138" t="str">
            <v/>
          </cell>
          <cell r="C8138">
            <v>0</v>
          </cell>
          <cell r="D8138" t="str">
            <v/>
          </cell>
          <cell r="E8138">
            <v>0</v>
          </cell>
          <cell r="F8138">
            <v>0</v>
          </cell>
          <cell r="G8138">
            <v>0</v>
          </cell>
        </row>
        <row r="8139">
          <cell r="A8139" t="str">
            <v/>
          </cell>
          <cell r="B8139" t="str">
            <v/>
          </cell>
          <cell r="C8139">
            <v>0</v>
          </cell>
          <cell r="D8139" t="str">
            <v/>
          </cell>
          <cell r="E8139">
            <v>0</v>
          </cell>
          <cell r="F8139">
            <v>0</v>
          </cell>
          <cell r="G8139">
            <v>0</v>
          </cell>
        </row>
        <row r="8140">
          <cell r="A8140" t="str">
            <v/>
          </cell>
          <cell r="B8140" t="str">
            <v/>
          </cell>
          <cell r="C8140">
            <v>0</v>
          </cell>
          <cell r="D8140" t="str">
            <v/>
          </cell>
          <cell r="E8140">
            <v>0</v>
          </cell>
          <cell r="F8140">
            <v>0</v>
          </cell>
          <cell r="G8140">
            <v>0</v>
          </cell>
        </row>
        <row r="8141">
          <cell r="A8141" t="str">
            <v/>
          </cell>
          <cell r="B8141" t="str">
            <v/>
          </cell>
          <cell r="C8141">
            <v>0</v>
          </cell>
          <cell r="D8141" t="str">
            <v/>
          </cell>
          <cell r="E8141">
            <v>0</v>
          </cell>
          <cell r="F8141">
            <v>0</v>
          </cell>
          <cell r="G8141">
            <v>0</v>
          </cell>
        </row>
        <row r="8142">
          <cell r="A8142" t="str">
            <v/>
          </cell>
          <cell r="B8142" t="str">
            <v/>
          </cell>
          <cell r="C8142">
            <v>0</v>
          </cell>
          <cell r="D8142" t="str">
            <v/>
          </cell>
          <cell r="E8142">
            <v>0</v>
          </cell>
          <cell r="F8142">
            <v>0</v>
          </cell>
          <cell r="G8142">
            <v>0</v>
          </cell>
        </row>
        <row r="8143">
          <cell r="A8143" t="str">
            <v/>
          </cell>
          <cell r="B8143" t="str">
            <v/>
          </cell>
          <cell r="C8143">
            <v>0</v>
          </cell>
          <cell r="D8143" t="str">
            <v/>
          </cell>
          <cell r="E8143">
            <v>0</v>
          </cell>
          <cell r="F8143">
            <v>0</v>
          </cell>
          <cell r="G8143">
            <v>0</v>
          </cell>
        </row>
        <row r="8144">
          <cell r="A8144" t="str">
            <v/>
          </cell>
          <cell r="B8144" t="str">
            <v/>
          </cell>
          <cell r="C8144">
            <v>0</v>
          </cell>
          <cell r="D8144" t="str">
            <v/>
          </cell>
          <cell r="E8144">
            <v>0</v>
          </cell>
          <cell r="F8144">
            <v>0</v>
          </cell>
          <cell r="G8144">
            <v>0</v>
          </cell>
        </row>
        <row r="8145">
          <cell r="A8145" t="str">
            <v/>
          </cell>
          <cell r="B8145" t="str">
            <v/>
          </cell>
          <cell r="C8145">
            <v>0</v>
          </cell>
          <cell r="D8145" t="str">
            <v/>
          </cell>
          <cell r="E8145">
            <v>0</v>
          </cell>
          <cell r="F8145">
            <v>0</v>
          </cell>
          <cell r="G8145">
            <v>0</v>
          </cell>
        </row>
        <row r="8146">
          <cell r="A8146" t="str">
            <v/>
          </cell>
          <cell r="B8146" t="str">
            <v/>
          </cell>
          <cell r="C8146">
            <v>0</v>
          </cell>
          <cell r="D8146" t="str">
            <v/>
          </cell>
          <cell r="E8146">
            <v>0</v>
          </cell>
          <cell r="F8146">
            <v>0</v>
          </cell>
          <cell r="G8146">
            <v>0</v>
          </cell>
        </row>
        <row r="8147">
          <cell r="A8147">
            <v>0</v>
          </cell>
          <cell r="E8147">
            <v>0</v>
          </cell>
          <cell r="F8147" t="str">
            <v>Total C</v>
          </cell>
          <cell r="G8147">
            <v>0</v>
          </cell>
        </row>
        <row r="8148">
          <cell r="A8148">
            <v>0</v>
          </cell>
          <cell r="E8148">
            <v>0</v>
          </cell>
          <cell r="G8148">
            <v>0</v>
          </cell>
        </row>
        <row r="8149">
          <cell r="A8149" t="str">
            <v/>
          </cell>
          <cell r="B8149" t="str">
            <v/>
          </cell>
          <cell r="C8149">
            <v>0</v>
          </cell>
          <cell r="D8149" t="str">
            <v>Costo  Neto</v>
          </cell>
          <cell r="E8149">
            <v>0</v>
          </cell>
          <cell r="F8149" t="str">
            <v>Total D=A+B+C</v>
          </cell>
          <cell r="G814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efreshError="1"/>
      <sheetData sheetId="3">
        <row r="4">
          <cell r="B4">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E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06" bestFit="1" customWidth="1"/>
    <col min="2" max="4" width="5.7109375" style="106" customWidth="1"/>
    <col min="5" max="5" width="33.85546875" style="106" customWidth="1"/>
    <col min="6" max="16384" width="11.42578125" style="106"/>
  </cols>
  <sheetData>
    <row r="1" spans="1:5" s="104" customFormat="1" ht="15" customHeight="1" x14ac:dyDescent="0.2"/>
    <row r="3" spans="1:5" ht="15" customHeight="1" x14ac:dyDescent="0.2">
      <c r="A3" s="395" t="s">
        <v>0</v>
      </c>
      <c r="B3" s="241"/>
      <c r="C3" s="241"/>
      <c r="D3" s="241"/>
      <c r="E3" s="395" t="s">
        <v>1</v>
      </c>
    </row>
    <row r="4" spans="1:5" ht="15" customHeight="1" x14ac:dyDescent="0.2">
      <c r="A4" s="395"/>
      <c r="B4" s="241"/>
      <c r="C4" s="241"/>
      <c r="D4" s="241"/>
      <c r="E4" s="395"/>
    </row>
    <row r="5" spans="1:5" ht="15" customHeight="1" x14ac:dyDescent="0.2">
      <c r="A5" s="105"/>
      <c r="B5" s="105"/>
      <c r="C5" s="105"/>
      <c r="D5" s="105"/>
      <c r="E5" s="105"/>
    </row>
    <row r="6" spans="1:5" ht="15" customHeight="1" x14ac:dyDescent="0.2">
      <c r="A6" t="s">
        <v>2</v>
      </c>
      <c r="B6"/>
      <c r="C6"/>
      <c r="D6"/>
      <c r="E6" t="s">
        <v>3</v>
      </c>
    </row>
    <row r="7" spans="1:5" ht="15" customHeight="1" x14ac:dyDescent="0.2">
      <c r="A7" t="s">
        <v>4</v>
      </c>
      <c r="B7"/>
      <c r="C7"/>
      <c r="D7"/>
      <c r="E7" t="s">
        <v>5</v>
      </c>
    </row>
    <row r="8" spans="1:5" ht="15" customHeight="1" x14ac:dyDescent="0.2">
      <c r="A8" t="s">
        <v>6</v>
      </c>
      <c r="B8"/>
      <c r="C8"/>
      <c r="D8"/>
      <c r="E8" t="s">
        <v>7</v>
      </c>
    </row>
    <row r="9" spans="1:5" ht="15" customHeight="1" x14ac:dyDescent="0.2">
      <c r="A9" t="s">
        <v>8</v>
      </c>
      <c r="B9"/>
      <c r="C9"/>
      <c r="D9"/>
      <c r="E9" t="s">
        <v>9</v>
      </c>
    </row>
    <row r="10" spans="1:5" ht="15" customHeight="1" x14ac:dyDescent="0.2">
      <c r="A10" t="s">
        <v>10</v>
      </c>
      <c r="B10"/>
      <c r="C10"/>
      <c r="D10"/>
      <c r="E10" t="s">
        <v>11</v>
      </c>
    </row>
    <row r="11" spans="1:5" ht="15" customHeight="1" x14ac:dyDescent="0.2">
      <c r="A11" t="s">
        <v>12</v>
      </c>
      <c r="B11"/>
      <c r="C11"/>
      <c r="D11"/>
      <c r="E11" t="s">
        <v>13</v>
      </c>
    </row>
    <row r="12" spans="1:5" ht="15" customHeight="1" x14ac:dyDescent="0.2">
      <c r="A12" t="s">
        <v>14</v>
      </c>
      <c r="B12"/>
      <c r="C12"/>
      <c r="D12"/>
      <c r="E12" t="s">
        <v>15</v>
      </c>
    </row>
    <row r="13" spans="1:5" ht="15" customHeight="1" x14ac:dyDescent="0.2">
      <c r="A13" t="s">
        <v>16</v>
      </c>
      <c r="B13"/>
      <c r="C13"/>
      <c r="D13"/>
      <c r="E13" t="s">
        <v>17</v>
      </c>
    </row>
    <row r="14" spans="1:5" ht="15" customHeight="1" x14ac:dyDescent="0.2">
      <c r="A14" t="s">
        <v>18</v>
      </c>
      <c r="B14"/>
      <c r="C14"/>
      <c r="D14"/>
      <c r="E14" t="s">
        <v>19</v>
      </c>
    </row>
    <row r="15" spans="1:5" ht="15" customHeight="1" x14ac:dyDescent="0.2">
      <c r="A15" t="s">
        <v>20</v>
      </c>
      <c r="B15"/>
      <c r="C15"/>
      <c r="D15"/>
      <c r="E15" t="s">
        <v>21</v>
      </c>
    </row>
    <row r="16" spans="1:5" ht="15" customHeight="1" x14ac:dyDescent="0.2">
      <c r="A16" t="s">
        <v>22</v>
      </c>
      <c r="B16"/>
      <c r="C16"/>
      <c r="D16"/>
      <c r="E16" t="s">
        <v>23</v>
      </c>
    </row>
    <row r="17" spans="1:5" ht="15" customHeight="1" x14ac:dyDescent="0.2">
      <c r="A17" t="s">
        <v>24</v>
      </c>
      <c r="B17"/>
      <c r="C17"/>
      <c r="D17"/>
      <c r="E17" t="s">
        <v>25</v>
      </c>
    </row>
    <row r="18" spans="1:5" ht="15" customHeight="1" x14ac:dyDescent="0.2">
      <c r="A18" t="s">
        <v>26</v>
      </c>
      <c r="B18"/>
      <c r="C18"/>
      <c r="D18"/>
      <c r="E18" t="s">
        <v>27</v>
      </c>
    </row>
    <row r="19" spans="1:5" ht="15" customHeight="1" x14ac:dyDescent="0.2">
      <c r="A19" t="s">
        <v>28</v>
      </c>
      <c r="B19"/>
      <c r="C19"/>
      <c r="D19"/>
      <c r="E19" t="s">
        <v>29</v>
      </c>
    </row>
    <row r="20" spans="1:5" ht="15" customHeight="1" x14ac:dyDescent="0.2">
      <c r="A20" t="s">
        <v>30</v>
      </c>
      <c r="B20"/>
      <c r="C20"/>
      <c r="D20"/>
      <c r="E20" t="s">
        <v>31</v>
      </c>
    </row>
    <row r="21" spans="1:5" ht="15" customHeight="1" x14ac:dyDescent="0.2">
      <c r="A21" t="s">
        <v>32</v>
      </c>
      <c r="B21"/>
      <c r="C21"/>
      <c r="D21"/>
      <c r="E21" t="s">
        <v>33</v>
      </c>
    </row>
    <row r="22" spans="1:5" s="108" customFormat="1" ht="15" customHeight="1" x14ac:dyDescent="0.2">
      <c r="A22" t="s">
        <v>34</v>
      </c>
      <c r="B22"/>
      <c r="C22"/>
      <c r="D22"/>
      <c r="E22" t="s">
        <v>35</v>
      </c>
    </row>
    <row r="23" spans="1:5" s="108" customFormat="1" ht="15" customHeight="1" x14ac:dyDescent="0.2">
      <c r="A23" t="s">
        <v>36</v>
      </c>
      <c r="B23"/>
      <c r="C23"/>
      <c r="D23"/>
      <c r="E23" t="s">
        <v>37</v>
      </c>
    </row>
    <row r="24" spans="1:5" s="108" customFormat="1" ht="15" customHeight="1" x14ac:dyDescent="0.2">
      <c r="A24" t="s">
        <v>38</v>
      </c>
      <c r="B24"/>
      <c r="C24"/>
      <c r="D24"/>
      <c r="E24" t="s">
        <v>39</v>
      </c>
    </row>
    <row r="25" spans="1:5" ht="15" customHeight="1" x14ac:dyDescent="0.2">
      <c r="A25" t="s">
        <v>40</v>
      </c>
      <c r="B25"/>
      <c r="C25"/>
      <c r="D25"/>
      <c r="E25" t="s">
        <v>41</v>
      </c>
    </row>
    <row r="26" spans="1:5" ht="15" customHeight="1" x14ac:dyDescent="0.2">
      <c r="A26" t="s">
        <v>42</v>
      </c>
      <c r="B26"/>
      <c r="C26"/>
      <c r="D26"/>
      <c r="E26" t="s">
        <v>43</v>
      </c>
    </row>
    <row r="27" spans="1:5" ht="15" customHeight="1" x14ac:dyDescent="0.2">
      <c r="A27" t="s">
        <v>44</v>
      </c>
      <c r="B27"/>
      <c r="C27"/>
      <c r="D27"/>
      <c r="E27" t="s">
        <v>45</v>
      </c>
    </row>
    <row r="28" spans="1:5" ht="15" customHeight="1" x14ac:dyDescent="0.2">
      <c r="A28" t="s">
        <v>46</v>
      </c>
      <c r="B28"/>
      <c r="C28"/>
      <c r="D28"/>
      <c r="E28" t="s">
        <v>47</v>
      </c>
    </row>
    <row r="29" spans="1:5" ht="15" customHeight="1" x14ac:dyDescent="0.2">
      <c r="A29" t="s">
        <v>48</v>
      </c>
      <c r="B29"/>
      <c r="C29"/>
      <c r="D29"/>
      <c r="E29" t="s">
        <v>49</v>
      </c>
    </row>
    <row r="30" spans="1:5" ht="15" customHeight="1" x14ac:dyDescent="0.2">
      <c r="A30" t="s">
        <v>50</v>
      </c>
      <c r="B30"/>
      <c r="C30"/>
      <c r="D30"/>
      <c r="E30" t="s">
        <v>51</v>
      </c>
    </row>
    <row r="31" spans="1:5" ht="15" customHeight="1" x14ac:dyDescent="0.2">
      <c r="A31" t="s">
        <v>52</v>
      </c>
      <c r="B31"/>
      <c r="C31"/>
      <c r="D31"/>
      <c r="E31" t="s">
        <v>53</v>
      </c>
    </row>
    <row r="32" spans="1:5" ht="15" customHeight="1" x14ac:dyDescent="0.2">
      <c r="A32" t="s">
        <v>54</v>
      </c>
      <c r="B32"/>
      <c r="C32"/>
      <c r="D32"/>
      <c r="E32" t="s">
        <v>55</v>
      </c>
    </row>
    <row r="33" spans="1:5" ht="15" customHeight="1" x14ac:dyDescent="0.2">
      <c r="A33" t="s">
        <v>56</v>
      </c>
      <c r="B33"/>
      <c r="C33"/>
      <c r="D33"/>
      <c r="E33" t="s">
        <v>57</v>
      </c>
    </row>
    <row r="34" spans="1:5" ht="15" customHeight="1" x14ac:dyDescent="0.2">
      <c r="A34" t="s">
        <v>58</v>
      </c>
      <c r="B34"/>
      <c r="C34"/>
      <c r="D34"/>
      <c r="E34" t="s">
        <v>59</v>
      </c>
    </row>
    <row r="35" spans="1:5" ht="15" customHeight="1" x14ac:dyDescent="0.2">
      <c r="A35" t="s">
        <v>60</v>
      </c>
      <c r="B35"/>
      <c r="C35"/>
      <c r="D35"/>
      <c r="E35" t="s">
        <v>61</v>
      </c>
    </row>
    <row r="36" spans="1:5" ht="15" customHeight="1" x14ac:dyDescent="0.2">
      <c r="A36" t="s">
        <v>62</v>
      </c>
      <c r="B36"/>
      <c r="C36"/>
      <c r="D36"/>
      <c r="E36" t="s">
        <v>63</v>
      </c>
    </row>
    <row r="37" spans="1:5" ht="15" customHeight="1" x14ac:dyDescent="0.2">
      <c r="A37" t="s">
        <v>64</v>
      </c>
      <c r="B37"/>
      <c r="C37"/>
      <c r="D37"/>
      <c r="E37" t="s">
        <v>65</v>
      </c>
    </row>
    <row r="38" spans="1:5" ht="15" customHeight="1" x14ac:dyDescent="0.2">
      <c r="A38" t="s">
        <v>66</v>
      </c>
      <c r="B38"/>
      <c r="C38"/>
      <c r="D38"/>
      <c r="E38" t="s">
        <v>67</v>
      </c>
    </row>
    <row r="39" spans="1:5" ht="15" customHeight="1" x14ac:dyDescent="0.2">
      <c r="A39" t="s">
        <v>68</v>
      </c>
      <c r="B39"/>
      <c r="C39"/>
      <c r="D39"/>
      <c r="E39" t="s">
        <v>69</v>
      </c>
    </row>
    <row r="40" spans="1:5" ht="15" customHeight="1" x14ac:dyDescent="0.2">
      <c r="A40" t="s">
        <v>70</v>
      </c>
      <c r="B40"/>
      <c r="C40"/>
      <c r="D40"/>
      <c r="E40" t="s">
        <v>71</v>
      </c>
    </row>
    <row r="41" spans="1:5" ht="15" customHeight="1" x14ac:dyDescent="0.2">
      <c r="A41" t="s">
        <v>72</v>
      </c>
      <c r="B41"/>
      <c r="C41"/>
      <c r="D41"/>
      <c r="E41" t="s">
        <v>73</v>
      </c>
    </row>
    <row r="42" spans="1:5" ht="15" customHeight="1" x14ac:dyDescent="0.2">
      <c r="A42" t="s">
        <v>74</v>
      </c>
      <c r="B42"/>
      <c r="C42"/>
      <c r="D42"/>
      <c r="E42" t="s">
        <v>75</v>
      </c>
    </row>
    <row r="43" spans="1:5" s="108" customFormat="1" ht="15" customHeight="1" x14ac:dyDescent="0.2">
      <c r="A43" t="s">
        <v>76</v>
      </c>
      <c r="B43"/>
      <c r="C43"/>
      <c r="D43"/>
      <c r="E43" t="s">
        <v>77</v>
      </c>
    </row>
    <row r="44" spans="1:5" s="108" customFormat="1" ht="15" customHeight="1" x14ac:dyDescent="0.2">
      <c r="A44" t="s">
        <v>78</v>
      </c>
      <c r="B44"/>
      <c r="C44"/>
      <c r="D44"/>
      <c r="E44" t="s">
        <v>79</v>
      </c>
    </row>
    <row r="45" spans="1:5" s="108" customFormat="1" ht="15" customHeight="1" x14ac:dyDescent="0.2">
      <c r="A45" t="s">
        <v>80</v>
      </c>
      <c r="B45"/>
      <c r="C45"/>
      <c r="D45"/>
      <c r="E45" t="s">
        <v>81</v>
      </c>
    </row>
    <row r="46" spans="1:5" ht="15" customHeight="1" x14ac:dyDescent="0.2">
      <c r="A46" t="s">
        <v>82</v>
      </c>
      <c r="B46"/>
      <c r="C46"/>
      <c r="D46"/>
      <c r="E46" t="s">
        <v>83</v>
      </c>
    </row>
    <row r="47" spans="1:5" ht="15" customHeight="1" x14ac:dyDescent="0.2">
      <c r="A47" t="s">
        <v>84</v>
      </c>
      <c r="B47"/>
      <c r="C47"/>
      <c r="D47"/>
      <c r="E47" t="s">
        <v>85</v>
      </c>
    </row>
    <row r="48" spans="1:5" ht="15" customHeight="1" x14ac:dyDescent="0.2">
      <c r="A48" t="s">
        <v>86</v>
      </c>
      <c r="B48"/>
      <c r="C48"/>
      <c r="D48"/>
      <c r="E48" t="s">
        <v>87</v>
      </c>
    </row>
    <row r="49" spans="1:5" ht="15" customHeight="1" x14ac:dyDescent="0.2">
      <c r="A49" t="s">
        <v>88</v>
      </c>
      <c r="B49"/>
      <c r="C49"/>
      <c r="D49"/>
      <c r="E49" t="s">
        <v>89</v>
      </c>
    </row>
    <row r="50" spans="1:5" ht="15" customHeight="1" x14ac:dyDescent="0.2">
      <c r="A50" t="s">
        <v>90</v>
      </c>
      <c r="B50"/>
      <c r="C50"/>
      <c r="D50"/>
      <c r="E50" t="s">
        <v>91</v>
      </c>
    </row>
    <row r="51" spans="1:5" ht="15" customHeight="1" x14ac:dyDescent="0.2">
      <c r="A51" t="s">
        <v>92</v>
      </c>
      <c r="B51"/>
      <c r="C51"/>
      <c r="D51"/>
      <c r="E51" t="s">
        <v>93</v>
      </c>
    </row>
    <row r="52" spans="1:5" ht="15" customHeight="1" x14ac:dyDescent="0.2">
      <c r="A52" t="s">
        <v>94</v>
      </c>
      <c r="B52"/>
      <c r="C52"/>
      <c r="D52"/>
      <c r="E52" t="s">
        <v>95</v>
      </c>
    </row>
    <row r="53" spans="1:5" ht="15" customHeight="1" x14ac:dyDescent="0.2">
      <c r="A53" t="s">
        <v>96</v>
      </c>
      <c r="B53"/>
      <c r="C53"/>
      <c r="D53"/>
      <c r="E53" t="s">
        <v>97</v>
      </c>
    </row>
    <row r="54" spans="1:5" ht="15" customHeight="1" x14ac:dyDescent="0.2">
      <c r="A54" t="s">
        <v>98</v>
      </c>
      <c r="B54"/>
      <c r="C54"/>
      <c r="D54"/>
      <c r="E54" t="s">
        <v>99</v>
      </c>
    </row>
    <row r="55" spans="1:5" ht="15" customHeight="1" x14ac:dyDescent="0.2">
      <c r="A55" t="s">
        <v>100</v>
      </c>
      <c r="B55"/>
      <c r="C55"/>
      <c r="D55"/>
      <c r="E55" t="s">
        <v>101</v>
      </c>
    </row>
    <row r="56" spans="1:5" ht="15" customHeight="1" x14ac:dyDescent="0.2">
      <c r="A56" t="s">
        <v>102</v>
      </c>
      <c r="B56"/>
      <c r="C56"/>
      <c r="D56"/>
      <c r="E56" t="s">
        <v>103</v>
      </c>
    </row>
    <row r="57" spans="1:5" ht="15" customHeight="1" x14ac:dyDescent="0.2">
      <c r="A57" t="s">
        <v>104</v>
      </c>
      <c r="B57"/>
      <c r="C57"/>
      <c r="D57"/>
      <c r="E57" t="s">
        <v>105</v>
      </c>
    </row>
    <row r="58" spans="1:5" ht="15" customHeight="1" x14ac:dyDescent="0.2">
      <c r="A58" t="s">
        <v>106</v>
      </c>
      <c r="B58"/>
      <c r="C58"/>
      <c r="D58"/>
      <c r="E58" t="s">
        <v>107</v>
      </c>
    </row>
    <row r="59" spans="1:5" ht="15" customHeight="1" x14ac:dyDescent="0.2">
      <c r="A59" t="s">
        <v>108</v>
      </c>
      <c r="B59"/>
      <c r="C59"/>
      <c r="D59"/>
      <c r="E59" t="s">
        <v>109</v>
      </c>
    </row>
    <row r="60" spans="1:5" ht="15" customHeight="1" x14ac:dyDescent="0.2">
      <c r="A60" t="s">
        <v>110</v>
      </c>
      <c r="B60"/>
      <c r="C60"/>
      <c r="D60"/>
      <c r="E60" t="s">
        <v>111</v>
      </c>
    </row>
    <row r="61" spans="1:5" ht="15" customHeight="1" x14ac:dyDescent="0.2">
      <c r="A61" t="s">
        <v>112</v>
      </c>
      <c r="B61"/>
      <c r="C61"/>
      <c r="D61"/>
      <c r="E61" t="s">
        <v>113</v>
      </c>
    </row>
    <row r="62" spans="1:5" ht="15" customHeight="1" x14ac:dyDescent="0.2">
      <c r="A62" t="s">
        <v>114</v>
      </c>
      <c r="B62"/>
      <c r="C62"/>
      <c r="D62"/>
      <c r="E62" t="s">
        <v>115</v>
      </c>
    </row>
    <row r="63" spans="1:5" ht="15" customHeight="1" x14ac:dyDescent="0.2">
      <c r="A63" t="s">
        <v>116</v>
      </c>
      <c r="B63"/>
      <c r="C63"/>
      <c r="D63"/>
      <c r="E63" t="s">
        <v>117</v>
      </c>
    </row>
    <row r="64" spans="1:5" ht="15" customHeight="1" x14ac:dyDescent="0.2">
      <c r="A64" t="s">
        <v>118</v>
      </c>
      <c r="B64"/>
      <c r="C64"/>
      <c r="D64"/>
      <c r="E64" t="s">
        <v>119</v>
      </c>
    </row>
    <row r="65" spans="1:5" ht="15" customHeight="1" x14ac:dyDescent="0.2">
      <c r="A65" t="s">
        <v>120</v>
      </c>
      <c r="B65"/>
      <c r="C65"/>
      <c r="D65"/>
      <c r="E65" t="s">
        <v>121</v>
      </c>
    </row>
    <row r="66" spans="1:5" ht="15" customHeight="1" x14ac:dyDescent="0.2">
      <c r="A66" t="s">
        <v>122</v>
      </c>
      <c r="B66"/>
      <c r="C66"/>
      <c r="D66"/>
      <c r="E66" t="s">
        <v>123</v>
      </c>
    </row>
    <row r="67" spans="1:5" ht="15" customHeight="1" x14ac:dyDescent="0.2">
      <c r="A67" t="s">
        <v>124</v>
      </c>
      <c r="B67"/>
      <c r="C67"/>
      <c r="D67"/>
      <c r="E67" t="s">
        <v>125</v>
      </c>
    </row>
    <row r="68" spans="1:5" ht="15" customHeight="1" x14ac:dyDescent="0.2">
      <c r="A68" t="s">
        <v>126</v>
      </c>
      <c r="B68"/>
      <c r="C68"/>
      <c r="D68"/>
      <c r="E68" t="s">
        <v>127</v>
      </c>
    </row>
    <row r="69" spans="1:5" ht="15" customHeight="1" x14ac:dyDescent="0.2">
      <c r="A69" t="s">
        <v>128</v>
      </c>
      <c r="B69"/>
      <c r="C69"/>
      <c r="D69"/>
      <c r="E69" t="s">
        <v>129</v>
      </c>
    </row>
    <row r="70" spans="1:5" ht="15" customHeight="1" x14ac:dyDescent="0.2">
      <c r="A70" t="s">
        <v>130</v>
      </c>
      <c r="B70"/>
      <c r="C70"/>
      <c r="D70"/>
      <c r="E70" t="s">
        <v>131</v>
      </c>
    </row>
    <row r="71" spans="1:5" ht="15" customHeight="1" x14ac:dyDescent="0.2">
      <c r="A71" t="s">
        <v>132</v>
      </c>
      <c r="B71"/>
      <c r="C71"/>
      <c r="D71"/>
      <c r="E71" t="s">
        <v>133</v>
      </c>
    </row>
    <row r="72" spans="1:5" ht="15" customHeight="1" x14ac:dyDescent="0.2">
      <c r="A72" t="s">
        <v>134</v>
      </c>
      <c r="B72"/>
      <c r="C72"/>
      <c r="D72"/>
      <c r="E72" t="s">
        <v>135</v>
      </c>
    </row>
    <row r="73" spans="1:5" ht="15" customHeight="1" x14ac:dyDescent="0.2">
      <c r="A73" t="s">
        <v>136</v>
      </c>
      <c r="B73"/>
      <c r="C73"/>
      <c r="D73"/>
      <c r="E73" t="s">
        <v>137</v>
      </c>
    </row>
    <row r="74" spans="1:5" ht="15" customHeight="1" x14ac:dyDescent="0.2">
      <c r="A74" t="s">
        <v>138</v>
      </c>
      <c r="B74"/>
      <c r="C74"/>
      <c r="D74"/>
      <c r="E74" t="s">
        <v>139</v>
      </c>
    </row>
    <row r="75" spans="1:5" s="108" customFormat="1" ht="15" customHeight="1" x14ac:dyDescent="0.2">
      <c r="A75" t="s">
        <v>140</v>
      </c>
      <c r="B75"/>
      <c r="C75"/>
      <c r="D75"/>
      <c r="E75" t="s">
        <v>141</v>
      </c>
    </row>
    <row r="76" spans="1:5" ht="15" customHeight="1" x14ac:dyDescent="0.2">
      <c r="A76" t="s">
        <v>142</v>
      </c>
      <c r="B76"/>
      <c r="C76"/>
      <c r="D76"/>
      <c r="E76" t="s">
        <v>143</v>
      </c>
    </row>
    <row r="77" spans="1:5" ht="15" customHeight="1" x14ac:dyDescent="0.2">
      <c r="A77" t="s">
        <v>144</v>
      </c>
      <c r="B77"/>
      <c r="C77"/>
      <c r="D77"/>
      <c r="E77" t="s">
        <v>145</v>
      </c>
    </row>
    <row r="78" spans="1:5" ht="15" customHeight="1" x14ac:dyDescent="0.2">
      <c r="A78" t="s">
        <v>146</v>
      </c>
      <c r="B78"/>
      <c r="C78"/>
      <c r="D78"/>
      <c r="E78" t="s">
        <v>147</v>
      </c>
    </row>
    <row r="79" spans="1:5" ht="15" customHeight="1" x14ac:dyDescent="0.2">
      <c r="A79" t="s">
        <v>148</v>
      </c>
      <c r="B79"/>
      <c r="C79"/>
      <c r="D79"/>
      <c r="E79" t="s">
        <v>149</v>
      </c>
    </row>
    <row r="80" spans="1:5" ht="15" customHeight="1" x14ac:dyDescent="0.2">
      <c r="A80" t="s">
        <v>150</v>
      </c>
      <c r="B80"/>
      <c r="C80"/>
      <c r="D80"/>
      <c r="E80" t="s">
        <v>151</v>
      </c>
    </row>
    <row r="81" spans="1:5" ht="15" customHeight="1" x14ac:dyDescent="0.2">
      <c r="A81" t="s">
        <v>152</v>
      </c>
      <c r="B81"/>
      <c r="C81"/>
      <c r="D81"/>
      <c r="E81" t="s">
        <v>153</v>
      </c>
    </row>
    <row r="82" spans="1:5" ht="15" customHeight="1" x14ac:dyDescent="0.2">
      <c r="A82" t="s">
        <v>154</v>
      </c>
      <c r="B82"/>
      <c r="C82"/>
      <c r="D82"/>
      <c r="E82" t="s">
        <v>155</v>
      </c>
    </row>
    <row r="83" spans="1:5" ht="15" customHeight="1" x14ac:dyDescent="0.2">
      <c r="A83" t="s">
        <v>156</v>
      </c>
      <c r="B83"/>
      <c r="C83"/>
      <c r="D83"/>
      <c r="E83" t="s">
        <v>157</v>
      </c>
    </row>
    <row r="84" spans="1:5" ht="15" customHeight="1" x14ac:dyDescent="0.2">
      <c r="A84" t="s">
        <v>158</v>
      </c>
      <c r="B84"/>
      <c r="C84"/>
      <c r="D84"/>
      <c r="E84" t="s">
        <v>159</v>
      </c>
    </row>
    <row r="85" spans="1:5" ht="15" customHeight="1" x14ac:dyDescent="0.2">
      <c r="A85" t="s">
        <v>160</v>
      </c>
      <c r="B85"/>
      <c r="C85"/>
      <c r="D85"/>
      <c r="E85" t="s">
        <v>161</v>
      </c>
    </row>
    <row r="86" spans="1:5" ht="15" customHeight="1" x14ac:dyDescent="0.2">
      <c r="A86" t="s">
        <v>162</v>
      </c>
      <c r="B86"/>
      <c r="C86"/>
      <c r="D86"/>
      <c r="E86" t="s">
        <v>163</v>
      </c>
    </row>
    <row r="87" spans="1:5" ht="15" customHeight="1" x14ac:dyDescent="0.2">
      <c r="A87" t="s">
        <v>164</v>
      </c>
      <c r="B87"/>
      <c r="C87"/>
      <c r="D87"/>
      <c r="E87" t="s">
        <v>165</v>
      </c>
    </row>
    <row r="88" spans="1:5" ht="15" customHeight="1" x14ac:dyDescent="0.2">
      <c r="A88" t="s">
        <v>166</v>
      </c>
      <c r="B88"/>
      <c r="C88"/>
      <c r="D88"/>
      <c r="E88" t="s">
        <v>167</v>
      </c>
    </row>
    <row r="89" spans="1:5" ht="15" customHeight="1" x14ac:dyDescent="0.2">
      <c r="A89" t="s">
        <v>168</v>
      </c>
      <c r="B89"/>
      <c r="C89"/>
      <c r="D89"/>
      <c r="E89" t="s">
        <v>169</v>
      </c>
    </row>
    <row r="90" spans="1:5" ht="15" customHeight="1" x14ac:dyDescent="0.2">
      <c r="A90" t="s">
        <v>170</v>
      </c>
      <c r="B90"/>
      <c r="C90"/>
      <c r="D90"/>
      <c r="E90" t="s">
        <v>171</v>
      </c>
    </row>
    <row r="91" spans="1:5" ht="15" customHeight="1" x14ac:dyDescent="0.2">
      <c r="A91" t="s">
        <v>172</v>
      </c>
      <c r="B91"/>
      <c r="C91"/>
      <c r="D91"/>
      <c r="E91" t="s">
        <v>173</v>
      </c>
    </row>
    <row r="92" spans="1:5" ht="15" customHeight="1" x14ac:dyDescent="0.2">
      <c r="A92" t="s">
        <v>174</v>
      </c>
      <c r="B92"/>
      <c r="C92"/>
      <c r="D92"/>
      <c r="E92" t="s">
        <v>175</v>
      </c>
    </row>
    <row r="93" spans="1:5" ht="15" customHeight="1" x14ac:dyDescent="0.2">
      <c r="A93" t="s">
        <v>176</v>
      </c>
      <c r="B93"/>
      <c r="C93"/>
      <c r="D93"/>
      <c r="E93" t="s">
        <v>177</v>
      </c>
    </row>
    <row r="94" spans="1:5" ht="15" customHeight="1" x14ac:dyDescent="0.2">
      <c r="A94" t="s">
        <v>178</v>
      </c>
      <c r="B94"/>
      <c r="C94"/>
      <c r="D94"/>
      <c r="E94" t="s">
        <v>179</v>
      </c>
    </row>
    <row r="95" spans="1:5" ht="15" customHeight="1" x14ac:dyDescent="0.2">
      <c r="A95" t="s">
        <v>180</v>
      </c>
      <c r="B95"/>
      <c r="C95"/>
      <c r="D95"/>
      <c r="E95" t="s">
        <v>181</v>
      </c>
    </row>
    <row r="96" spans="1:5" s="108" customFormat="1" ht="15" customHeight="1" x14ac:dyDescent="0.2">
      <c r="A96" t="s">
        <v>182</v>
      </c>
      <c r="B96"/>
      <c r="C96"/>
      <c r="D96"/>
      <c r="E96" t="s">
        <v>183</v>
      </c>
    </row>
    <row r="97" spans="1:5" ht="15" customHeight="1" x14ac:dyDescent="0.2">
      <c r="A97" t="s">
        <v>184</v>
      </c>
      <c r="B97"/>
      <c r="C97"/>
      <c r="D97"/>
      <c r="E97" t="s">
        <v>185</v>
      </c>
    </row>
    <row r="98" spans="1:5" ht="15" customHeight="1" x14ac:dyDescent="0.2">
      <c r="A98" t="s">
        <v>186</v>
      </c>
      <c r="B98"/>
      <c r="C98"/>
      <c r="D98"/>
      <c r="E98" t="s">
        <v>187</v>
      </c>
    </row>
    <row r="99" spans="1:5" ht="15" customHeight="1" x14ac:dyDescent="0.2">
      <c r="A99" t="s">
        <v>188</v>
      </c>
      <c r="B99"/>
      <c r="C99"/>
      <c r="D99"/>
      <c r="E99" t="s">
        <v>189</v>
      </c>
    </row>
    <row r="100" spans="1:5" ht="15" customHeight="1" x14ac:dyDescent="0.2">
      <c r="A100" t="s">
        <v>190</v>
      </c>
      <c r="B100"/>
      <c r="C100"/>
      <c r="D100"/>
      <c r="E100" t="s">
        <v>191</v>
      </c>
    </row>
    <row r="101" spans="1:5" ht="15" customHeight="1" x14ac:dyDescent="0.2">
      <c r="A101" t="s">
        <v>192</v>
      </c>
      <c r="B101"/>
      <c r="C101"/>
      <c r="D101"/>
      <c r="E101" t="s">
        <v>193</v>
      </c>
    </row>
    <row r="102" spans="1:5" s="108" customFormat="1" ht="9.75" customHeight="1" x14ac:dyDescent="0.2">
      <c r="A102" t="s">
        <v>194</v>
      </c>
      <c r="B102"/>
      <c r="C102"/>
      <c r="D102"/>
      <c r="E102" t="s">
        <v>195</v>
      </c>
    </row>
    <row r="103" spans="1:5" s="108" customFormat="1" ht="9.75" customHeight="1" x14ac:dyDescent="0.2">
      <c r="A103" t="s">
        <v>196</v>
      </c>
      <c r="B103"/>
      <c r="C103"/>
      <c r="D103"/>
      <c r="E103" t="s">
        <v>197</v>
      </c>
    </row>
    <row r="104" spans="1:5" s="108" customFormat="1" ht="9.75" customHeight="1" x14ac:dyDescent="0.2">
      <c r="A104" t="s">
        <v>198</v>
      </c>
      <c r="B104"/>
      <c r="C104"/>
      <c r="D104"/>
      <c r="E104" t="s">
        <v>199</v>
      </c>
    </row>
    <row r="105" spans="1:5" ht="15" customHeight="1" x14ac:dyDescent="0.2">
      <c r="A105" t="s">
        <v>200</v>
      </c>
      <c r="B105"/>
      <c r="C105"/>
      <c r="D105"/>
      <c r="E105" t="s">
        <v>201</v>
      </c>
    </row>
    <row r="106" spans="1:5" ht="15" customHeight="1" x14ac:dyDescent="0.2">
      <c r="A106" t="s">
        <v>202</v>
      </c>
      <c r="B106"/>
      <c r="C106"/>
      <c r="D106"/>
      <c r="E106" t="s">
        <v>203</v>
      </c>
    </row>
    <row r="107" spans="1:5" ht="15" customHeight="1" x14ac:dyDescent="0.2">
      <c r="A107" t="s">
        <v>204</v>
      </c>
      <c r="B107"/>
      <c r="C107"/>
      <c r="D107"/>
      <c r="E107" t="s">
        <v>205</v>
      </c>
    </row>
    <row r="108" spans="1:5" ht="15" customHeight="1" x14ac:dyDescent="0.2">
      <c r="A108" t="s">
        <v>206</v>
      </c>
      <c r="B108"/>
      <c r="C108"/>
      <c r="D108"/>
      <c r="E108" t="s">
        <v>207</v>
      </c>
    </row>
    <row r="109" spans="1:5" ht="15" customHeight="1" x14ac:dyDescent="0.2">
      <c r="A109" t="s">
        <v>208</v>
      </c>
      <c r="B109"/>
      <c r="C109"/>
      <c r="D109"/>
      <c r="E109" t="s">
        <v>209</v>
      </c>
    </row>
    <row r="110" spans="1:5" ht="15" customHeight="1" x14ac:dyDescent="0.2">
      <c r="A110" t="s">
        <v>210</v>
      </c>
      <c r="B110"/>
      <c r="C110"/>
      <c r="D110"/>
      <c r="E110" t="s">
        <v>211</v>
      </c>
    </row>
    <row r="111" spans="1:5" ht="15" customHeight="1" x14ac:dyDescent="0.2">
      <c r="A111" t="s">
        <v>212</v>
      </c>
      <c r="B111"/>
      <c r="C111"/>
      <c r="D111"/>
      <c r="E111" t="s">
        <v>213</v>
      </c>
    </row>
    <row r="112" spans="1:5" ht="15" customHeight="1" x14ac:dyDescent="0.2">
      <c r="A112" t="s">
        <v>214</v>
      </c>
      <c r="B112"/>
      <c r="C112"/>
      <c r="D112"/>
      <c r="E112" t="s">
        <v>215</v>
      </c>
    </row>
    <row r="113" spans="1:5" ht="15" customHeight="1" x14ac:dyDescent="0.2">
      <c r="A113" t="s">
        <v>216</v>
      </c>
      <c r="B113"/>
      <c r="C113"/>
      <c r="D113"/>
      <c r="E113" t="s">
        <v>217</v>
      </c>
    </row>
    <row r="114" spans="1:5" ht="15" customHeight="1" x14ac:dyDescent="0.2">
      <c r="A114" t="s">
        <v>218</v>
      </c>
      <c r="B114"/>
      <c r="C114"/>
      <c r="D114"/>
      <c r="E114" t="s">
        <v>219</v>
      </c>
    </row>
    <row r="115" spans="1:5" ht="15" customHeight="1" x14ac:dyDescent="0.2">
      <c r="A115" t="s">
        <v>220</v>
      </c>
      <c r="B115"/>
      <c r="C115"/>
      <c r="D115"/>
      <c r="E115" t="s">
        <v>221</v>
      </c>
    </row>
    <row r="116" spans="1:5" ht="15" customHeight="1" x14ac:dyDescent="0.2">
      <c r="A116" t="s">
        <v>222</v>
      </c>
      <c r="B116"/>
      <c r="C116"/>
      <c r="D116"/>
      <c r="E116" t="s">
        <v>223</v>
      </c>
    </row>
    <row r="117" spans="1:5" ht="15" customHeight="1" x14ac:dyDescent="0.2">
      <c r="A117" t="s">
        <v>224</v>
      </c>
      <c r="B117"/>
      <c r="C117"/>
      <c r="D117"/>
      <c r="E117" t="s">
        <v>225</v>
      </c>
    </row>
    <row r="118" spans="1:5" ht="15" customHeight="1" x14ac:dyDescent="0.2">
      <c r="A118" t="s">
        <v>226</v>
      </c>
      <c r="B118"/>
      <c r="C118"/>
      <c r="D118"/>
      <c r="E118" t="s">
        <v>227</v>
      </c>
    </row>
    <row r="119" spans="1:5" ht="15" customHeight="1" x14ac:dyDescent="0.2">
      <c r="A119" t="s">
        <v>228</v>
      </c>
      <c r="B119"/>
      <c r="C119"/>
      <c r="D119"/>
      <c r="E119" t="s">
        <v>229</v>
      </c>
    </row>
    <row r="120" spans="1:5" ht="15" customHeight="1" x14ac:dyDescent="0.2">
      <c r="A120" t="s">
        <v>230</v>
      </c>
      <c r="B120"/>
      <c r="C120"/>
      <c r="D120"/>
      <c r="E120" t="s">
        <v>231</v>
      </c>
    </row>
    <row r="121" spans="1:5" ht="15" customHeight="1" x14ac:dyDescent="0.2">
      <c r="A121" t="s">
        <v>232</v>
      </c>
      <c r="B121"/>
      <c r="C121"/>
      <c r="D121"/>
      <c r="E121" t="s">
        <v>233</v>
      </c>
    </row>
    <row r="122" spans="1:5" ht="15" customHeight="1" x14ac:dyDescent="0.2">
      <c r="A122" t="s">
        <v>234</v>
      </c>
      <c r="B122"/>
      <c r="C122"/>
      <c r="D122"/>
      <c r="E122" t="s">
        <v>235</v>
      </c>
    </row>
    <row r="123" spans="1:5" ht="15" customHeight="1" x14ac:dyDescent="0.2">
      <c r="A123" t="s">
        <v>236</v>
      </c>
      <c r="B123"/>
      <c r="C123"/>
      <c r="D123"/>
      <c r="E123" t="s">
        <v>237</v>
      </c>
    </row>
    <row r="124" spans="1:5" ht="15" customHeight="1" x14ac:dyDescent="0.2">
      <c r="A124" t="s">
        <v>238</v>
      </c>
      <c r="B124"/>
      <c r="C124"/>
      <c r="D124"/>
      <c r="E124" t="s">
        <v>239</v>
      </c>
    </row>
    <row r="125" spans="1:5" ht="15" customHeight="1" x14ac:dyDescent="0.2">
      <c r="A125" t="s">
        <v>240</v>
      </c>
      <c r="B125"/>
      <c r="C125"/>
      <c r="D125"/>
      <c r="E125" t="s">
        <v>241</v>
      </c>
    </row>
    <row r="126" spans="1:5" ht="15" customHeight="1" x14ac:dyDescent="0.2">
      <c r="A126" t="s">
        <v>242</v>
      </c>
      <c r="B126"/>
      <c r="C126"/>
      <c r="D126"/>
      <c r="E126" t="s">
        <v>243</v>
      </c>
    </row>
    <row r="127" spans="1:5" ht="15" customHeight="1" x14ac:dyDescent="0.2">
      <c r="A127" t="s">
        <v>244</v>
      </c>
      <c r="B127"/>
      <c r="C127"/>
      <c r="D127"/>
      <c r="E127" t="s">
        <v>245</v>
      </c>
    </row>
    <row r="128" spans="1:5" ht="15" customHeight="1" x14ac:dyDescent="0.2">
      <c r="A128" t="s">
        <v>246</v>
      </c>
      <c r="B128"/>
      <c r="C128"/>
      <c r="D128"/>
      <c r="E128" t="s">
        <v>247</v>
      </c>
    </row>
    <row r="129" spans="1:5" ht="15" customHeight="1" x14ac:dyDescent="0.2">
      <c r="A129" t="s">
        <v>248</v>
      </c>
      <c r="B129"/>
      <c r="C129"/>
      <c r="D129"/>
      <c r="E129" t="s">
        <v>249</v>
      </c>
    </row>
    <row r="130" spans="1:5" ht="15" customHeight="1" x14ac:dyDescent="0.2">
      <c r="A130" t="s">
        <v>250</v>
      </c>
      <c r="B130"/>
      <c r="C130"/>
      <c r="D130"/>
      <c r="E130" t="s">
        <v>251</v>
      </c>
    </row>
    <row r="131" spans="1:5" ht="15" customHeight="1" x14ac:dyDescent="0.2">
      <c r="A131" t="s">
        <v>252</v>
      </c>
      <c r="B131"/>
      <c r="C131"/>
      <c r="D131"/>
      <c r="E131" t="s">
        <v>253</v>
      </c>
    </row>
    <row r="132" spans="1:5" ht="15" customHeight="1" x14ac:dyDescent="0.2">
      <c r="A132" t="s">
        <v>254</v>
      </c>
      <c r="B132"/>
      <c r="C132"/>
      <c r="D132"/>
      <c r="E132" t="s">
        <v>255</v>
      </c>
    </row>
    <row r="133" spans="1:5" ht="15" customHeight="1" x14ac:dyDescent="0.2">
      <c r="A133" t="s">
        <v>256</v>
      </c>
      <c r="B133"/>
      <c r="C133"/>
      <c r="D133"/>
      <c r="E133" t="s">
        <v>257</v>
      </c>
    </row>
    <row r="134" spans="1:5" ht="15" customHeight="1" x14ac:dyDescent="0.2">
      <c r="A134" t="s">
        <v>258</v>
      </c>
      <c r="B134"/>
      <c r="C134"/>
      <c r="D134"/>
      <c r="E134" t="s">
        <v>259</v>
      </c>
    </row>
    <row r="135" spans="1:5" ht="15" customHeight="1" x14ac:dyDescent="0.2">
      <c r="A135" t="s">
        <v>260</v>
      </c>
      <c r="B135"/>
      <c r="C135"/>
      <c r="D135"/>
      <c r="E135" t="s">
        <v>261</v>
      </c>
    </row>
    <row r="136" spans="1:5" ht="15" customHeight="1" x14ac:dyDescent="0.2">
      <c r="A136" t="s">
        <v>262</v>
      </c>
      <c r="B136"/>
      <c r="C136"/>
      <c r="D136"/>
      <c r="E136" t="s">
        <v>263</v>
      </c>
    </row>
    <row r="137" spans="1:5" ht="15" customHeight="1" x14ac:dyDescent="0.2">
      <c r="A137" t="s">
        <v>264</v>
      </c>
      <c r="B137"/>
      <c r="C137"/>
      <c r="D137"/>
      <c r="E137" t="s">
        <v>265</v>
      </c>
    </row>
    <row r="138" spans="1:5" ht="15" customHeight="1" x14ac:dyDescent="0.2">
      <c r="A138" t="s">
        <v>266</v>
      </c>
      <c r="B138"/>
      <c r="C138"/>
      <c r="D138"/>
      <c r="E138" t="s">
        <v>267</v>
      </c>
    </row>
    <row r="139" spans="1:5" ht="15" customHeight="1" x14ac:dyDescent="0.2">
      <c r="A139" t="s">
        <v>268</v>
      </c>
      <c r="B139"/>
      <c r="C139"/>
      <c r="D139"/>
      <c r="E139" t="s">
        <v>269</v>
      </c>
    </row>
    <row r="140" spans="1:5" ht="15" customHeight="1" x14ac:dyDescent="0.2">
      <c r="A140" t="s">
        <v>270</v>
      </c>
      <c r="B140"/>
      <c r="C140"/>
      <c r="D140"/>
      <c r="E140" t="s">
        <v>271</v>
      </c>
    </row>
    <row r="141" spans="1:5" ht="15" customHeight="1" x14ac:dyDescent="0.2">
      <c r="A141" t="s">
        <v>272</v>
      </c>
      <c r="B141"/>
      <c r="C141"/>
      <c r="D141"/>
      <c r="E141" t="s">
        <v>273</v>
      </c>
    </row>
    <row r="142" spans="1:5" ht="15" customHeight="1" x14ac:dyDescent="0.2">
      <c r="A142" t="s">
        <v>274</v>
      </c>
      <c r="B142"/>
      <c r="C142"/>
      <c r="D142"/>
      <c r="E142" t="s">
        <v>275</v>
      </c>
    </row>
    <row r="143" spans="1:5" ht="15" customHeight="1" x14ac:dyDescent="0.2">
      <c r="A143" t="s">
        <v>276</v>
      </c>
      <c r="B143"/>
      <c r="C143"/>
      <c r="D143"/>
      <c r="E143" t="s">
        <v>277</v>
      </c>
    </row>
    <row r="144" spans="1:5" ht="15" customHeight="1" x14ac:dyDescent="0.2">
      <c r="A144" t="s">
        <v>278</v>
      </c>
      <c r="B144"/>
      <c r="C144"/>
      <c r="D144"/>
      <c r="E144" t="s">
        <v>279</v>
      </c>
    </row>
    <row r="145" spans="1:5" ht="15" customHeight="1" x14ac:dyDescent="0.2">
      <c r="A145" t="s">
        <v>280</v>
      </c>
      <c r="B145"/>
      <c r="C145"/>
      <c r="D145"/>
      <c r="E145" t="s">
        <v>281</v>
      </c>
    </row>
    <row r="146" spans="1:5" ht="15" customHeight="1" x14ac:dyDescent="0.2">
      <c r="A146" t="s">
        <v>282</v>
      </c>
      <c r="B146"/>
      <c r="C146"/>
      <c r="D146"/>
      <c r="E146" t="s">
        <v>283</v>
      </c>
    </row>
    <row r="147" spans="1:5" ht="15" customHeight="1" x14ac:dyDescent="0.2">
      <c r="A147" t="s">
        <v>284</v>
      </c>
      <c r="B147"/>
      <c r="C147"/>
      <c r="D147"/>
      <c r="E147" t="s">
        <v>285</v>
      </c>
    </row>
    <row r="148" spans="1:5" ht="15" customHeight="1" x14ac:dyDescent="0.2">
      <c r="A148" t="s">
        <v>286</v>
      </c>
      <c r="B148"/>
      <c r="C148"/>
      <c r="D148"/>
      <c r="E148" t="s">
        <v>287</v>
      </c>
    </row>
    <row r="149" spans="1:5" ht="15" customHeight="1" x14ac:dyDescent="0.2">
      <c r="A149" t="s">
        <v>288</v>
      </c>
      <c r="B149"/>
      <c r="C149"/>
      <c r="D149"/>
      <c r="E149" t="s">
        <v>289</v>
      </c>
    </row>
    <row r="150" spans="1:5" ht="15" customHeight="1" x14ac:dyDescent="0.2">
      <c r="A150" t="s">
        <v>290</v>
      </c>
      <c r="B150"/>
      <c r="C150"/>
      <c r="D150"/>
      <c r="E150" t="s">
        <v>291</v>
      </c>
    </row>
    <row r="151" spans="1:5" ht="15" customHeight="1" x14ac:dyDescent="0.2">
      <c r="A151" t="s">
        <v>292</v>
      </c>
      <c r="B151"/>
      <c r="C151"/>
      <c r="D151"/>
      <c r="E151" t="s">
        <v>293</v>
      </c>
    </row>
    <row r="152" spans="1:5" ht="15" customHeight="1" x14ac:dyDescent="0.2">
      <c r="A152" t="s">
        <v>294</v>
      </c>
      <c r="B152"/>
      <c r="C152"/>
      <c r="D152"/>
      <c r="E152" t="s">
        <v>295</v>
      </c>
    </row>
    <row r="153" spans="1:5" ht="15" customHeight="1" x14ac:dyDescent="0.2">
      <c r="A153" t="s">
        <v>296</v>
      </c>
      <c r="B153"/>
      <c r="C153"/>
      <c r="D153"/>
      <c r="E153" t="s">
        <v>297</v>
      </c>
    </row>
    <row r="154" spans="1:5" ht="15" customHeight="1" x14ac:dyDescent="0.2">
      <c r="A154" t="s">
        <v>298</v>
      </c>
      <c r="B154"/>
      <c r="C154"/>
      <c r="D154"/>
      <c r="E154" t="s">
        <v>299</v>
      </c>
    </row>
    <row r="155" spans="1:5" ht="15" customHeight="1" x14ac:dyDescent="0.2">
      <c r="A155" t="s">
        <v>300</v>
      </c>
      <c r="B155"/>
      <c r="C155"/>
      <c r="D155"/>
      <c r="E155" t="s">
        <v>301</v>
      </c>
    </row>
    <row r="156" spans="1:5" ht="15" customHeight="1" x14ac:dyDescent="0.2">
      <c r="A156" t="s">
        <v>302</v>
      </c>
      <c r="B156"/>
      <c r="C156"/>
      <c r="D156"/>
      <c r="E156" t="s">
        <v>303</v>
      </c>
    </row>
    <row r="157" spans="1:5" ht="15" customHeight="1" x14ac:dyDescent="0.2">
      <c r="A157" t="s">
        <v>304</v>
      </c>
      <c r="B157"/>
      <c r="C157"/>
      <c r="D157"/>
      <c r="E157" t="s">
        <v>305</v>
      </c>
    </row>
    <row r="158" spans="1:5" ht="15" customHeight="1" x14ac:dyDescent="0.2">
      <c r="A158" t="s">
        <v>306</v>
      </c>
      <c r="B158"/>
      <c r="C158"/>
      <c r="D158"/>
      <c r="E158" t="s">
        <v>307</v>
      </c>
    </row>
    <row r="159" spans="1:5" ht="15" customHeight="1" x14ac:dyDescent="0.2">
      <c r="A159" t="s">
        <v>308</v>
      </c>
      <c r="B159"/>
      <c r="C159"/>
      <c r="D159"/>
      <c r="E159" t="s">
        <v>309</v>
      </c>
    </row>
    <row r="160" spans="1:5" ht="15" customHeight="1" x14ac:dyDescent="0.2">
      <c r="A160" t="s">
        <v>310</v>
      </c>
      <c r="B160"/>
      <c r="C160"/>
      <c r="D160"/>
      <c r="E160" t="s">
        <v>311</v>
      </c>
    </row>
    <row r="161" spans="1:5" ht="15" customHeight="1" x14ac:dyDescent="0.2">
      <c r="A161" t="s">
        <v>312</v>
      </c>
      <c r="B161"/>
      <c r="C161"/>
      <c r="D161"/>
      <c r="E161" t="s">
        <v>313</v>
      </c>
    </row>
    <row r="162" spans="1:5" ht="15" customHeight="1" x14ac:dyDescent="0.2">
      <c r="A162" t="s">
        <v>314</v>
      </c>
      <c r="B162"/>
      <c r="C162"/>
      <c r="D162"/>
      <c r="E162" t="s">
        <v>315</v>
      </c>
    </row>
    <row r="163" spans="1:5" ht="15" customHeight="1" x14ac:dyDescent="0.2">
      <c r="A163" t="s">
        <v>316</v>
      </c>
      <c r="B163"/>
      <c r="C163"/>
      <c r="D163"/>
      <c r="E163" t="s">
        <v>317</v>
      </c>
    </row>
    <row r="164" spans="1:5" ht="15" customHeight="1" x14ac:dyDescent="0.2">
      <c r="A164" t="s">
        <v>318</v>
      </c>
      <c r="B164"/>
      <c r="C164"/>
      <c r="D164"/>
      <c r="E164" t="s">
        <v>319</v>
      </c>
    </row>
    <row r="165" spans="1:5" ht="15" customHeight="1" x14ac:dyDescent="0.2">
      <c r="A165" t="s">
        <v>320</v>
      </c>
      <c r="B165"/>
      <c r="C165"/>
      <c r="D165"/>
      <c r="E165" t="s">
        <v>321</v>
      </c>
    </row>
    <row r="166" spans="1:5" ht="15" customHeight="1" x14ac:dyDescent="0.2">
      <c r="A166" t="s">
        <v>322</v>
      </c>
      <c r="B166"/>
      <c r="C166"/>
      <c r="D166"/>
      <c r="E166" t="s">
        <v>323</v>
      </c>
    </row>
    <row r="167" spans="1:5" s="108" customFormat="1" ht="15" customHeight="1" x14ac:dyDescent="0.2">
      <c r="A167" t="s">
        <v>324</v>
      </c>
      <c r="B167"/>
      <c r="C167"/>
      <c r="D167"/>
      <c r="E167" t="s">
        <v>325</v>
      </c>
    </row>
    <row r="168" spans="1:5" ht="15" customHeight="1" x14ac:dyDescent="0.2">
      <c r="A168" t="s">
        <v>326</v>
      </c>
      <c r="B168"/>
      <c r="C168"/>
      <c r="D168"/>
      <c r="E168" t="s">
        <v>327</v>
      </c>
    </row>
    <row r="169" spans="1:5" ht="15" customHeight="1" x14ac:dyDescent="0.2">
      <c r="A169" t="s">
        <v>328</v>
      </c>
      <c r="B169"/>
      <c r="C169"/>
      <c r="D169"/>
      <c r="E169" t="s">
        <v>329</v>
      </c>
    </row>
    <row r="170" spans="1:5" ht="15" customHeight="1" x14ac:dyDescent="0.2">
      <c r="A170" t="s">
        <v>330</v>
      </c>
      <c r="B170"/>
      <c r="C170"/>
      <c r="D170"/>
      <c r="E170" t="s">
        <v>331</v>
      </c>
    </row>
    <row r="171" spans="1:5" ht="15" customHeight="1" x14ac:dyDescent="0.2">
      <c r="A171" t="s">
        <v>332</v>
      </c>
      <c r="B171"/>
      <c r="C171"/>
      <c r="D171"/>
      <c r="E171" t="s">
        <v>333</v>
      </c>
    </row>
    <row r="172" spans="1:5" ht="15" customHeight="1" x14ac:dyDescent="0.2">
      <c r="A172" t="s">
        <v>334</v>
      </c>
      <c r="B172"/>
      <c r="C172"/>
      <c r="D172"/>
      <c r="E172" t="s">
        <v>335</v>
      </c>
    </row>
    <row r="173" spans="1:5" ht="15" customHeight="1" x14ac:dyDescent="0.2">
      <c r="A173" t="s">
        <v>336</v>
      </c>
      <c r="B173"/>
      <c r="C173"/>
      <c r="D173"/>
      <c r="E173" t="s">
        <v>337</v>
      </c>
    </row>
    <row r="174" spans="1:5" ht="15" customHeight="1" x14ac:dyDescent="0.2">
      <c r="A174" t="s">
        <v>338</v>
      </c>
      <c r="B174"/>
      <c r="C174"/>
      <c r="D174"/>
      <c r="E174" t="s">
        <v>339</v>
      </c>
    </row>
    <row r="175" spans="1:5" ht="15" customHeight="1" x14ac:dyDescent="0.2">
      <c r="A175" t="s">
        <v>340</v>
      </c>
      <c r="B175"/>
      <c r="C175"/>
      <c r="D175"/>
      <c r="E175" t="s">
        <v>341</v>
      </c>
    </row>
    <row r="176" spans="1:5" ht="15" customHeight="1" x14ac:dyDescent="0.2">
      <c r="A176" t="s">
        <v>342</v>
      </c>
      <c r="B176"/>
      <c r="C176"/>
      <c r="D176"/>
      <c r="E176" t="s">
        <v>343</v>
      </c>
    </row>
    <row r="177" spans="1:5" ht="15" customHeight="1" x14ac:dyDescent="0.2">
      <c r="A177" t="s">
        <v>344</v>
      </c>
      <c r="B177"/>
      <c r="C177"/>
      <c r="D177"/>
      <c r="E177" t="s">
        <v>345</v>
      </c>
    </row>
    <row r="178" spans="1:5" ht="15" customHeight="1" x14ac:dyDescent="0.2">
      <c r="A178" t="s">
        <v>346</v>
      </c>
      <c r="B178"/>
      <c r="C178"/>
      <c r="D178"/>
      <c r="E178" t="s">
        <v>347</v>
      </c>
    </row>
    <row r="179" spans="1:5" ht="15" customHeight="1" x14ac:dyDescent="0.2">
      <c r="A179" t="s">
        <v>348</v>
      </c>
      <c r="B179"/>
      <c r="C179"/>
      <c r="D179"/>
      <c r="E179" t="s">
        <v>349</v>
      </c>
    </row>
    <row r="180" spans="1:5" ht="15" customHeight="1" x14ac:dyDescent="0.2">
      <c r="A180" t="s">
        <v>350</v>
      </c>
      <c r="B180"/>
      <c r="C180"/>
      <c r="D180"/>
      <c r="E180" t="s">
        <v>351</v>
      </c>
    </row>
    <row r="181" spans="1:5" ht="15" customHeight="1" x14ac:dyDescent="0.2">
      <c r="A181" t="s">
        <v>352</v>
      </c>
      <c r="B181"/>
      <c r="C181"/>
      <c r="D181"/>
      <c r="E181" t="s">
        <v>353</v>
      </c>
    </row>
    <row r="182" spans="1:5" ht="15" customHeight="1" x14ac:dyDescent="0.2">
      <c r="A182" t="s">
        <v>354</v>
      </c>
      <c r="B182"/>
      <c r="C182"/>
      <c r="D182"/>
      <c r="E182" t="s">
        <v>355</v>
      </c>
    </row>
    <row r="183" spans="1:5" ht="15" customHeight="1" x14ac:dyDescent="0.2">
      <c r="A183" t="s">
        <v>356</v>
      </c>
      <c r="B183"/>
      <c r="C183"/>
      <c r="D183"/>
      <c r="E183" t="s">
        <v>357</v>
      </c>
    </row>
    <row r="184" spans="1:5" ht="15" customHeight="1" x14ac:dyDescent="0.2">
      <c r="A184" t="s">
        <v>358</v>
      </c>
      <c r="B184"/>
      <c r="C184"/>
      <c r="D184"/>
      <c r="E184" t="s">
        <v>359</v>
      </c>
    </row>
    <row r="185" spans="1:5" ht="15" customHeight="1" x14ac:dyDescent="0.2">
      <c r="A185" t="s">
        <v>360</v>
      </c>
      <c r="B185"/>
      <c r="C185"/>
      <c r="D185"/>
      <c r="E185" t="s">
        <v>361</v>
      </c>
    </row>
    <row r="186" spans="1:5" ht="15" customHeight="1" x14ac:dyDescent="0.2">
      <c r="A186" t="s">
        <v>362</v>
      </c>
      <c r="B186"/>
      <c r="C186"/>
      <c r="D186"/>
      <c r="E186" t="s">
        <v>363</v>
      </c>
    </row>
    <row r="187" spans="1:5" ht="15" customHeight="1" x14ac:dyDescent="0.2">
      <c r="A187" t="s">
        <v>364</v>
      </c>
      <c r="B187"/>
      <c r="C187"/>
      <c r="D187"/>
      <c r="E187" t="s">
        <v>365</v>
      </c>
    </row>
    <row r="188" spans="1:5" ht="15" customHeight="1" x14ac:dyDescent="0.2">
      <c r="A188" t="s">
        <v>366</v>
      </c>
      <c r="B188"/>
      <c r="C188"/>
      <c r="D188"/>
      <c r="E188" t="s">
        <v>367</v>
      </c>
    </row>
    <row r="189" spans="1:5" ht="15" customHeight="1" x14ac:dyDescent="0.2">
      <c r="A189" t="s">
        <v>368</v>
      </c>
      <c r="B189"/>
      <c r="C189"/>
      <c r="D189"/>
      <c r="E189" t="s">
        <v>369</v>
      </c>
    </row>
    <row r="190" spans="1:5" ht="15" customHeight="1" x14ac:dyDescent="0.2">
      <c r="A190" t="s">
        <v>370</v>
      </c>
      <c r="B190"/>
      <c r="C190"/>
      <c r="D190"/>
      <c r="E190" t="s">
        <v>371</v>
      </c>
    </row>
    <row r="191" spans="1:5" ht="15" customHeight="1" x14ac:dyDescent="0.2">
      <c r="A191" t="s">
        <v>372</v>
      </c>
      <c r="B191"/>
      <c r="C191"/>
      <c r="D191"/>
      <c r="E191" t="s">
        <v>373</v>
      </c>
    </row>
    <row r="192" spans="1:5" ht="15" customHeight="1" x14ac:dyDescent="0.2">
      <c r="A192" t="s">
        <v>374</v>
      </c>
      <c r="B192"/>
      <c r="C192"/>
      <c r="D192"/>
      <c r="E192" t="s">
        <v>375</v>
      </c>
    </row>
    <row r="193" spans="1:5" ht="15" customHeight="1" x14ac:dyDescent="0.2">
      <c r="A193" t="s">
        <v>376</v>
      </c>
      <c r="B193"/>
      <c r="C193"/>
      <c r="D193"/>
      <c r="E193" t="s">
        <v>377</v>
      </c>
    </row>
    <row r="194" spans="1:5" ht="15" customHeight="1" x14ac:dyDescent="0.2">
      <c r="A194" t="s">
        <v>378</v>
      </c>
      <c r="B194"/>
      <c r="C194"/>
      <c r="D194"/>
      <c r="E194" t="s">
        <v>379</v>
      </c>
    </row>
    <row r="195" spans="1:5" ht="15" customHeight="1" x14ac:dyDescent="0.2">
      <c r="A195" t="s">
        <v>380</v>
      </c>
      <c r="B195"/>
      <c r="C195"/>
      <c r="D195"/>
      <c r="E195" t="s">
        <v>381</v>
      </c>
    </row>
    <row r="196" spans="1:5" ht="15" customHeight="1" x14ac:dyDescent="0.2">
      <c r="A196" t="s">
        <v>382</v>
      </c>
      <c r="B196"/>
      <c r="C196"/>
      <c r="D196"/>
      <c r="E196" t="s">
        <v>383</v>
      </c>
    </row>
    <row r="197" spans="1:5" ht="15" customHeight="1" x14ac:dyDescent="0.2">
      <c r="A197" t="s">
        <v>384</v>
      </c>
      <c r="B197"/>
      <c r="C197"/>
      <c r="D197"/>
      <c r="E197" t="s">
        <v>385</v>
      </c>
    </row>
    <row r="198" spans="1:5" ht="15" customHeight="1" x14ac:dyDescent="0.2">
      <c r="A198" t="s">
        <v>386</v>
      </c>
      <c r="B198"/>
      <c r="C198"/>
      <c r="D198"/>
      <c r="E198" t="s">
        <v>387</v>
      </c>
    </row>
    <row r="199" spans="1:5" ht="15" customHeight="1" x14ac:dyDescent="0.2">
      <c r="A199" t="s">
        <v>388</v>
      </c>
      <c r="B199"/>
      <c r="C199"/>
      <c r="D199"/>
      <c r="E199" t="s">
        <v>389</v>
      </c>
    </row>
    <row r="200" spans="1:5" ht="15" customHeight="1" x14ac:dyDescent="0.2">
      <c r="A200" t="s">
        <v>390</v>
      </c>
      <c r="B200"/>
      <c r="C200"/>
      <c r="D200"/>
      <c r="E200" t="s">
        <v>391</v>
      </c>
    </row>
    <row r="201" spans="1:5" ht="15" customHeight="1" x14ac:dyDescent="0.2">
      <c r="A201" t="s">
        <v>392</v>
      </c>
      <c r="B201"/>
      <c r="C201"/>
      <c r="D201"/>
      <c r="E201" t="s">
        <v>393</v>
      </c>
    </row>
    <row r="202" spans="1:5" ht="15" customHeight="1" x14ac:dyDescent="0.2">
      <c r="A202" t="s">
        <v>394</v>
      </c>
      <c r="B202"/>
      <c r="C202"/>
      <c r="D202"/>
      <c r="E202" t="s">
        <v>395</v>
      </c>
    </row>
    <row r="203" spans="1:5" ht="15" customHeight="1" x14ac:dyDescent="0.2">
      <c r="A203" t="s">
        <v>396</v>
      </c>
      <c r="B203"/>
      <c r="C203"/>
      <c r="D203"/>
      <c r="E203" t="s">
        <v>397</v>
      </c>
    </row>
    <row r="204" spans="1:5" ht="15" customHeight="1" x14ac:dyDescent="0.2">
      <c r="A204" t="s">
        <v>398</v>
      </c>
      <c r="B204"/>
      <c r="C204"/>
      <c r="D204"/>
      <c r="E204" t="s">
        <v>399</v>
      </c>
    </row>
    <row r="205" spans="1:5" ht="15" customHeight="1" x14ac:dyDescent="0.2">
      <c r="A205" t="s">
        <v>400</v>
      </c>
      <c r="B205"/>
      <c r="C205"/>
      <c r="D205"/>
      <c r="E205" t="s">
        <v>401</v>
      </c>
    </row>
    <row r="206" spans="1:5" ht="15" customHeight="1" x14ac:dyDescent="0.2">
      <c r="A206" t="s">
        <v>402</v>
      </c>
      <c r="B206"/>
      <c r="C206"/>
      <c r="D206"/>
      <c r="E206" t="s">
        <v>403</v>
      </c>
    </row>
    <row r="207" spans="1:5" ht="15" customHeight="1" x14ac:dyDescent="0.2">
      <c r="A207" t="s">
        <v>404</v>
      </c>
      <c r="B207"/>
      <c r="C207"/>
      <c r="D207"/>
      <c r="E207" t="s">
        <v>405</v>
      </c>
    </row>
    <row r="208" spans="1:5" ht="15" customHeight="1" x14ac:dyDescent="0.2">
      <c r="A208" t="s">
        <v>406</v>
      </c>
      <c r="B208"/>
      <c r="C208"/>
      <c r="D208"/>
      <c r="E208" t="s">
        <v>407</v>
      </c>
    </row>
    <row r="209" spans="1:5" ht="15" customHeight="1" x14ac:dyDescent="0.2">
      <c r="A209" t="s">
        <v>408</v>
      </c>
      <c r="B209"/>
      <c r="C209"/>
      <c r="D209"/>
      <c r="E209" t="s">
        <v>409</v>
      </c>
    </row>
    <row r="210" spans="1:5" ht="15" customHeight="1" x14ac:dyDescent="0.2">
      <c r="A210" t="s">
        <v>410</v>
      </c>
      <c r="B210"/>
      <c r="C210"/>
      <c r="D210"/>
      <c r="E210" t="s">
        <v>411</v>
      </c>
    </row>
    <row r="211" spans="1:5" ht="15" customHeight="1" x14ac:dyDescent="0.2">
      <c r="A211" t="s">
        <v>412</v>
      </c>
      <c r="B211"/>
      <c r="C211"/>
      <c r="D211"/>
      <c r="E211" t="s">
        <v>413</v>
      </c>
    </row>
    <row r="212" spans="1:5" ht="15" customHeight="1" x14ac:dyDescent="0.2">
      <c r="A212" t="s">
        <v>414</v>
      </c>
      <c r="B212"/>
      <c r="C212"/>
      <c r="D212"/>
      <c r="E212" t="s">
        <v>415</v>
      </c>
    </row>
    <row r="213" spans="1:5" ht="15" customHeight="1" x14ac:dyDescent="0.2">
      <c r="A213" t="s">
        <v>416</v>
      </c>
      <c r="B213"/>
      <c r="C213"/>
      <c r="D213"/>
      <c r="E213" t="s">
        <v>417</v>
      </c>
    </row>
    <row r="214" spans="1:5" s="108" customFormat="1" ht="15" customHeight="1" x14ac:dyDescent="0.2">
      <c r="A214" t="s">
        <v>418</v>
      </c>
      <c r="B214"/>
      <c r="C214"/>
      <c r="D214"/>
      <c r="E214" t="s">
        <v>419</v>
      </c>
    </row>
    <row r="215" spans="1:5" s="108" customFormat="1" ht="15" customHeight="1" x14ac:dyDescent="0.2">
      <c r="A215" t="s">
        <v>420</v>
      </c>
      <c r="B215"/>
      <c r="C215"/>
      <c r="D215"/>
      <c r="E215" t="s">
        <v>421</v>
      </c>
    </row>
    <row r="216" spans="1:5" s="108" customFormat="1" ht="15" customHeight="1" x14ac:dyDescent="0.2">
      <c r="A216" t="s">
        <v>422</v>
      </c>
      <c r="B216"/>
      <c r="C216"/>
      <c r="D216"/>
      <c r="E216" t="s">
        <v>423</v>
      </c>
    </row>
    <row r="217" spans="1:5" ht="15" customHeight="1" x14ac:dyDescent="0.2">
      <c r="A217" t="s">
        <v>424</v>
      </c>
      <c r="B217"/>
      <c r="C217"/>
      <c r="D217"/>
      <c r="E217" t="s">
        <v>425</v>
      </c>
    </row>
    <row r="218" spans="1:5" ht="15" customHeight="1" x14ac:dyDescent="0.2">
      <c r="A218" t="s">
        <v>426</v>
      </c>
      <c r="B218"/>
      <c r="C218"/>
      <c r="D218"/>
      <c r="E218" t="s">
        <v>427</v>
      </c>
    </row>
    <row r="219" spans="1:5" ht="15" customHeight="1" x14ac:dyDescent="0.2">
      <c r="A219" t="s">
        <v>428</v>
      </c>
      <c r="B219"/>
      <c r="C219"/>
      <c r="D219"/>
      <c r="E219" t="s">
        <v>429</v>
      </c>
    </row>
    <row r="220" spans="1:5" ht="15" customHeight="1" x14ac:dyDescent="0.2">
      <c r="A220" t="s">
        <v>430</v>
      </c>
      <c r="B220"/>
      <c r="C220"/>
      <c r="D220"/>
      <c r="E220" t="s">
        <v>431</v>
      </c>
    </row>
    <row r="221" spans="1:5" ht="15" customHeight="1" x14ac:dyDescent="0.2">
      <c r="A221" t="s">
        <v>432</v>
      </c>
      <c r="B221"/>
      <c r="C221"/>
      <c r="D221"/>
      <c r="E221" t="s">
        <v>433</v>
      </c>
    </row>
    <row r="222" spans="1:5" ht="15" customHeight="1" x14ac:dyDescent="0.2">
      <c r="A222" t="s">
        <v>434</v>
      </c>
      <c r="B222"/>
      <c r="C222"/>
      <c r="D222"/>
      <c r="E222" t="s">
        <v>435</v>
      </c>
    </row>
    <row r="223" spans="1:5" ht="15" customHeight="1" x14ac:dyDescent="0.2">
      <c r="A223" t="s">
        <v>436</v>
      </c>
      <c r="B223"/>
      <c r="C223"/>
      <c r="D223"/>
      <c r="E223" t="s">
        <v>437</v>
      </c>
    </row>
    <row r="224" spans="1:5" ht="15" customHeight="1" x14ac:dyDescent="0.2">
      <c r="A224" t="s">
        <v>438</v>
      </c>
      <c r="B224"/>
      <c r="C224"/>
      <c r="D224"/>
      <c r="E224" t="s">
        <v>439</v>
      </c>
    </row>
    <row r="225" spans="1:5" ht="15" customHeight="1" x14ac:dyDescent="0.2">
      <c r="A225" t="s">
        <v>440</v>
      </c>
      <c r="B225"/>
      <c r="C225"/>
      <c r="D225"/>
      <c r="E225" t="s">
        <v>441</v>
      </c>
    </row>
    <row r="226" spans="1:5" ht="15" customHeight="1" x14ac:dyDescent="0.2">
      <c r="A226" t="s">
        <v>442</v>
      </c>
      <c r="B226"/>
      <c r="C226"/>
      <c r="D226"/>
      <c r="E226" t="s">
        <v>443</v>
      </c>
    </row>
    <row r="227" spans="1:5" ht="15" customHeight="1" x14ac:dyDescent="0.2">
      <c r="A227" t="s">
        <v>444</v>
      </c>
      <c r="B227"/>
      <c r="C227"/>
      <c r="D227"/>
      <c r="E227" t="s">
        <v>445</v>
      </c>
    </row>
    <row r="228" spans="1:5" ht="15" customHeight="1" x14ac:dyDescent="0.2">
      <c r="A228" t="s">
        <v>446</v>
      </c>
      <c r="B228"/>
      <c r="C228"/>
      <c r="D228"/>
      <c r="E228" t="s">
        <v>447</v>
      </c>
    </row>
    <row r="229" spans="1:5" ht="15" customHeight="1" x14ac:dyDescent="0.2">
      <c r="A229" t="s">
        <v>448</v>
      </c>
      <c r="B229"/>
      <c r="C229"/>
      <c r="D229"/>
      <c r="E229" t="s">
        <v>449</v>
      </c>
    </row>
    <row r="230" spans="1:5" ht="15" customHeight="1" x14ac:dyDescent="0.2">
      <c r="A230" t="s">
        <v>450</v>
      </c>
      <c r="B230"/>
      <c r="C230"/>
      <c r="D230"/>
      <c r="E230" t="s">
        <v>451</v>
      </c>
    </row>
    <row r="231" spans="1:5" ht="15" customHeight="1" x14ac:dyDescent="0.2">
      <c r="A231" t="s">
        <v>452</v>
      </c>
      <c r="B231"/>
      <c r="C231"/>
      <c r="D231"/>
      <c r="E231" t="s">
        <v>453</v>
      </c>
    </row>
    <row r="232" spans="1:5" ht="15" customHeight="1" x14ac:dyDescent="0.2">
      <c r="A232" t="s">
        <v>454</v>
      </c>
      <c r="B232"/>
      <c r="C232"/>
      <c r="D232"/>
      <c r="E232" t="s">
        <v>455</v>
      </c>
    </row>
    <row r="233" spans="1:5" ht="15" customHeight="1" x14ac:dyDescent="0.2">
      <c r="A233" t="s">
        <v>456</v>
      </c>
      <c r="B233"/>
      <c r="C233"/>
      <c r="D233"/>
      <c r="E233" t="s">
        <v>457</v>
      </c>
    </row>
    <row r="234" spans="1:5" ht="15" customHeight="1" x14ac:dyDescent="0.2">
      <c r="A234" t="s">
        <v>458</v>
      </c>
      <c r="B234"/>
      <c r="C234"/>
      <c r="D234"/>
      <c r="E234" t="s">
        <v>459</v>
      </c>
    </row>
    <row r="235" spans="1:5" ht="15" customHeight="1" x14ac:dyDescent="0.2">
      <c r="A235" t="s">
        <v>460</v>
      </c>
      <c r="B235"/>
      <c r="C235"/>
      <c r="D235"/>
      <c r="E235" t="s">
        <v>461</v>
      </c>
    </row>
    <row r="236" spans="1:5" ht="15" customHeight="1" x14ac:dyDescent="0.2">
      <c r="A236" t="s">
        <v>462</v>
      </c>
      <c r="B236"/>
      <c r="C236"/>
      <c r="D236"/>
      <c r="E236" t="s">
        <v>463</v>
      </c>
    </row>
    <row r="237" spans="1:5" ht="15" customHeight="1" x14ac:dyDescent="0.2">
      <c r="A237" t="s">
        <v>464</v>
      </c>
      <c r="B237"/>
      <c r="C237"/>
      <c r="D237"/>
      <c r="E237" t="s">
        <v>465</v>
      </c>
    </row>
    <row r="238" spans="1:5" ht="15" customHeight="1" x14ac:dyDescent="0.2">
      <c r="A238" t="s">
        <v>466</v>
      </c>
      <c r="B238"/>
      <c r="C238"/>
      <c r="D238"/>
      <c r="E238" t="s">
        <v>467</v>
      </c>
    </row>
    <row r="239" spans="1:5" ht="15" customHeight="1" x14ac:dyDescent="0.2">
      <c r="A239" t="s">
        <v>468</v>
      </c>
      <c r="B239"/>
      <c r="C239"/>
      <c r="D239"/>
      <c r="E239" t="s">
        <v>469</v>
      </c>
    </row>
    <row r="240" spans="1:5" ht="15" customHeight="1" x14ac:dyDescent="0.2">
      <c r="A240" t="s">
        <v>470</v>
      </c>
      <c r="B240"/>
      <c r="C240"/>
      <c r="D240"/>
      <c r="E240" t="s">
        <v>471</v>
      </c>
    </row>
    <row r="241" spans="1:5" ht="15" customHeight="1" x14ac:dyDescent="0.2">
      <c r="A241" t="s">
        <v>472</v>
      </c>
      <c r="B241"/>
      <c r="C241"/>
      <c r="D241"/>
      <c r="E241" t="s">
        <v>473</v>
      </c>
    </row>
    <row r="242" spans="1:5" ht="15" customHeight="1" x14ac:dyDescent="0.2">
      <c r="A242" t="s">
        <v>474</v>
      </c>
      <c r="B242"/>
      <c r="C242"/>
      <c r="D242"/>
      <c r="E242" t="s">
        <v>475</v>
      </c>
    </row>
    <row r="243" spans="1:5" ht="15" customHeight="1" x14ac:dyDescent="0.2">
      <c r="A243" t="s">
        <v>476</v>
      </c>
      <c r="B243"/>
      <c r="C243"/>
      <c r="D243"/>
      <c r="E243" t="s">
        <v>477</v>
      </c>
    </row>
    <row r="244" spans="1:5" ht="15" customHeight="1" x14ac:dyDescent="0.2">
      <c r="A244" t="s">
        <v>478</v>
      </c>
      <c r="B244"/>
      <c r="C244"/>
      <c r="D244"/>
      <c r="E244" t="s">
        <v>479</v>
      </c>
    </row>
    <row r="245" spans="1:5" ht="15" customHeight="1" x14ac:dyDescent="0.2">
      <c r="A245" t="s">
        <v>480</v>
      </c>
      <c r="B245"/>
      <c r="C245"/>
      <c r="D245"/>
      <c r="E245" t="s">
        <v>481</v>
      </c>
    </row>
    <row r="246" spans="1:5" ht="15" customHeight="1" x14ac:dyDescent="0.2">
      <c r="A246" t="s">
        <v>482</v>
      </c>
      <c r="B246"/>
      <c r="C246"/>
      <c r="D246"/>
      <c r="E246" t="s">
        <v>483</v>
      </c>
    </row>
    <row r="247" spans="1:5" ht="15" customHeight="1" x14ac:dyDescent="0.2">
      <c r="A247" t="s">
        <v>484</v>
      </c>
      <c r="B247"/>
      <c r="C247"/>
      <c r="D247"/>
      <c r="E247" t="s">
        <v>485</v>
      </c>
    </row>
    <row r="248" spans="1:5" ht="15" customHeight="1" x14ac:dyDescent="0.2">
      <c r="A248" t="s">
        <v>486</v>
      </c>
      <c r="B248"/>
      <c r="C248"/>
      <c r="D248"/>
      <c r="E248" t="s">
        <v>487</v>
      </c>
    </row>
    <row r="249" spans="1:5" ht="15" customHeight="1" x14ac:dyDescent="0.2">
      <c r="A249" t="s">
        <v>488</v>
      </c>
      <c r="B249"/>
      <c r="C249"/>
      <c r="D249"/>
      <c r="E249" t="s">
        <v>489</v>
      </c>
    </row>
    <row r="250" spans="1:5" ht="15" customHeight="1" x14ac:dyDescent="0.2">
      <c r="A250" t="s">
        <v>490</v>
      </c>
      <c r="B250"/>
      <c r="C250"/>
      <c r="D250"/>
      <c r="E250" t="s">
        <v>491</v>
      </c>
    </row>
    <row r="251" spans="1:5" ht="15" customHeight="1" x14ac:dyDescent="0.2">
      <c r="A251" t="s">
        <v>492</v>
      </c>
      <c r="B251"/>
      <c r="C251"/>
      <c r="D251"/>
      <c r="E251" t="s">
        <v>493</v>
      </c>
    </row>
    <row r="252" spans="1:5" ht="15" customHeight="1" x14ac:dyDescent="0.2">
      <c r="A252" t="s">
        <v>494</v>
      </c>
      <c r="B252"/>
      <c r="C252"/>
      <c r="D252"/>
      <c r="E252" t="s">
        <v>495</v>
      </c>
    </row>
    <row r="253" spans="1:5" ht="15" customHeight="1" x14ac:dyDescent="0.2">
      <c r="A253" t="s">
        <v>496</v>
      </c>
      <c r="B253"/>
      <c r="C253"/>
      <c r="D253"/>
      <c r="E253" t="s">
        <v>497</v>
      </c>
    </row>
    <row r="254" spans="1:5" ht="15" customHeight="1" x14ac:dyDescent="0.2">
      <c r="A254" t="s">
        <v>498</v>
      </c>
      <c r="B254"/>
      <c r="C254"/>
      <c r="D254"/>
      <c r="E254" t="s">
        <v>499</v>
      </c>
    </row>
    <row r="255" spans="1:5" ht="15" customHeight="1" x14ac:dyDescent="0.2">
      <c r="A255" t="s">
        <v>500</v>
      </c>
      <c r="B255"/>
      <c r="C255"/>
      <c r="D255"/>
      <c r="E255" t="s">
        <v>501</v>
      </c>
    </row>
    <row r="256" spans="1:5" ht="15" customHeight="1" x14ac:dyDescent="0.2">
      <c r="A256" t="s">
        <v>502</v>
      </c>
      <c r="B256"/>
      <c r="C256"/>
      <c r="D256"/>
      <c r="E256" t="s">
        <v>503</v>
      </c>
    </row>
    <row r="257" spans="1:5" ht="15" customHeight="1" x14ac:dyDescent="0.2">
      <c r="A257" t="s">
        <v>504</v>
      </c>
      <c r="B257"/>
      <c r="C257"/>
      <c r="D257"/>
      <c r="E257" t="s">
        <v>505</v>
      </c>
    </row>
    <row r="258" spans="1:5" s="108" customFormat="1" ht="15" customHeight="1" x14ac:dyDescent="0.2">
      <c r="A258" t="s">
        <v>506</v>
      </c>
      <c r="B258"/>
      <c r="C258"/>
      <c r="D258"/>
      <c r="E258" t="s">
        <v>507</v>
      </c>
    </row>
    <row r="259" spans="1:5" ht="15" customHeight="1" x14ac:dyDescent="0.2">
      <c r="A259" t="s">
        <v>508</v>
      </c>
      <c r="B259"/>
      <c r="C259"/>
      <c r="D259"/>
      <c r="E259" t="s">
        <v>509</v>
      </c>
    </row>
    <row r="260" spans="1:5" ht="15" customHeight="1" x14ac:dyDescent="0.2">
      <c r="A260" t="s">
        <v>510</v>
      </c>
      <c r="B260"/>
      <c r="C260"/>
      <c r="D260"/>
      <c r="E260" t="s">
        <v>511</v>
      </c>
    </row>
    <row r="261" spans="1:5" ht="15" customHeight="1" x14ac:dyDescent="0.2">
      <c r="A261" t="s">
        <v>512</v>
      </c>
      <c r="B261"/>
      <c r="C261"/>
      <c r="D261"/>
      <c r="E261" t="s">
        <v>513</v>
      </c>
    </row>
    <row r="262" spans="1:5" ht="15" customHeight="1" x14ac:dyDescent="0.2">
      <c r="A262" t="s">
        <v>514</v>
      </c>
      <c r="B262"/>
      <c r="C262"/>
      <c r="D262"/>
      <c r="E262" t="s">
        <v>515</v>
      </c>
    </row>
    <row r="263" spans="1:5" ht="15" customHeight="1" x14ac:dyDescent="0.2">
      <c r="A263" t="s">
        <v>516</v>
      </c>
      <c r="B263"/>
      <c r="C263"/>
      <c r="D263"/>
      <c r="E263" t="s">
        <v>517</v>
      </c>
    </row>
    <row r="264" spans="1:5" ht="15" customHeight="1" x14ac:dyDescent="0.2">
      <c r="A264" t="s">
        <v>518</v>
      </c>
      <c r="B264"/>
      <c r="C264"/>
      <c r="D264"/>
      <c r="E264" t="s">
        <v>519</v>
      </c>
    </row>
    <row r="265" spans="1:5" ht="15" customHeight="1" x14ac:dyDescent="0.2">
      <c r="A265" t="s">
        <v>520</v>
      </c>
      <c r="B265"/>
      <c r="C265"/>
      <c r="D265"/>
      <c r="E265" t="s">
        <v>521</v>
      </c>
    </row>
    <row r="266" spans="1:5" ht="15" customHeight="1" x14ac:dyDescent="0.2">
      <c r="A266" t="s">
        <v>522</v>
      </c>
      <c r="B266"/>
      <c r="C266"/>
      <c r="D266"/>
      <c r="E266" t="s">
        <v>523</v>
      </c>
    </row>
    <row r="267" spans="1:5" ht="15" customHeight="1" x14ac:dyDescent="0.2">
      <c r="A267" t="s">
        <v>524</v>
      </c>
      <c r="B267"/>
      <c r="C267"/>
      <c r="D267"/>
      <c r="E267" t="s">
        <v>525</v>
      </c>
    </row>
    <row r="268" spans="1:5" ht="15" customHeight="1" x14ac:dyDescent="0.2">
      <c r="A268" t="s">
        <v>526</v>
      </c>
      <c r="B268"/>
      <c r="C268"/>
      <c r="D268"/>
      <c r="E268" t="s">
        <v>527</v>
      </c>
    </row>
    <row r="269" spans="1:5" ht="15" customHeight="1" x14ac:dyDescent="0.2">
      <c r="A269" t="s">
        <v>528</v>
      </c>
      <c r="B269"/>
      <c r="C269"/>
      <c r="D269"/>
      <c r="E269" t="s">
        <v>529</v>
      </c>
    </row>
    <row r="270" spans="1:5" ht="15" customHeight="1" x14ac:dyDescent="0.2">
      <c r="A270" t="s">
        <v>530</v>
      </c>
      <c r="B270"/>
      <c r="C270"/>
      <c r="D270"/>
      <c r="E270" t="s">
        <v>531</v>
      </c>
    </row>
    <row r="271" spans="1:5" ht="15" customHeight="1" x14ac:dyDescent="0.2">
      <c r="A271" t="s">
        <v>532</v>
      </c>
      <c r="B271"/>
      <c r="C271"/>
      <c r="D271"/>
      <c r="E271" t="s">
        <v>533</v>
      </c>
    </row>
    <row r="272" spans="1:5" ht="15" customHeight="1" x14ac:dyDescent="0.2">
      <c r="A272" t="s">
        <v>534</v>
      </c>
      <c r="B272"/>
      <c r="C272"/>
      <c r="D272"/>
      <c r="E272" t="s">
        <v>535</v>
      </c>
    </row>
    <row r="273" spans="1:5" ht="15" customHeight="1" x14ac:dyDescent="0.2">
      <c r="A273" t="s">
        <v>536</v>
      </c>
      <c r="B273"/>
      <c r="C273"/>
      <c r="D273"/>
      <c r="E273" t="s">
        <v>537</v>
      </c>
    </row>
    <row r="274" spans="1:5" ht="15" customHeight="1" x14ac:dyDescent="0.2">
      <c r="A274" t="s">
        <v>538</v>
      </c>
      <c r="B274"/>
      <c r="C274"/>
      <c r="D274"/>
      <c r="E274" t="s">
        <v>539</v>
      </c>
    </row>
    <row r="275" spans="1:5" ht="15" customHeight="1" x14ac:dyDescent="0.2">
      <c r="A275" t="s">
        <v>540</v>
      </c>
      <c r="B275"/>
      <c r="C275"/>
      <c r="D275"/>
      <c r="E275" t="s">
        <v>541</v>
      </c>
    </row>
    <row r="276" spans="1:5" ht="15" customHeight="1" x14ac:dyDescent="0.2">
      <c r="A276" t="s">
        <v>542</v>
      </c>
      <c r="B276"/>
      <c r="C276"/>
      <c r="D276"/>
      <c r="E276" t="s">
        <v>543</v>
      </c>
    </row>
    <row r="277" spans="1:5" ht="15" customHeight="1" x14ac:dyDescent="0.2">
      <c r="A277" t="s">
        <v>544</v>
      </c>
      <c r="B277"/>
      <c r="C277"/>
      <c r="D277"/>
      <c r="E277" t="s">
        <v>545</v>
      </c>
    </row>
    <row r="278" spans="1:5" ht="15" customHeight="1" x14ac:dyDescent="0.2">
      <c r="A278" t="s">
        <v>546</v>
      </c>
      <c r="B278"/>
      <c r="C278"/>
      <c r="D278"/>
      <c r="E278" t="s">
        <v>547</v>
      </c>
    </row>
    <row r="279" spans="1:5" ht="15" customHeight="1" x14ac:dyDescent="0.2">
      <c r="A279" t="s">
        <v>548</v>
      </c>
      <c r="B279"/>
      <c r="C279"/>
      <c r="D279"/>
      <c r="E279" t="s">
        <v>549</v>
      </c>
    </row>
    <row r="280" spans="1:5" ht="15" customHeight="1" x14ac:dyDescent="0.2">
      <c r="A280" t="s">
        <v>550</v>
      </c>
      <c r="B280"/>
      <c r="C280"/>
      <c r="D280"/>
      <c r="E280" t="s">
        <v>551</v>
      </c>
    </row>
    <row r="281" spans="1:5" ht="15" customHeight="1" x14ac:dyDescent="0.2">
      <c r="A281" t="s">
        <v>552</v>
      </c>
      <c r="B281"/>
      <c r="C281"/>
      <c r="D281"/>
      <c r="E281" t="s">
        <v>553</v>
      </c>
    </row>
    <row r="282" spans="1:5" s="108" customFormat="1" ht="15" customHeight="1" x14ac:dyDescent="0.2">
      <c r="A282" t="s">
        <v>554</v>
      </c>
      <c r="B282"/>
      <c r="C282"/>
      <c r="D282"/>
      <c r="E282" t="s">
        <v>555</v>
      </c>
    </row>
    <row r="283" spans="1:5" ht="15" customHeight="1" x14ac:dyDescent="0.2">
      <c r="A283" t="s">
        <v>556</v>
      </c>
      <c r="B283"/>
      <c r="C283"/>
      <c r="D283"/>
      <c r="E283" t="s">
        <v>557</v>
      </c>
    </row>
    <row r="284" spans="1:5" ht="15" customHeight="1" x14ac:dyDescent="0.2">
      <c r="A284" t="s">
        <v>558</v>
      </c>
      <c r="B284"/>
      <c r="C284"/>
      <c r="D284"/>
      <c r="E284" t="s">
        <v>559</v>
      </c>
    </row>
    <row r="285" spans="1:5" ht="15" customHeight="1" x14ac:dyDescent="0.2">
      <c r="A285" t="s">
        <v>560</v>
      </c>
      <c r="B285"/>
      <c r="C285"/>
      <c r="D285"/>
      <c r="E285" t="s">
        <v>561</v>
      </c>
    </row>
    <row r="286" spans="1:5" ht="15" customHeight="1" x14ac:dyDescent="0.2">
      <c r="A286" t="s">
        <v>562</v>
      </c>
      <c r="B286"/>
      <c r="C286"/>
      <c r="D286"/>
      <c r="E286" t="s">
        <v>563</v>
      </c>
    </row>
    <row r="287" spans="1:5" ht="15" customHeight="1" x14ac:dyDescent="0.2">
      <c r="A287" t="s">
        <v>564</v>
      </c>
      <c r="B287"/>
      <c r="C287"/>
      <c r="D287"/>
      <c r="E287" t="s">
        <v>565</v>
      </c>
    </row>
    <row r="288" spans="1:5" ht="15" customHeight="1" x14ac:dyDescent="0.2">
      <c r="A288" t="s">
        <v>566</v>
      </c>
      <c r="B288"/>
      <c r="C288"/>
      <c r="D288"/>
      <c r="E288" t="s">
        <v>567</v>
      </c>
    </row>
    <row r="289" spans="1:5" ht="15" customHeight="1" x14ac:dyDescent="0.2">
      <c r="A289" t="s">
        <v>568</v>
      </c>
      <c r="B289"/>
      <c r="C289"/>
      <c r="D289"/>
      <c r="E289" t="s">
        <v>569</v>
      </c>
    </row>
    <row r="290" spans="1:5" ht="15" customHeight="1" x14ac:dyDescent="0.2">
      <c r="A290" t="s">
        <v>570</v>
      </c>
      <c r="B290"/>
      <c r="C290"/>
      <c r="D290"/>
      <c r="E290" t="s">
        <v>571</v>
      </c>
    </row>
    <row r="291" spans="1:5" ht="15" customHeight="1" x14ac:dyDescent="0.2">
      <c r="A291" t="s">
        <v>572</v>
      </c>
      <c r="B291"/>
      <c r="C291"/>
      <c r="D291"/>
      <c r="E291" t="s">
        <v>573</v>
      </c>
    </row>
    <row r="292" spans="1:5" ht="15" customHeight="1" x14ac:dyDescent="0.2">
      <c r="A292" t="s">
        <v>574</v>
      </c>
      <c r="B292"/>
      <c r="C292"/>
      <c r="D292"/>
      <c r="E292" t="s">
        <v>575</v>
      </c>
    </row>
    <row r="293" spans="1:5" ht="15" customHeight="1" x14ac:dyDescent="0.2">
      <c r="A293" t="s">
        <v>576</v>
      </c>
      <c r="B293"/>
      <c r="C293"/>
      <c r="D293"/>
      <c r="E293" t="s">
        <v>577</v>
      </c>
    </row>
    <row r="294" spans="1:5" ht="15" customHeight="1" x14ac:dyDescent="0.2">
      <c r="A294" t="s">
        <v>578</v>
      </c>
      <c r="B294"/>
      <c r="C294"/>
      <c r="D294"/>
      <c r="E294" t="s">
        <v>579</v>
      </c>
    </row>
    <row r="295" spans="1:5" ht="15" customHeight="1" x14ac:dyDescent="0.2">
      <c r="A295" t="s">
        <v>580</v>
      </c>
      <c r="B295"/>
      <c r="C295"/>
      <c r="D295"/>
      <c r="E295" t="s">
        <v>581</v>
      </c>
    </row>
    <row r="296" spans="1:5" ht="15" customHeight="1" x14ac:dyDescent="0.2">
      <c r="A296" t="s">
        <v>582</v>
      </c>
      <c r="B296"/>
      <c r="C296"/>
      <c r="D296"/>
      <c r="E296" t="s">
        <v>583</v>
      </c>
    </row>
    <row r="297" spans="1:5" ht="15" customHeight="1" x14ac:dyDescent="0.2">
      <c r="A297" t="s">
        <v>584</v>
      </c>
      <c r="B297"/>
      <c r="C297"/>
      <c r="D297"/>
      <c r="E297" t="s">
        <v>585</v>
      </c>
    </row>
    <row r="298" spans="1:5" ht="15" customHeight="1" x14ac:dyDescent="0.2">
      <c r="A298" t="s">
        <v>586</v>
      </c>
      <c r="B298"/>
      <c r="C298"/>
      <c r="D298"/>
      <c r="E298" t="s">
        <v>587</v>
      </c>
    </row>
    <row r="299" spans="1:5" ht="15" customHeight="1" x14ac:dyDescent="0.2">
      <c r="A299" t="s">
        <v>588</v>
      </c>
      <c r="B299"/>
      <c r="C299"/>
      <c r="D299"/>
      <c r="E299" t="s">
        <v>589</v>
      </c>
    </row>
    <row r="300" spans="1:5" ht="15" customHeight="1" x14ac:dyDescent="0.2">
      <c r="A300" t="s">
        <v>590</v>
      </c>
      <c r="B300"/>
      <c r="C300"/>
      <c r="D300"/>
      <c r="E300" t="s">
        <v>591</v>
      </c>
    </row>
    <row r="301" spans="1:5" ht="15" customHeight="1" x14ac:dyDescent="0.2">
      <c r="A301" t="s">
        <v>592</v>
      </c>
      <c r="B301"/>
      <c r="C301"/>
      <c r="D301"/>
      <c r="E301" t="s">
        <v>593</v>
      </c>
    </row>
    <row r="302" spans="1:5" ht="15" customHeight="1" x14ac:dyDescent="0.2">
      <c r="A302" t="s">
        <v>594</v>
      </c>
      <c r="B302"/>
      <c r="C302"/>
      <c r="D302"/>
      <c r="E302" t="s">
        <v>595</v>
      </c>
    </row>
    <row r="303" spans="1:5" ht="15" customHeight="1" x14ac:dyDescent="0.2">
      <c r="A303" t="s">
        <v>596</v>
      </c>
      <c r="B303"/>
      <c r="C303"/>
      <c r="D303"/>
      <c r="E303" t="s">
        <v>597</v>
      </c>
    </row>
    <row r="304" spans="1:5" ht="15" customHeight="1" x14ac:dyDescent="0.2">
      <c r="A304" t="s">
        <v>598</v>
      </c>
      <c r="B304"/>
      <c r="C304"/>
      <c r="D304"/>
      <c r="E304" t="s">
        <v>599</v>
      </c>
    </row>
    <row r="305" spans="1:5" ht="15" customHeight="1" x14ac:dyDescent="0.2">
      <c r="A305" t="s">
        <v>600</v>
      </c>
      <c r="B305"/>
      <c r="C305"/>
      <c r="D305"/>
      <c r="E305" t="s">
        <v>601</v>
      </c>
    </row>
    <row r="306" spans="1:5" ht="15" customHeight="1" x14ac:dyDescent="0.2">
      <c r="A306" t="s">
        <v>602</v>
      </c>
      <c r="B306"/>
      <c r="C306"/>
      <c r="D306"/>
      <c r="E306" t="s">
        <v>603</v>
      </c>
    </row>
    <row r="307" spans="1:5" ht="15" customHeight="1" x14ac:dyDescent="0.2">
      <c r="A307" t="s">
        <v>604</v>
      </c>
      <c r="B307"/>
      <c r="C307"/>
      <c r="D307"/>
      <c r="E307" t="s">
        <v>605</v>
      </c>
    </row>
    <row r="308" spans="1:5" ht="15" customHeight="1" x14ac:dyDescent="0.2">
      <c r="A308" t="s">
        <v>606</v>
      </c>
      <c r="B308"/>
      <c r="C308"/>
      <c r="D308"/>
      <c r="E308" t="s">
        <v>607</v>
      </c>
    </row>
    <row r="309" spans="1:5" ht="15" customHeight="1" x14ac:dyDescent="0.2">
      <c r="A309" t="s">
        <v>608</v>
      </c>
      <c r="B309"/>
      <c r="C309"/>
      <c r="D309"/>
      <c r="E309" t="s">
        <v>609</v>
      </c>
    </row>
    <row r="310" spans="1:5" ht="15" customHeight="1" x14ac:dyDescent="0.2">
      <c r="A310" t="s">
        <v>610</v>
      </c>
      <c r="B310"/>
      <c r="C310"/>
      <c r="D310"/>
      <c r="E310" t="s">
        <v>611</v>
      </c>
    </row>
    <row r="311" spans="1:5" ht="15" customHeight="1" x14ac:dyDescent="0.2">
      <c r="A311" t="s">
        <v>612</v>
      </c>
      <c r="B311"/>
      <c r="C311"/>
      <c r="D311"/>
      <c r="E311" t="s">
        <v>613</v>
      </c>
    </row>
    <row r="312" spans="1:5" ht="15" customHeight="1" x14ac:dyDescent="0.2">
      <c r="A312" t="s">
        <v>614</v>
      </c>
      <c r="B312"/>
      <c r="C312"/>
      <c r="D312"/>
      <c r="E312" t="s">
        <v>615</v>
      </c>
    </row>
    <row r="313" spans="1:5" ht="15" customHeight="1" x14ac:dyDescent="0.2">
      <c r="A313" t="s">
        <v>616</v>
      </c>
      <c r="B313"/>
      <c r="C313"/>
      <c r="D313"/>
      <c r="E313" t="s">
        <v>617</v>
      </c>
    </row>
    <row r="314" spans="1:5" ht="15" customHeight="1" x14ac:dyDescent="0.2">
      <c r="A314" t="s">
        <v>618</v>
      </c>
      <c r="B314"/>
      <c r="C314"/>
      <c r="D314"/>
      <c r="E314" t="s">
        <v>619</v>
      </c>
    </row>
    <row r="315" spans="1:5" ht="15" customHeight="1" x14ac:dyDescent="0.2">
      <c r="A315" t="s">
        <v>620</v>
      </c>
      <c r="B315"/>
      <c r="C315"/>
      <c r="D315"/>
      <c r="E315" t="s">
        <v>621</v>
      </c>
    </row>
    <row r="316" spans="1:5" s="108" customFormat="1" ht="15" customHeight="1" x14ac:dyDescent="0.2">
      <c r="A316" t="s">
        <v>622</v>
      </c>
      <c r="B316"/>
      <c r="C316"/>
      <c r="D316"/>
      <c r="E316" t="s">
        <v>623</v>
      </c>
    </row>
    <row r="317" spans="1:5" ht="15" customHeight="1" x14ac:dyDescent="0.2">
      <c r="A317" t="s">
        <v>624</v>
      </c>
      <c r="B317"/>
      <c r="C317"/>
      <c r="D317"/>
      <c r="E317" t="s">
        <v>625</v>
      </c>
    </row>
    <row r="318" spans="1:5" ht="15" customHeight="1" x14ac:dyDescent="0.2">
      <c r="A318" t="s">
        <v>626</v>
      </c>
      <c r="B318"/>
      <c r="C318"/>
      <c r="D318"/>
      <c r="E318" t="s">
        <v>627</v>
      </c>
    </row>
    <row r="319" spans="1:5" ht="15" customHeight="1" x14ac:dyDescent="0.2">
      <c r="A319" t="s">
        <v>628</v>
      </c>
      <c r="B319"/>
      <c r="C319"/>
      <c r="D319"/>
      <c r="E319" t="s">
        <v>629</v>
      </c>
    </row>
    <row r="320" spans="1:5" s="108" customFormat="1" ht="15" customHeight="1" x14ac:dyDescent="0.2">
      <c r="A320" t="s">
        <v>630</v>
      </c>
      <c r="B320"/>
      <c r="C320"/>
      <c r="D320"/>
      <c r="E320" t="s">
        <v>631</v>
      </c>
    </row>
    <row r="321" spans="1:5" s="108" customFormat="1" ht="15" customHeight="1" x14ac:dyDescent="0.2">
      <c r="A321" t="s">
        <v>632</v>
      </c>
      <c r="B321"/>
      <c r="C321"/>
      <c r="D321"/>
      <c r="E321" t="s">
        <v>633</v>
      </c>
    </row>
    <row r="322" spans="1:5" ht="15" customHeight="1" x14ac:dyDescent="0.2">
      <c r="A322" t="s">
        <v>634</v>
      </c>
      <c r="B322"/>
      <c r="C322"/>
      <c r="D322"/>
      <c r="E322" t="s">
        <v>635</v>
      </c>
    </row>
    <row r="323" spans="1:5" ht="15" customHeight="1" x14ac:dyDescent="0.2">
      <c r="A323" t="s">
        <v>636</v>
      </c>
      <c r="B323"/>
      <c r="C323"/>
      <c r="D323"/>
      <c r="E323" t="s">
        <v>637</v>
      </c>
    </row>
    <row r="324" spans="1:5" ht="15" customHeight="1" x14ac:dyDescent="0.2">
      <c r="A324" t="s">
        <v>638</v>
      </c>
      <c r="B324"/>
      <c r="C324"/>
      <c r="D324"/>
      <c r="E324" t="s">
        <v>639</v>
      </c>
    </row>
    <row r="325" spans="1:5" ht="15" customHeight="1" x14ac:dyDescent="0.2">
      <c r="A325" t="s">
        <v>640</v>
      </c>
      <c r="B325"/>
      <c r="C325"/>
      <c r="D325"/>
      <c r="E325" t="s">
        <v>641</v>
      </c>
    </row>
    <row r="326" spans="1:5" ht="15" customHeight="1" x14ac:dyDescent="0.2">
      <c r="A326" t="s">
        <v>642</v>
      </c>
      <c r="B326"/>
      <c r="C326"/>
      <c r="D326"/>
      <c r="E326" t="s">
        <v>643</v>
      </c>
    </row>
    <row r="327" spans="1:5" ht="15" customHeight="1" x14ac:dyDescent="0.2">
      <c r="A327" t="s">
        <v>644</v>
      </c>
      <c r="B327"/>
      <c r="C327"/>
      <c r="D327"/>
      <c r="E327" t="s">
        <v>645</v>
      </c>
    </row>
    <row r="328" spans="1:5" ht="15" customHeight="1" x14ac:dyDescent="0.2">
      <c r="A328" t="s">
        <v>646</v>
      </c>
      <c r="B328"/>
      <c r="C328"/>
      <c r="D328"/>
      <c r="E328" t="s">
        <v>647</v>
      </c>
    </row>
    <row r="329" spans="1:5" ht="15" customHeight="1" x14ac:dyDescent="0.2">
      <c r="A329" t="s">
        <v>648</v>
      </c>
      <c r="B329"/>
      <c r="C329"/>
      <c r="D329"/>
      <c r="E329" t="s">
        <v>649</v>
      </c>
    </row>
    <row r="330" spans="1:5" ht="15" customHeight="1" x14ac:dyDescent="0.2">
      <c r="A330" t="s">
        <v>650</v>
      </c>
      <c r="B330"/>
      <c r="C330"/>
      <c r="D330"/>
      <c r="E330" t="s">
        <v>651</v>
      </c>
    </row>
    <row r="331" spans="1:5" ht="15" customHeight="1" x14ac:dyDescent="0.2">
      <c r="A331" t="s">
        <v>652</v>
      </c>
      <c r="B331"/>
      <c r="C331"/>
      <c r="D331"/>
      <c r="E331" t="s">
        <v>653</v>
      </c>
    </row>
    <row r="332" spans="1:5" s="108" customFormat="1" ht="15" customHeight="1" x14ac:dyDescent="0.2">
      <c r="A332" t="s">
        <v>654</v>
      </c>
      <c r="B332"/>
      <c r="C332"/>
      <c r="D332"/>
      <c r="E332" t="s">
        <v>655</v>
      </c>
    </row>
    <row r="333" spans="1:5" s="108" customFormat="1" ht="15" customHeight="1" x14ac:dyDescent="0.2">
      <c r="A333" t="s">
        <v>656</v>
      </c>
      <c r="B333"/>
      <c r="C333"/>
      <c r="D333"/>
      <c r="E333" t="s">
        <v>657</v>
      </c>
    </row>
    <row r="334" spans="1:5" s="108" customFormat="1" ht="15" customHeight="1" x14ac:dyDescent="0.2">
      <c r="A334" t="s">
        <v>658</v>
      </c>
      <c r="B334"/>
      <c r="C334"/>
      <c r="D334"/>
      <c r="E334" t="s">
        <v>659</v>
      </c>
    </row>
    <row r="335" spans="1:5" ht="15" customHeight="1" x14ac:dyDescent="0.2">
      <c r="A335" t="s">
        <v>660</v>
      </c>
      <c r="B335"/>
      <c r="C335"/>
      <c r="D335"/>
      <c r="E335" t="s">
        <v>661</v>
      </c>
    </row>
    <row r="336" spans="1:5" ht="15" customHeight="1" x14ac:dyDescent="0.2">
      <c r="A336" t="s">
        <v>662</v>
      </c>
      <c r="B336"/>
      <c r="C336"/>
      <c r="D336"/>
      <c r="E336" t="s">
        <v>663</v>
      </c>
    </row>
    <row r="337" spans="1:5" s="108" customFormat="1" ht="15" customHeight="1" x14ac:dyDescent="0.2">
      <c r="A337" t="s">
        <v>664</v>
      </c>
      <c r="B337"/>
      <c r="C337"/>
      <c r="D337"/>
      <c r="E337" t="s">
        <v>665</v>
      </c>
    </row>
    <row r="338" spans="1:5" ht="15" customHeight="1" x14ac:dyDescent="0.2">
      <c r="A338" t="s">
        <v>666</v>
      </c>
      <c r="B338"/>
      <c r="C338"/>
      <c r="D338"/>
      <c r="E338" t="s">
        <v>667</v>
      </c>
    </row>
    <row r="339" spans="1:5" ht="15" customHeight="1" x14ac:dyDescent="0.2">
      <c r="A339" t="s">
        <v>668</v>
      </c>
      <c r="B339"/>
      <c r="C339"/>
      <c r="D339"/>
      <c r="E339" t="s">
        <v>669</v>
      </c>
    </row>
    <row r="340" spans="1:5" ht="15" customHeight="1" x14ac:dyDescent="0.2">
      <c r="A340" t="s">
        <v>670</v>
      </c>
      <c r="B340"/>
      <c r="C340"/>
      <c r="D340"/>
      <c r="E340" t="s">
        <v>671</v>
      </c>
    </row>
    <row r="341" spans="1:5" ht="15" customHeight="1" x14ac:dyDescent="0.2">
      <c r="A341" t="s">
        <v>672</v>
      </c>
      <c r="B341"/>
      <c r="C341"/>
      <c r="D341"/>
      <c r="E341" t="s">
        <v>673</v>
      </c>
    </row>
    <row r="342" spans="1:5" ht="15" customHeight="1" x14ac:dyDescent="0.2">
      <c r="A342" t="s">
        <v>674</v>
      </c>
      <c r="B342"/>
      <c r="C342"/>
      <c r="D342"/>
      <c r="E342" t="s">
        <v>675</v>
      </c>
    </row>
    <row r="343" spans="1:5" ht="15" customHeight="1" x14ac:dyDescent="0.2">
      <c r="A343" t="s">
        <v>676</v>
      </c>
      <c r="B343"/>
      <c r="C343"/>
      <c r="D343"/>
      <c r="E343" t="s">
        <v>677</v>
      </c>
    </row>
    <row r="344" spans="1:5" s="108" customFormat="1" ht="15" customHeight="1" x14ac:dyDescent="0.2">
      <c r="A344" t="s">
        <v>678</v>
      </c>
      <c r="B344"/>
      <c r="C344"/>
      <c r="D344"/>
      <c r="E344" t="s">
        <v>679</v>
      </c>
    </row>
    <row r="345" spans="1:5" ht="15" customHeight="1" x14ac:dyDescent="0.2">
      <c r="A345" t="s">
        <v>680</v>
      </c>
      <c r="B345"/>
      <c r="C345"/>
      <c r="D345"/>
      <c r="E345" t="s">
        <v>681</v>
      </c>
    </row>
    <row r="346" spans="1:5" ht="15" customHeight="1" x14ac:dyDescent="0.2">
      <c r="A346" t="s">
        <v>682</v>
      </c>
      <c r="B346"/>
      <c r="C346"/>
      <c r="D346"/>
      <c r="E346" t="s">
        <v>683</v>
      </c>
    </row>
    <row r="347" spans="1:5" s="108" customFormat="1" ht="15" customHeight="1" x14ac:dyDescent="0.2">
      <c r="A347" t="s">
        <v>684</v>
      </c>
      <c r="B347"/>
      <c r="C347"/>
      <c r="D347"/>
      <c r="E347" t="s">
        <v>685</v>
      </c>
    </row>
    <row r="348" spans="1:5" ht="15" customHeight="1" x14ac:dyDescent="0.2">
      <c r="A348" t="s">
        <v>686</v>
      </c>
      <c r="B348"/>
      <c r="C348"/>
      <c r="D348"/>
      <c r="E348" t="s">
        <v>687</v>
      </c>
    </row>
    <row r="349" spans="1:5" ht="15" customHeight="1" x14ac:dyDescent="0.2">
      <c r="A349" t="s">
        <v>688</v>
      </c>
      <c r="B349"/>
      <c r="C349"/>
      <c r="D349"/>
      <c r="E349" t="s">
        <v>689</v>
      </c>
    </row>
    <row r="350" spans="1:5" ht="15" customHeight="1" x14ac:dyDescent="0.2">
      <c r="A350" t="s">
        <v>690</v>
      </c>
      <c r="B350"/>
      <c r="C350"/>
      <c r="D350"/>
      <c r="E350" t="s">
        <v>691</v>
      </c>
    </row>
    <row r="351" spans="1:5" ht="15" customHeight="1" x14ac:dyDescent="0.2">
      <c r="A351" t="s">
        <v>692</v>
      </c>
      <c r="B351"/>
      <c r="C351"/>
      <c r="D351"/>
      <c r="E351" t="s">
        <v>693</v>
      </c>
    </row>
    <row r="352" spans="1:5" ht="15" customHeight="1" x14ac:dyDescent="0.2">
      <c r="A352" t="s">
        <v>694</v>
      </c>
      <c r="B352"/>
      <c r="C352"/>
      <c r="D352"/>
      <c r="E352" t="s">
        <v>695</v>
      </c>
    </row>
    <row r="353" spans="1:5" s="108" customFormat="1" ht="15" customHeight="1" x14ac:dyDescent="0.2">
      <c r="A353" t="s">
        <v>696</v>
      </c>
      <c r="B353"/>
      <c r="C353"/>
      <c r="D353"/>
      <c r="E353" t="s">
        <v>697</v>
      </c>
    </row>
    <row r="354" spans="1:5" ht="15" customHeight="1" x14ac:dyDescent="0.2">
      <c r="A354" t="s">
        <v>698</v>
      </c>
      <c r="B354"/>
      <c r="C354"/>
      <c r="D354"/>
      <c r="E354" t="s">
        <v>699</v>
      </c>
    </row>
    <row r="355" spans="1:5" ht="15" customHeight="1" x14ac:dyDescent="0.2">
      <c r="A355" t="s">
        <v>700</v>
      </c>
      <c r="B355"/>
      <c r="C355"/>
      <c r="D355"/>
      <c r="E355" t="s">
        <v>701</v>
      </c>
    </row>
    <row r="356" spans="1:5" ht="15" customHeight="1" x14ac:dyDescent="0.2">
      <c r="A356" t="s">
        <v>702</v>
      </c>
      <c r="B356"/>
      <c r="C356"/>
      <c r="D356"/>
      <c r="E356" t="s">
        <v>703</v>
      </c>
    </row>
    <row r="357" spans="1:5" ht="15" customHeight="1" x14ac:dyDescent="0.2">
      <c r="A357" t="s">
        <v>704</v>
      </c>
      <c r="B357"/>
      <c r="C357"/>
      <c r="D357"/>
      <c r="E357" t="s">
        <v>705</v>
      </c>
    </row>
    <row r="358" spans="1:5" ht="15" customHeight="1" x14ac:dyDescent="0.2">
      <c r="A358" t="s">
        <v>706</v>
      </c>
      <c r="B358"/>
      <c r="C358"/>
      <c r="D358"/>
      <c r="E358" t="s">
        <v>707</v>
      </c>
    </row>
    <row r="359" spans="1:5" ht="15" customHeight="1" x14ac:dyDescent="0.2">
      <c r="A359" t="s">
        <v>708</v>
      </c>
      <c r="B359"/>
      <c r="C359"/>
      <c r="D359"/>
      <c r="E359" t="s">
        <v>709</v>
      </c>
    </row>
    <row r="360" spans="1:5" ht="15" customHeight="1" x14ac:dyDescent="0.2">
      <c r="A360" t="s">
        <v>710</v>
      </c>
      <c r="B360"/>
      <c r="C360"/>
      <c r="D360"/>
      <c r="E360" t="s">
        <v>711</v>
      </c>
    </row>
    <row r="361" spans="1:5" ht="15" customHeight="1" x14ac:dyDescent="0.2">
      <c r="A361" t="s">
        <v>712</v>
      </c>
      <c r="B361"/>
      <c r="C361"/>
      <c r="D361"/>
      <c r="E361" t="s">
        <v>713</v>
      </c>
    </row>
    <row r="362" spans="1:5" ht="15" customHeight="1" x14ac:dyDescent="0.2">
      <c r="A362" t="s">
        <v>714</v>
      </c>
      <c r="B362"/>
      <c r="C362"/>
      <c r="D362"/>
      <c r="E362" t="s">
        <v>715</v>
      </c>
    </row>
    <row r="363" spans="1:5" ht="15" customHeight="1" x14ac:dyDescent="0.2">
      <c r="A363" t="s">
        <v>716</v>
      </c>
      <c r="B363"/>
      <c r="C363"/>
      <c r="D363"/>
      <c r="E363" t="s">
        <v>717</v>
      </c>
    </row>
    <row r="364" spans="1:5" ht="15" customHeight="1" x14ac:dyDescent="0.2">
      <c r="A364" t="s">
        <v>718</v>
      </c>
      <c r="B364"/>
      <c r="C364"/>
      <c r="D364"/>
      <c r="E364" t="s">
        <v>719</v>
      </c>
    </row>
    <row r="365" spans="1:5" ht="15" customHeight="1" x14ac:dyDescent="0.2">
      <c r="A365" t="s">
        <v>720</v>
      </c>
      <c r="B365"/>
      <c r="C365"/>
      <c r="D365"/>
      <c r="E365" t="s">
        <v>721</v>
      </c>
    </row>
    <row r="366" spans="1:5" ht="15" customHeight="1" x14ac:dyDescent="0.2">
      <c r="A366" t="s">
        <v>722</v>
      </c>
      <c r="B366"/>
      <c r="C366"/>
      <c r="D366"/>
      <c r="E366" t="s">
        <v>723</v>
      </c>
    </row>
    <row r="367" spans="1:5" ht="15" customHeight="1" x14ac:dyDescent="0.2">
      <c r="A367" t="s">
        <v>724</v>
      </c>
      <c r="B367"/>
      <c r="C367"/>
      <c r="D367"/>
      <c r="E367" t="s">
        <v>725</v>
      </c>
    </row>
    <row r="368" spans="1:5" ht="15" customHeight="1" x14ac:dyDescent="0.2">
      <c r="A368" t="s">
        <v>726</v>
      </c>
      <c r="B368"/>
      <c r="C368"/>
      <c r="D368"/>
      <c r="E368" t="s">
        <v>727</v>
      </c>
    </row>
    <row r="369" spans="1:5" ht="15" customHeight="1" x14ac:dyDescent="0.2">
      <c r="A369" t="s">
        <v>728</v>
      </c>
      <c r="B369"/>
      <c r="C369"/>
      <c r="D369"/>
      <c r="E369" t="s">
        <v>729</v>
      </c>
    </row>
    <row r="370" spans="1:5" ht="15" customHeight="1" x14ac:dyDescent="0.2">
      <c r="A370" t="s">
        <v>730</v>
      </c>
      <c r="B370"/>
      <c r="C370"/>
      <c r="D370"/>
      <c r="E370" t="s">
        <v>731</v>
      </c>
    </row>
    <row r="371" spans="1:5" ht="15" customHeight="1" x14ac:dyDescent="0.2">
      <c r="A371" t="s">
        <v>732</v>
      </c>
      <c r="B371"/>
      <c r="C371"/>
      <c r="D371"/>
      <c r="E371" t="s">
        <v>733</v>
      </c>
    </row>
    <row r="372" spans="1:5" ht="15" customHeight="1" x14ac:dyDescent="0.2">
      <c r="A372" t="s">
        <v>734</v>
      </c>
      <c r="B372"/>
      <c r="C372"/>
      <c r="D372"/>
      <c r="E372" t="s">
        <v>735</v>
      </c>
    </row>
    <row r="373" spans="1:5" ht="15" customHeight="1" x14ac:dyDescent="0.2">
      <c r="A373" t="s">
        <v>736</v>
      </c>
      <c r="B373"/>
      <c r="C373"/>
      <c r="D373"/>
      <c r="E373" t="s">
        <v>737</v>
      </c>
    </row>
    <row r="374" spans="1:5" ht="15" customHeight="1" x14ac:dyDescent="0.2">
      <c r="A374" t="s">
        <v>738</v>
      </c>
      <c r="B374"/>
      <c r="C374"/>
      <c r="D374"/>
      <c r="E374" t="s">
        <v>739</v>
      </c>
    </row>
    <row r="375" spans="1:5" s="108" customFormat="1" ht="15" customHeight="1" x14ac:dyDescent="0.2">
      <c r="A375" t="s">
        <v>740</v>
      </c>
      <c r="B375"/>
      <c r="C375"/>
      <c r="D375"/>
      <c r="E375" t="s">
        <v>741</v>
      </c>
    </row>
    <row r="376" spans="1:5" ht="15" customHeight="1" x14ac:dyDescent="0.2">
      <c r="A376" t="s">
        <v>742</v>
      </c>
      <c r="B376"/>
      <c r="C376"/>
      <c r="D376"/>
      <c r="E376" t="s">
        <v>743</v>
      </c>
    </row>
    <row r="377" spans="1:5" ht="15" customHeight="1" x14ac:dyDescent="0.2">
      <c r="A377" t="s">
        <v>744</v>
      </c>
      <c r="B377"/>
      <c r="C377"/>
      <c r="D377"/>
      <c r="E377" t="s">
        <v>745</v>
      </c>
    </row>
    <row r="378" spans="1:5" ht="15" customHeight="1" x14ac:dyDescent="0.2">
      <c r="A378" t="s">
        <v>746</v>
      </c>
      <c r="B378"/>
      <c r="C378"/>
      <c r="D378"/>
      <c r="E378" t="s">
        <v>747</v>
      </c>
    </row>
    <row r="379" spans="1:5" ht="15" customHeight="1" x14ac:dyDescent="0.2">
      <c r="A379" t="s">
        <v>748</v>
      </c>
      <c r="B379"/>
      <c r="C379"/>
      <c r="D379"/>
      <c r="E379" t="s">
        <v>749</v>
      </c>
    </row>
    <row r="380" spans="1:5" ht="15" customHeight="1" x14ac:dyDescent="0.2">
      <c r="A380" t="s">
        <v>750</v>
      </c>
      <c r="B380"/>
      <c r="C380"/>
      <c r="D380"/>
      <c r="E380" t="s">
        <v>751</v>
      </c>
    </row>
    <row r="381" spans="1:5" ht="15" customHeight="1" x14ac:dyDescent="0.2">
      <c r="A381" t="s">
        <v>752</v>
      </c>
      <c r="B381"/>
      <c r="C381"/>
      <c r="D381"/>
      <c r="E381" t="s">
        <v>753</v>
      </c>
    </row>
    <row r="382" spans="1:5" ht="15" customHeight="1" x14ac:dyDescent="0.2">
      <c r="A382" t="s">
        <v>754</v>
      </c>
      <c r="B382"/>
      <c r="C382"/>
      <c r="D382"/>
      <c r="E382" t="s">
        <v>755</v>
      </c>
    </row>
    <row r="383" spans="1:5" ht="15" customHeight="1" x14ac:dyDescent="0.2">
      <c r="A383" t="s">
        <v>756</v>
      </c>
      <c r="B383"/>
      <c r="C383"/>
      <c r="D383"/>
      <c r="E383" t="s">
        <v>757</v>
      </c>
    </row>
    <row r="384" spans="1:5" s="108" customFormat="1" ht="15" customHeight="1" x14ac:dyDescent="0.2">
      <c r="A384" t="s">
        <v>758</v>
      </c>
      <c r="B384"/>
      <c r="C384"/>
      <c r="D384"/>
      <c r="E384" t="s">
        <v>759</v>
      </c>
    </row>
    <row r="385" spans="1:5" s="108" customFormat="1" ht="15" customHeight="1" x14ac:dyDescent="0.2">
      <c r="A385" t="s">
        <v>760</v>
      </c>
      <c r="B385"/>
      <c r="C385"/>
      <c r="D385"/>
      <c r="E385" t="s">
        <v>761</v>
      </c>
    </row>
    <row r="386" spans="1:5" ht="15" customHeight="1" x14ac:dyDescent="0.2">
      <c r="A386" t="s">
        <v>762</v>
      </c>
      <c r="B386"/>
      <c r="C386"/>
      <c r="D386"/>
      <c r="E386" t="s">
        <v>763</v>
      </c>
    </row>
    <row r="387" spans="1:5" ht="15" customHeight="1" x14ac:dyDescent="0.2">
      <c r="A387" t="s">
        <v>764</v>
      </c>
      <c r="B387"/>
      <c r="C387"/>
      <c r="D387"/>
      <c r="E387" t="s">
        <v>765</v>
      </c>
    </row>
    <row r="388" spans="1:5" ht="15" customHeight="1" x14ac:dyDescent="0.2">
      <c r="A388" t="s">
        <v>766</v>
      </c>
      <c r="B388"/>
      <c r="C388"/>
      <c r="D388"/>
      <c r="E388" t="s">
        <v>767</v>
      </c>
    </row>
    <row r="389" spans="1:5" ht="15" customHeight="1" x14ac:dyDescent="0.2">
      <c r="A389" t="s">
        <v>768</v>
      </c>
      <c r="B389"/>
      <c r="C389"/>
      <c r="D389"/>
      <c r="E389" t="s">
        <v>769</v>
      </c>
    </row>
    <row r="390" spans="1:5" ht="15" customHeight="1" x14ac:dyDescent="0.2">
      <c r="A390" t="s">
        <v>770</v>
      </c>
      <c r="B390"/>
      <c r="C390"/>
      <c r="D390"/>
      <c r="E390" t="s">
        <v>771</v>
      </c>
    </row>
    <row r="391" spans="1:5" ht="15" customHeight="1" x14ac:dyDescent="0.2">
      <c r="A391" t="s">
        <v>772</v>
      </c>
      <c r="B391"/>
      <c r="C391"/>
      <c r="D391"/>
      <c r="E391" t="s">
        <v>773</v>
      </c>
    </row>
    <row r="392" spans="1:5" s="108" customFormat="1" ht="15" customHeight="1" x14ac:dyDescent="0.2">
      <c r="A392" t="s">
        <v>774</v>
      </c>
      <c r="B392"/>
      <c r="C392"/>
      <c r="D392"/>
      <c r="E392" t="s">
        <v>775</v>
      </c>
    </row>
    <row r="393" spans="1:5" ht="15" customHeight="1" x14ac:dyDescent="0.2">
      <c r="A393" t="s">
        <v>776</v>
      </c>
      <c r="B393"/>
      <c r="C393"/>
      <c r="D393"/>
      <c r="E393" t="s">
        <v>777</v>
      </c>
    </row>
    <row r="394" spans="1:5" ht="15" customHeight="1" x14ac:dyDescent="0.2">
      <c r="A394" t="s">
        <v>778</v>
      </c>
      <c r="B394"/>
      <c r="C394"/>
      <c r="D394"/>
      <c r="E394" t="s">
        <v>779</v>
      </c>
    </row>
    <row r="395" spans="1:5" ht="15" customHeight="1" x14ac:dyDescent="0.2">
      <c r="A395" t="s">
        <v>780</v>
      </c>
      <c r="B395"/>
      <c r="C395"/>
      <c r="D395"/>
      <c r="E395" t="s">
        <v>781</v>
      </c>
    </row>
    <row r="396" spans="1:5" ht="15" customHeight="1" x14ac:dyDescent="0.2">
      <c r="A396" t="s">
        <v>782</v>
      </c>
      <c r="B396"/>
      <c r="C396"/>
      <c r="D396"/>
      <c r="E396" t="s">
        <v>783</v>
      </c>
    </row>
    <row r="397" spans="1:5" ht="15" customHeight="1" x14ac:dyDescent="0.2">
      <c r="A397" t="s">
        <v>784</v>
      </c>
      <c r="B397"/>
      <c r="C397"/>
      <c r="D397"/>
      <c r="E397" t="s">
        <v>785</v>
      </c>
    </row>
    <row r="398" spans="1:5" ht="15" customHeight="1" x14ac:dyDescent="0.2">
      <c r="A398" t="s">
        <v>786</v>
      </c>
      <c r="B398"/>
      <c r="C398"/>
      <c r="D398"/>
      <c r="E398" t="s">
        <v>787</v>
      </c>
    </row>
    <row r="399" spans="1:5" ht="15" customHeight="1" x14ac:dyDescent="0.2">
      <c r="A399" t="s">
        <v>788</v>
      </c>
      <c r="B399"/>
      <c r="C399"/>
      <c r="D399"/>
      <c r="E399" t="s">
        <v>789</v>
      </c>
    </row>
    <row r="400" spans="1:5" ht="15" customHeight="1" x14ac:dyDescent="0.2">
      <c r="A400" t="s">
        <v>790</v>
      </c>
      <c r="B400"/>
      <c r="C400"/>
      <c r="D400"/>
      <c r="E400" t="s">
        <v>791</v>
      </c>
    </row>
    <row r="401" spans="1:5" ht="15" customHeight="1" x14ac:dyDescent="0.2">
      <c r="A401" t="s">
        <v>792</v>
      </c>
      <c r="B401"/>
      <c r="C401"/>
      <c r="D401"/>
      <c r="E401" t="s">
        <v>793</v>
      </c>
    </row>
    <row r="402" spans="1:5" ht="15" customHeight="1" x14ac:dyDescent="0.2">
      <c r="A402" t="s">
        <v>794</v>
      </c>
      <c r="B402"/>
      <c r="C402"/>
      <c r="D402"/>
      <c r="E402" t="s">
        <v>795</v>
      </c>
    </row>
    <row r="403" spans="1:5" ht="15" customHeight="1" x14ac:dyDescent="0.2">
      <c r="A403" t="s">
        <v>796</v>
      </c>
      <c r="B403"/>
      <c r="C403"/>
      <c r="D403"/>
      <c r="E403" t="s">
        <v>797</v>
      </c>
    </row>
    <row r="404" spans="1:5" ht="15" customHeight="1" x14ac:dyDescent="0.2">
      <c r="A404" t="s">
        <v>798</v>
      </c>
      <c r="B404"/>
      <c r="C404"/>
      <c r="D404"/>
      <c r="E404" t="s">
        <v>799</v>
      </c>
    </row>
    <row r="405" spans="1:5" s="108" customFormat="1" ht="15" customHeight="1" x14ac:dyDescent="0.2">
      <c r="A405" t="s">
        <v>800</v>
      </c>
      <c r="B405"/>
      <c r="C405"/>
      <c r="D405"/>
      <c r="E405" t="s">
        <v>801</v>
      </c>
    </row>
    <row r="406" spans="1:5" ht="15" customHeight="1" x14ac:dyDescent="0.2">
      <c r="A406" t="s">
        <v>802</v>
      </c>
      <c r="B406"/>
      <c r="C406"/>
      <c r="D406"/>
      <c r="E406" t="s">
        <v>803</v>
      </c>
    </row>
    <row r="407" spans="1:5" ht="15" customHeight="1" x14ac:dyDescent="0.2">
      <c r="A407" t="s">
        <v>804</v>
      </c>
      <c r="B407"/>
      <c r="C407"/>
      <c r="D407"/>
      <c r="E407" t="s">
        <v>805</v>
      </c>
    </row>
    <row r="408" spans="1:5" ht="15" customHeight="1" x14ac:dyDescent="0.2">
      <c r="A408" t="s">
        <v>806</v>
      </c>
      <c r="B408"/>
      <c r="C408"/>
      <c r="D408"/>
      <c r="E408" t="s">
        <v>807</v>
      </c>
    </row>
    <row r="409" spans="1:5" ht="15" customHeight="1" x14ac:dyDescent="0.2">
      <c r="A409" t="s">
        <v>808</v>
      </c>
      <c r="B409"/>
      <c r="C409"/>
      <c r="D409"/>
      <c r="E409" t="s">
        <v>809</v>
      </c>
    </row>
    <row r="410" spans="1:5" ht="15" customHeight="1" x14ac:dyDescent="0.2">
      <c r="A410" t="s">
        <v>810</v>
      </c>
      <c r="B410"/>
      <c r="C410"/>
      <c r="D410"/>
      <c r="E410" t="s">
        <v>811</v>
      </c>
    </row>
    <row r="411" spans="1:5" ht="15" customHeight="1" x14ac:dyDescent="0.2">
      <c r="A411" t="s">
        <v>812</v>
      </c>
      <c r="B411"/>
      <c r="C411"/>
      <c r="D411"/>
      <c r="E411" t="s">
        <v>813</v>
      </c>
    </row>
    <row r="412" spans="1:5" s="108" customFormat="1" ht="15" customHeight="1" x14ac:dyDescent="0.2">
      <c r="A412" t="s">
        <v>814</v>
      </c>
      <c r="B412"/>
      <c r="C412"/>
      <c r="D412"/>
      <c r="E412" t="s">
        <v>815</v>
      </c>
    </row>
    <row r="413" spans="1:5" ht="15" customHeight="1" x14ac:dyDescent="0.2">
      <c r="A413" t="s">
        <v>816</v>
      </c>
      <c r="B413"/>
      <c r="C413"/>
      <c r="D413"/>
      <c r="E413" t="s">
        <v>817</v>
      </c>
    </row>
    <row r="414" spans="1:5" ht="15" customHeight="1" x14ac:dyDescent="0.2">
      <c r="A414" t="s">
        <v>818</v>
      </c>
      <c r="B414"/>
      <c r="C414"/>
      <c r="D414"/>
      <c r="E414" t="s">
        <v>819</v>
      </c>
    </row>
    <row r="415" spans="1:5" ht="15" customHeight="1" x14ac:dyDescent="0.2">
      <c r="A415" t="s">
        <v>820</v>
      </c>
      <c r="B415"/>
      <c r="C415"/>
      <c r="D415"/>
      <c r="E415" t="s">
        <v>821</v>
      </c>
    </row>
    <row r="416" spans="1:5" ht="15" customHeight="1" x14ac:dyDescent="0.2">
      <c r="A416" t="s">
        <v>822</v>
      </c>
      <c r="B416"/>
      <c r="C416"/>
      <c r="D416"/>
      <c r="E416" t="s">
        <v>823</v>
      </c>
    </row>
    <row r="417" spans="1:5" ht="15" customHeight="1" x14ac:dyDescent="0.2">
      <c r="A417" t="s">
        <v>824</v>
      </c>
      <c r="B417"/>
      <c r="C417"/>
      <c r="D417"/>
      <c r="E417" t="s">
        <v>825</v>
      </c>
    </row>
    <row r="418" spans="1:5" ht="15" customHeight="1" x14ac:dyDescent="0.2">
      <c r="A418" t="s">
        <v>826</v>
      </c>
      <c r="B418"/>
      <c r="C418"/>
      <c r="D418"/>
      <c r="E418" t="s">
        <v>827</v>
      </c>
    </row>
    <row r="419" spans="1:5" ht="15" customHeight="1" x14ac:dyDescent="0.2">
      <c r="A419" t="s">
        <v>828</v>
      </c>
      <c r="B419"/>
      <c r="C419"/>
      <c r="D419"/>
      <c r="E419" t="s">
        <v>829</v>
      </c>
    </row>
    <row r="420" spans="1:5" ht="15" customHeight="1" x14ac:dyDescent="0.2">
      <c r="A420" t="s">
        <v>830</v>
      </c>
      <c r="B420"/>
      <c r="C420"/>
      <c r="D420"/>
      <c r="E420" t="s">
        <v>831</v>
      </c>
    </row>
    <row r="421" spans="1:5" s="108" customFormat="1" ht="15" customHeight="1" x14ac:dyDescent="0.2">
      <c r="A421" t="s">
        <v>832</v>
      </c>
      <c r="B421"/>
      <c r="C421"/>
      <c r="D421"/>
      <c r="E421" t="s">
        <v>833</v>
      </c>
    </row>
    <row r="422" spans="1:5" s="108" customFormat="1" ht="15" customHeight="1" x14ac:dyDescent="0.2">
      <c r="A422" t="s">
        <v>834</v>
      </c>
      <c r="B422"/>
      <c r="C422"/>
      <c r="D422"/>
      <c r="E422" t="s">
        <v>835</v>
      </c>
    </row>
    <row r="423" spans="1:5" s="108" customFormat="1" ht="15" customHeight="1" x14ac:dyDescent="0.2">
      <c r="A423" t="s">
        <v>836</v>
      </c>
      <c r="B423"/>
      <c r="C423"/>
      <c r="D423"/>
      <c r="E423" t="s">
        <v>837</v>
      </c>
    </row>
    <row r="424" spans="1:5" s="108" customFormat="1" ht="15" customHeight="1" x14ac:dyDescent="0.2">
      <c r="A424" t="s">
        <v>838</v>
      </c>
      <c r="B424"/>
      <c r="C424"/>
      <c r="D424"/>
      <c r="E424" t="s">
        <v>839</v>
      </c>
    </row>
    <row r="425" spans="1:5" ht="15" customHeight="1" x14ac:dyDescent="0.2">
      <c r="A425" t="s">
        <v>840</v>
      </c>
      <c r="B425"/>
      <c r="C425"/>
      <c r="D425"/>
      <c r="E425" t="s">
        <v>841</v>
      </c>
    </row>
    <row r="426" spans="1:5" ht="15" customHeight="1" x14ac:dyDescent="0.2">
      <c r="A426" t="s">
        <v>842</v>
      </c>
      <c r="B426"/>
      <c r="C426"/>
      <c r="D426"/>
      <c r="E426" t="s">
        <v>843</v>
      </c>
    </row>
    <row r="427" spans="1:5" ht="15" customHeight="1" x14ac:dyDescent="0.2">
      <c r="A427" t="s">
        <v>844</v>
      </c>
      <c r="B427"/>
      <c r="C427"/>
      <c r="D427"/>
      <c r="E427" t="s">
        <v>845</v>
      </c>
    </row>
    <row r="428" spans="1:5" ht="15" customHeight="1" x14ac:dyDescent="0.2">
      <c r="A428" t="s">
        <v>846</v>
      </c>
      <c r="B428"/>
      <c r="C428"/>
      <c r="D428"/>
      <c r="E428" t="s">
        <v>847</v>
      </c>
    </row>
    <row r="429" spans="1:5" ht="15" customHeight="1" x14ac:dyDescent="0.2">
      <c r="A429" t="s">
        <v>848</v>
      </c>
      <c r="B429"/>
      <c r="C429"/>
      <c r="D429"/>
      <c r="E429" t="s">
        <v>849</v>
      </c>
    </row>
    <row r="430" spans="1:5" ht="15" customHeight="1" x14ac:dyDescent="0.2">
      <c r="A430" t="s">
        <v>850</v>
      </c>
      <c r="B430"/>
      <c r="C430"/>
      <c r="D430"/>
      <c r="E430" t="s">
        <v>851</v>
      </c>
    </row>
    <row r="431" spans="1:5" ht="15" customHeight="1" x14ac:dyDescent="0.2">
      <c r="A431" t="s">
        <v>852</v>
      </c>
      <c r="B431"/>
      <c r="C431"/>
      <c r="D431"/>
      <c r="E431" t="s">
        <v>853</v>
      </c>
    </row>
    <row r="432" spans="1:5" s="108" customFormat="1" ht="15" customHeight="1" x14ac:dyDescent="0.2">
      <c r="A432" t="s">
        <v>854</v>
      </c>
      <c r="B432"/>
      <c r="C432"/>
      <c r="D432"/>
      <c r="E432" t="s">
        <v>855</v>
      </c>
    </row>
    <row r="433" spans="1:5" ht="15" customHeight="1" x14ac:dyDescent="0.2">
      <c r="A433" t="s">
        <v>856</v>
      </c>
      <c r="B433"/>
      <c r="C433"/>
      <c r="D433"/>
      <c r="E433" t="s">
        <v>857</v>
      </c>
    </row>
    <row r="434" spans="1:5" ht="15" customHeight="1" x14ac:dyDescent="0.2">
      <c r="A434" t="s">
        <v>858</v>
      </c>
      <c r="B434"/>
      <c r="C434"/>
      <c r="D434"/>
      <c r="E434" t="s">
        <v>859</v>
      </c>
    </row>
    <row r="435" spans="1:5" s="108" customFormat="1" ht="15" customHeight="1" x14ac:dyDescent="0.2">
      <c r="A435" t="s">
        <v>860</v>
      </c>
      <c r="B435"/>
      <c r="C435"/>
      <c r="D435"/>
      <c r="E435" t="s">
        <v>861</v>
      </c>
    </row>
    <row r="436" spans="1:5" ht="15" customHeight="1" x14ac:dyDescent="0.2">
      <c r="A436" t="s">
        <v>862</v>
      </c>
      <c r="B436"/>
      <c r="C436"/>
      <c r="D436"/>
      <c r="E436" t="s">
        <v>863</v>
      </c>
    </row>
    <row r="437" spans="1:5" ht="15" customHeight="1" x14ac:dyDescent="0.2">
      <c r="A437" t="s">
        <v>864</v>
      </c>
      <c r="B437"/>
      <c r="C437"/>
      <c r="D437"/>
      <c r="E437" t="s">
        <v>865</v>
      </c>
    </row>
    <row r="438" spans="1:5" s="108" customFormat="1" ht="15" customHeight="1" x14ac:dyDescent="0.2">
      <c r="A438" t="s">
        <v>866</v>
      </c>
      <c r="B438"/>
      <c r="C438"/>
      <c r="D438"/>
      <c r="E438" t="s">
        <v>867</v>
      </c>
    </row>
    <row r="439" spans="1:5" ht="15" customHeight="1" x14ac:dyDescent="0.2">
      <c r="A439" t="s">
        <v>868</v>
      </c>
      <c r="B439"/>
      <c r="C439"/>
      <c r="D439"/>
      <c r="E439" t="s">
        <v>869</v>
      </c>
    </row>
    <row r="440" spans="1:5" s="108" customFormat="1" ht="15" customHeight="1" x14ac:dyDescent="0.2">
      <c r="A440" t="s">
        <v>870</v>
      </c>
      <c r="B440"/>
      <c r="C440"/>
      <c r="D440"/>
      <c r="E440" t="s">
        <v>871</v>
      </c>
    </row>
    <row r="441" spans="1:5" ht="15" customHeight="1" x14ac:dyDescent="0.2">
      <c r="A441" t="s">
        <v>872</v>
      </c>
      <c r="B441"/>
      <c r="C441"/>
      <c r="D441"/>
      <c r="E441" t="s">
        <v>873</v>
      </c>
    </row>
    <row r="442" spans="1:5" s="108" customFormat="1" ht="15" customHeight="1" x14ac:dyDescent="0.2">
      <c r="A442" t="s">
        <v>874</v>
      </c>
      <c r="B442"/>
      <c r="C442"/>
      <c r="D442"/>
      <c r="E442" t="s">
        <v>875</v>
      </c>
    </row>
    <row r="443" spans="1:5" s="108" customFormat="1" ht="15" customHeight="1" x14ac:dyDescent="0.2">
      <c r="A443" t="s">
        <v>876</v>
      </c>
      <c r="B443"/>
      <c r="C443"/>
      <c r="D443"/>
      <c r="E443" t="s">
        <v>877</v>
      </c>
    </row>
    <row r="444" spans="1:5" s="108" customFormat="1" ht="15" customHeight="1" x14ac:dyDescent="0.2">
      <c r="A444" t="s">
        <v>878</v>
      </c>
      <c r="B444"/>
      <c r="C444"/>
      <c r="D444"/>
      <c r="E444" t="s">
        <v>879</v>
      </c>
    </row>
    <row r="445" spans="1:5" ht="15" customHeight="1" x14ac:dyDescent="0.2">
      <c r="A445" t="s">
        <v>880</v>
      </c>
      <c r="B445"/>
      <c r="C445"/>
      <c r="D445"/>
      <c r="E445" t="s">
        <v>881</v>
      </c>
    </row>
    <row r="446" spans="1:5" ht="15" customHeight="1" x14ac:dyDescent="0.2">
      <c r="A446" t="s">
        <v>882</v>
      </c>
      <c r="B446"/>
      <c r="C446"/>
      <c r="D446"/>
      <c r="E446" t="s">
        <v>883</v>
      </c>
    </row>
    <row r="447" spans="1:5" ht="15" customHeight="1" x14ac:dyDescent="0.2">
      <c r="A447" t="s">
        <v>884</v>
      </c>
      <c r="B447"/>
      <c r="C447"/>
      <c r="D447"/>
      <c r="E447" t="s">
        <v>885</v>
      </c>
    </row>
    <row r="448" spans="1:5" ht="15" customHeight="1" x14ac:dyDescent="0.2">
      <c r="A448" t="s">
        <v>886</v>
      </c>
      <c r="B448"/>
      <c r="C448"/>
      <c r="D448"/>
      <c r="E448" t="s">
        <v>887</v>
      </c>
    </row>
    <row r="449" spans="1:5" ht="15" customHeight="1" x14ac:dyDescent="0.2">
      <c r="A449" t="s">
        <v>888</v>
      </c>
      <c r="B449"/>
      <c r="C449"/>
      <c r="D449"/>
      <c r="E449" t="s">
        <v>889</v>
      </c>
    </row>
    <row r="450" spans="1:5" ht="15" customHeight="1" x14ac:dyDescent="0.2">
      <c r="A450" t="s">
        <v>890</v>
      </c>
      <c r="B450"/>
      <c r="C450"/>
      <c r="D450"/>
      <c r="E450" t="s">
        <v>891</v>
      </c>
    </row>
    <row r="451" spans="1:5" ht="15" customHeight="1" x14ac:dyDescent="0.2">
      <c r="A451" t="s">
        <v>892</v>
      </c>
      <c r="B451"/>
      <c r="C451"/>
      <c r="D451"/>
      <c r="E451" t="s">
        <v>893</v>
      </c>
    </row>
    <row r="452" spans="1:5" ht="15" customHeight="1" x14ac:dyDescent="0.2">
      <c r="A452" t="s">
        <v>894</v>
      </c>
      <c r="B452"/>
      <c r="C452"/>
      <c r="D452"/>
      <c r="E452" t="s">
        <v>895</v>
      </c>
    </row>
    <row r="453" spans="1:5" ht="15" customHeight="1" x14ac:dyDescent="0.2">
      <c r="A453" t="s">
        <v>896</v>
      </c>
      <c r="B453"/>
      <c r="C453"/>
      <c r="D453"/>
      <c r="E453" t="s">
        <v>897</v>
      </c>
    </row>
    <row r="454" spans="1:5" ht="15" customHeight="1" x14ac:dyDescent="0.2">
      <c r="A454" t="s">
        <v>898</v>
      </c>
      <c r="B454"/>
      <c r="C454"/>
      <c r="D454"/>
      <c r="E454" t="s">
        <v>899</v>
      </c>
    </row>
    <row r="455" spans="1:5" ht="15" customHeight="1" x14ac:dyDescent="0.2">
      <c r="A455" t="s">
        <v>900</v>
      </c>
      <c r="B455"/>
      <c r="C455"/>
      <c r="D455"/>
      <c r="E455" t="s">
        <v>901</v>
      </c>
    </row>
    <row r="456" spans="1:5" ht="15" customHeight="1" x14ac:dyDescent="0.2">
      <c r="A456" t="s">
        <v>902</v>
      </c>
      <c r="B456"/>
      <c r="C456"/>
      <c r="D456"/>
      <c r="E456" t="s">
        <v>903</v>
      </c>
    </row>
    <row r="457" spans="1:5" ht="15" customHeight="1" x14ac:dyDescent="0.2">
      <c r="A457" t="s">
        <v>904</v>
      </c>
      <c r="B457"/>
      <c r="C457"/>
      <c r="D457"/>
      <c r="E457" t="s">
        <v>905</v>
      </c>
    </row>
    <row r="458" spans="1:5" ht="15" customHeight="1" x14ac:dyDescent="0.2">
      <c r="A458" t="s">
        <v>906</v>
      </c>
      <c r="B458"/>
      <c r="C458"/>
      <c r="D458"/>
      <c r="E458" t="s">
        <v>907</v>
      </c>
    </row>
    <row r="459" spans="1:5" ht="15" customHeight="1" x14ac:dyDescent="0.2">
      <c r="A459" t="s">
        <v>908</v>
      </c>
      <c r="B459"/>
      <c r="C459"/>
      <c r="D459"/>
      <c r="E459" t="s">
        <v>909</v>
      </c>
    </row>
    <row r="460" spans="1:5" ht="15" customHeight="1" x14ac:dyDescent="0.2">
      <c r="A460" t="s">
        <v>910</v>
      </c>
      <c r="B460"/>
      <c r="C460"/>
      <c r="D460"/>
      <c r="E460" t="s">
        <v>911</v>
      </c>
    </row>
    <row r="461" spans="1:5" ht="15" customHeight="1" x14ac:dyDescent="0.2">
      <c r="A461" t="s">
        <v>912</v>
      </c>
      <c r="B461"/>
      <c r="C461"/>
      <c r="D461"/>
      <c r="E461" t="s">
        <v>913</v>
      </c>
    </row>
    <row r="462" spans="1:5" ht="15" customHeight="1" x14ac:dyDescent="0.2">
      <c r="A462" t="s">
        <v>914</v>
      </c>
      <c r="B462"/>
      <c r="C462"/>
      <c r="D462"/>
      <c r="E462" t="s">
        <v>915</v>
      </c>
    </row>
    <row r="463" spans="1:5" ht="15" customHeight="1" x14ac:dyDescent="0.2">
      <c r="A463" t="s">
        <v>916</v>
      </c>
      <c r="B463"/>
      <c r="C463"/>
      <c r="D463"/>
      <c r="E463" t="s">
        <v>917</v>
      </c>
    </row>
    <row r="464" spans="1:5" ht="15" customHeight="1" x14ac:dyDescent="0.2">
      <c r="A464" t="s">
        <v>918</v>
      </c>
      <c r="B464"/>
      <c r="C464"/>
      <c r="D464"/>
      <c r="E464" t="s">
        <v>919</v>
      </c>
    </row>
    <row r="465" spans="1:5" ht="15" customHeight="1" x14ac:dyDescent="0.2">
      <c r="A465" t="s">
        <v>920</v>
      </c>
      <c r="B465"/>
      <c r="C465"/>
      <c r="D465"/>
      <c r="E465" t="s">
        <v>921</v>
      </c>
    </row>
    <row r="466" spans="1:5" ht="15" customHeight="1" x14ac:dyDescent="0.2">
      <c r="A466" t="s">
        <v>922</v>
      </c>
      <c r="B466"/>
      <c r="C466"/>
      <c r="D466"/>
      <c r="E466" t="s">
        <v>923</v>
      </c>
    </row>
    <row r="467" spans="1:5" ht="15" customHeight="1" x14ac:dyDescent="0.2">
      <c r="A467" t="s">
        <v>924</v>
      </c>
      <c r="B467"/>
      <c r="C467"/>
      <c r="D467"/>
      <c r="E467" t="s">
        <v>925</v>
      </c>
    </row>
    <row r="468" spans="1:5" ht="15" customHeight="1" x14ac:dyDescent="0.2">
      <c r="A468" t="s">
        <v>926</v>
      </c>
      <c r="B468"/>
      <c r="C468"/>
      <c r="D468"/>
      <c r="E468" t="s">
        <v>739</v>
      </c>
    </row>
    <row r="469" spans="1:5" ht="15" customHeight="1" x14ac:dyDescent="0.2">
      <c r="A469" t="s">
        <v>927</v>
      </c>
      <c r="B469"/>
      <c r="C469"/>
      <c r="D469"/>
      <c r="E469" t="s">
        <v>928</v>
      </c>
    </row>
    <row r="470" spans="1:5" ht="15" customHeight="1" x14ac:dyDescent="0.2">
      <c r="A470" t="s">
        <v>929</v>
      </c>
      <c r="B470"/>
      <c r="C470"/>
      <c r="D470"/>
      <c r="E470" t="s">
        <v>930</v>
      </c>
    </row>
    <row r="471" spans="1:5" ht="15" customHeight="1" x14ac:dyDescent="0.2">
      <c r="A471" t="s">
        <v>931</v>
      </c>
      <c r="B471"/>
      <c r="C471"/>
      <c r="D471"/>
      <c r="E471" t="s">
        <v>932</v>
      </c>
    </row>
    <row r="472" spans="1:5" ht="15" customHeight="1" x14ac:dyDescent="0.2">
      <c r="A472" t="s">
        <v>933</v>
      </c>
      <c r="B472"/>
      <c r="C472"/>
      <c r="D472"/>
      <c r="E472" t="s">
        <v>934</v>
      </c>
    </row>
    <row r="473" spans="1:5" ht="15" customHeight="1" x14ac:dyDescent="0.2">
      <c r="A473" t="s">
        <v>935</v>
      </c>
      <c r="B473"/>
      <c r="C473"/>
      <c r="D473"/>
      <c r="E473" t="s">
        <v>936</v>
      </c>
    </row>
    <row r="474" spans="1:5" ht="15" customHeight="1" x14ac:dyDescent="0.2">
      <c r="A474" t="s">
        <v>937</v>
      </c>
      <c r="B474"/>
      <c r="C474"/>
      <c r="D474"/>
      <c r="E474" t="s">
        <v>938</v>
      </c>
    </row>
    <row r="475" spans="1:5" ht="15" customHeight="1" x14ac:dyDescent="0.2">
      <c r="A475" t="s">
        <v>939</v>
      </c>
      <c r="B475"/>
      <c r="C475"/>
      <c r="D475"/>
      <c r="E475" t="s">
        <v>940</v>
      </c>
    </row>
    <row r="476" spans="1:5" ht="15" customHeight="1" x14ac:dyDescent="0.2">
      <c r="A476" t="s">
        <v>941</v>
      </c>
      <c r="B476"/>
      <c r="C476"/>
      <c r="D476"/>
      <c r="E476" t="s">
        <v>942</v>
      </c>
    </row>
    <row r="477" spans="1:5" ht="15" customHeight="1" x14ac:dyDescent="0.2">
      <c r="A477" t="s">
        <v>943</v>
      </c>
      <c r="B477"/>
      <c r="C477"/>
      <c r="D477"/>
      <c r="E477" t="s">
        <v>944</v>
      </c>
    </row>
    <row r="478" spans="1:5" ht="15" customHeight="1" x14ac:dyDescent="0.2">
      <c r="A478" t="s">
        <v>945</v>
      </c>
      <c r="B478"/>
      <c r="C478"/>
      <c r="D478"/>
      <c r="E478" t="s">
        <v>946</v>
      </c>
    </row>
    <row r="479" spans="1:5" ht="15" customHeight="1" x14ac:dyDescent="0.2">
      <c r="A479" t="s">
        <v>947</v>
      </c>
      <c r="B479"/>
      <c r="C479"/>
      <c r="D479"/>
      <c r="E479" t="s">
        <v>948</v>
      </c>
    </row>
    <row r="480" spans="1:5" ht="15" customHeight="1" x14ac:dyDescent="0.2">
      <c r="A480" t="s">
        <v>949</v>
      </c>
      <c r="B480"/>
      <c r="C480"/>
      <c r="D480"/>
      <c r="E480" t="s">
        <v>950</v>
      </c>
    </row>
    <row r="481" spans="1:5" ht="15" customHeight="1" x14ac:dyDescent="0.2">
      <c r="A481" t="s">
        <v>951</v>
      </c>
      <c r="B481"/>
      <c r="C481"/>
      <c r="D481"/>
      <c r="E481" t="s">
        <v>952</v>
      </c>
    </row>
    <row r="482" spans="1:5" ht="15" customHeight="1" x14ac:dyDescent="0.2">
      <c r="A482" t="s">
        <v>953</v>
      </c>
      <c r="B482"/>
      <c r="C482"/>
      <c r="D482"/>
      <c r="E482" t="s">
        <v>954</v>
      </c>
    </row>
    <row r="483" spans="1:5" ht="15" customHeight="1" x14ac:dyDescent="0.2">
      <c r="A483" t="s">
        <v>955</v>
      </c>
      <c r="B483"/>
      <c r="C483"/>
      <c r="D483"/>
      <c r="E483" t="s">
        <v>956</v>
      </c>
    </row>
    <row r="484" spans="1:5" ht="15" customHeight="1" x14ac:dyDescent="0.2">
      <c r="A484" t="s">
        <v>957</v>
      </c>
      <c r="B484"/>
      <c r="C484"/>
      <c r="D484"/>
      <c r="E484" t="s">
        <v>958</v>
      </c>
    </row>
    <row r="485" spans="1:5" ht="15" customHeight="1" x14ac:dyDescent="0.2">
      <c r="A485" t="s">
        <v>959</v>
      </c>
      <c r="B485"/>
      <c r="C485"/>
      <c r="D485"/>
      <c r="E485" t="s">
        <v>960</v>
      </c>
    </row>
    <row r="486" spans="1:5" ht="15" customHeight="1" x14ac:dyDescent="0.2">
      <c r="A486" t="s">
        <v>961</v>
      </c>
      <c r="B486"/>
      <c r="C486"/>
      <c r="D486"/>
      <c r="E486" t="s">
        <v>962</v>
      </c>
    </row>
    <row r="487" spans="1:5" ht="15" customHeight="1" x14ac:dyDescent="0.2">
      <c r="A487" t="s">
        <v>963</v>
      </c>
      <c r="B487"/>
      <c r="C487"/>
      <c r="D487"/>
      <c r="E487" t="s">
        <v>964</v>
      </c>
    </row>
    <row r="488" spans="1:5" ht="15" customHeight="1" x14ac:dyDescent="0.2">
      <c r="A488" t="s">
        <v>965</v>
      </c>
      <c r="B488"/>
      <c r="C488"/>
      <c r="D488"/>
      <c r="E488" t="s">
        <v>966</v>
      </c>
    </row>
    <row r="489" spans="1:5" ht="15" customHeight="1" x14ac:dyDescent="0.2">
      <c r="A489" t="s">
        <v>967</v>
      </c>
      <c r="B489"/>
      <c r="C489"/>
      <c r="D489"/>
      <c r="E489" t="s">
        <v>968</v>
      </c>
    </row>
    <row r="490" spans="1:5" ht="15" customHeight="1" x14ac:dyDescent="0.2">
      <c r="A490" t="s">
        <v>969</v>
      </c>
      <c r="B490"/>
      <c r="C490"/>
      <c r="D490"/>
      <c r="E490" t="s">
        <v>970</v>
      </c>
    </row>
    <row r="491" spans="1:5" ht="15" customHeight="1" x14ac:dyDescent="0.2">
      <c r="A491" t="s">
        <v>971</v>
      </c>
      <c r="B491"/>
      <c r="C491"/>
      <c r="D491"/>
      <c r="E491" t="s">
        <v>972</v>
      </c>
    </row>
    <row r="492" spans="1:5" ht="15" customHeight="1" x14ac:dyDescent="0.2">
      <c r="A492" t="s">
        <v>973</v>
      </c>
      <c r="B492"/>
      <c r="C492"/>
      <c r="D492"/>
      <c r="E492" t="s">
        <v>974</v>
      </c>
    </row>
    <row r="493" spans="1:5" ht="15" customHeight="1" x14ac:dyDescent="0.2">
      <c r="A493" t="s">
        <v>975</v>
      </c>
      <c r="B493"/>
      <c r="C493"/>
      <c r="D493"/>
      <c r="E493" t="s">
        <v>976</v>
      </c>
    </row>
    <row r="494" spans="1:5" ht="15" customHeight="1" x14ac:dyDescent="0.2">
      <c r="A494" t="s">
        <v>977</v>
      </c>
      <c r="B494"/>
      <c r="C494"/>
      <c r="D494"/>
      <c r="E494" t="s">
        <v>978</v>
      </c>
    </row>
    <row r="495" spans="1:5" ht="15" customHeight="1" x14ac:dyDescent="0.2">
      <c r="A495" t="s">
        <v>979</v>
      </c>
      <c r="B495"/>
      <c r="C495"/>
      <c r="D495"/>
      <c r="E495" t="s">
        <v>980</v>
      </c>
    </row>
    <row r="496" spans="1:5" ht="15" customHeight="1" x14ac:dyDescent="0.2">
      <c r="A496" t="s">
        <v>981</v>
      </c>
      <c r="B496"/>
      <c r="C496"/>
      <c r="D496"/>
      <c r="E496" t="s">
        <v>982</v>
      </c>
    </row>
    <row r="497" spans="1:5" ht="15" customHeight="1" x14ac:dyDescent="0.2">
      <c r="A497" t="s">
        <v>983</v>
      </c>
      <c r="B497"/>
      <c r="C497"/>
      <c r="D497"/>
      <c r="E497" t="s">
        <v>984</v>
      </c>
    </row>
    <row r="498" spans="1:5" ht="15" customHeight="1" x14ac:dyDescent="0.2">
      <c r="A498" t="s">
        <v>985</v>
      </c>
      <c r="B498"/>
      <c r="C498"/>
      <c r="D498"/>
      <c r="E498" t="s">
        <v>986</v>
      </c>
    </row>
    <row r="499" spans="1:5" ht="15" customHeight="1" x14ac:dyDescent="0.2">
      <c r="A499" t="s">
        <v>987</v>
      </c>
      <c r="B499"/>
      <c r="C499"/>
      <c r="D499"/>
      <c r="E499" t="s">
        <v>988</v>
      </c>
    </row>
    <row r="500" spans="1:5" ht="15" customHeight="1" x14ac:dyDescent="0.2">
      <c r="A500" t="s">
        <v>989</v>
      </c>
      <c r="B500"/>
      <c r="C500"/>
      <c r="D500"/>
      <c r="E500" t="s">
        <v>990</v>
      </c>
    </row>
    <row r="501" spans="1:5" ht="15" customHeight="1" x14ac:dyDescent="0.2">
      <c r="A501" t="s">
        <v>991</v>
      </c>
      <c r="B501"/>
      <c r="C501"/>
      <c r="D501"/>
      <c r="E501" t="s">
        <v>992</v>
      </c>
    </row>
    <row r="502" spans="1:5" ht="15" customHeight="1" x14ac:dyDescent="0.2">
      <c r="A502" t="s">
        <v>993</v>
      </c>
      <c r="B502"/>
      <c r="C502"/>
      <c r="D502"/>
      <c r="E502" t="s">
        <v>994</v>
      </c>
    </row>
    <row r="503" spans="1:5" ht="15" customHeight="1" x14ac:dyDescent="0.2">
      <c r="A503" t="s">
        <v>995</v>
      </c>
      <c r="B503"/>
      <c r="C503"/>
      <c r="D503"/>
      <c r="E503" t="s">
        <v>996</v>
      </c>
    </row>
    <row r="504" spans="1:5" ht="15" customHeight="1" x14ac:dyDescent="0.2">
      <c r="A504" t="s">
        <v>997</v>
      </c>
      <c r="B504"/>
      <c r="C504"/>
      <c r="D504"/>
      <c r="E504" t="s">
        <v>998</v>
      </c>
    </row>
    <row r="505" spans="1:5" ht="15" customHeight="1" x14ac:dyDescent="0.2">
      <c r="A505" t="s">
        <v>999</v>
      </c>
      <c r="B505"/>
      <c r="C505"/>
      <c r="D505"/>
      <c r="E505" t="s">
        <v>1000</v>
      </c>
    </row>
    <row r="506" spans="1:5" ht="15" customHeight="1" x14ac:dyDescent="0.2">
      <c r="A506" t="s">
        <v>1001</v>
      </c>
      <c r="B506"/>
      <c r="C506"/>
      <c r="D506"/>
      <c r="E506" t="s">
        <v>1002</v>
      </c>
    </row>
    <row r="507" spans="1:5" ht="15" customHeight="1" x14ac:dyDescent="0.2">
      <c r="A507" t="s">
        <v>1003</v>
      </c>
      <c r="B507"/>
      <c r="C507"/>
      <c r="D507"/>
      <c r="E507" t="s">
        <v>1004</v>
      </c>
    </row>
    <row r="508" spans="1:5" ht="15" customHeight="1" x14ac:dyDescent="0.2">
      <c r="A508" t="s">
        <v>1005</v>
      </c>
      <c r="B508"/>
      <c r="C508"/>
      <c r="D508"/>
      <c r="E508" t="s">
        <v>1006</v>
      </c>
    </row>
    <row r="509" spans="1:5" ht="15" customHeight="1" x14ac:dyDescent="0.2">
      <c r="A509" t="s">
        <v>1007</v>
      </c>
      <c r="B509"/>
      <c r="C509"/>
      <c r="D509"/>
      <c r="E509" t="s">
        <v>1008</v>
      </c>
    </row>
    <row r="510" spans="1:5" ht="15" customHeight="1" x14ac:dyDescent="0.2">
      <c r="A510" t="s">
        <v>1009</v>
      </c>
      <c r="B510"/>
      <c r="C510"/>
      <c r="D510"/>
      <c r="E510" t="s">
        <v>1010</v>
      </c>
    </row>
    <row r="511" spans="1:5" ht="15" customHeight="1" x14ac:dyDescent="0.2">
      <c r="A511" t="s">
        <v>1011</v>
      </c>
      <c r="B511"/>
      <c r="C511"/>
      <c r="D511"/>
      <c r="E511" t="s">
        <v>1012</v>
      </c>
    </row>
    <row r="512" spans="1:5" ht="15" customHeight="1" x14ac:dyDescent="0.2">
      <c r="A512" t="s">
        <v>1013</v>
      </c>
      <c r="B512"/>
      <c r="C512"/>
      <c r="D512"/>
      <c r="E512" t="s">
        <v>1014</v>
      </c>
    </row>
    <row r="513" spans="1:5" ht="15" customHeight="1" x14ac:dyDescent="0.2">
      <c r="A513" t="s">
        <v>1015</v>
      </c>
      <c r="B513"/>
      <c r="C513"/>
      <c r="D513"/>
      <c r="E513" t="s">
        <v>1016</v>
      </c>
    </row>
    <row r="514" spans="1:5" ht="15" customHeight="1" x14ac:dyDescent="0.2">
      <c r="A514" t="s">
        <v>1017</v>
      </c>
      <c r="B514"/>
      <c r="C514"/>
      <c r="D514"/>
      <c r="E514" t="s">
        <v>1018</v>
      </c>
    </row>
    <row r="515" spans="1:5" ht="15" customHeight="1" x14ac:dyDescent="0.2">
      <c r="A515" t="s">
        <v>1019</v>
      </c>
      <c r="B515"/>
      <c r="C515"/>
      <c r="D515"/>
      <c r="E515" t="s">
        <v>1020</v>
      </c>
    </row>
    <row r="516" spans="1:5" ht="15" customHeight="1" x14ac:dyDescent="0.2">
      <c r="A516" t="s">
        <v>1021</v>
      </c>
      <c r="B516"/>
      <c r="C516"/>
      <c r="D516"/>
      <c r="E516" t="s">
        <v>1022</v>
      </c>
    </row>
    <row r="517" spans="1:5" ht="15" customHeight="1" x14ac:dyDescent="0.2">
      <c r="A517" t="s">
        <v>1023</v>
      </c>
      <c r="B517"/>
      <c r="C517"/>
      <c r="D517"/>
      <c r="E517" t="s">
        <v>1024</v>
      </c>
    </row>
    <row r="518" spans="1:5" ht="15" customHeight="1" x14ac:dyDescent="0.2">
      <c r="A518" t="s">
        <v>1025</v>
      </c>
      <c r="B518"/>
      <c r="C518"/>
      <c r="D518"/>
      <c r="E518" t="s">
        <v>1026</v>
      </c>
    </row>
    <row r="519" spans="1:5" ht="15" customHeight="1" x14ac:dyDescent="0.2">
      <c r="A519" t="s">
        <v>1027</v>
      </c>
      <c r="B519"/>
      <c r="C519"/>
      <c r="D519"/>
      <c r="E519" t="s">
        <v>1028</v>
      </c>
    </row>
    <row r="520" spans="1:5" ht="15" customHeight="1" x14ac:dyDescent="0.2">
      <c r="A520" t="s">
        <v>1029</v>
      </c>
      <c r="B520"/>
      <c r="C520"/>
      <c r="D520"/>
      <c r="E520" t="s">
        <v>1030</v>
      </c>
    </row>
    <row r="521" spans="1:5" ht="15" customHeight="1" x14ac:dyDescent="0.2">
      <c r="A521" t="s">
        <v>1031</v>
      </c>
      <c r="B521"/>
      <c r="C521"/>
      <c r="D521"/>
      <c r="E521" t="s">
        <v>1032</v>
      </c>
    </row>
    <row r="522" spans="1:5" ht="15" customHeight="1" x14ac:dyDescent="0.2">
      <c r="A522" t="s">
        <v>1033</v>
      </c>
      <c r="B522"/>
      <c r="C522"/>
      <c r="D522"/>
      <c r="E522" t="s">
        <v>1034</v>
      </c>
    </row>
    <row r="523" spans="1:5" ht="15" customHeight="1" x14ac:dyDescent="0.2">
      <c r="A523" t="s">
        <v>1035</v>
      </c>
      <c r="B523"/>
      <c r="C523"/>
      <c r="D523"/>
      <c r="E523" t="s">
        <v>1036</v>
      </c>
    </row>
    <row r="524" spans="1:5" ht="15" customHeight="1" x14ac:dyDescent="0.2">
      <c r="A524" t="s">
        <v>1037</v>
      </c>
      <c r="B524"/>
      <c r="C524"/>
      <c r="D524"/>
      <c r="E524" t="s">
        <v>1038</v>
      </c>
    </row>
    <row r="525" spans="1:5" ht="15" customHeight="1" x14ac:dyDescent="0.2">
      <c r="A525" t="s">
        <v>1039</v>
      </c>
      <c r="B525"/>
      <c r="C525"/>
      <c r="D525"/>
      <c r="E525" t="s">
        <v>1040</v>
      </c>
    </row>
    <row r="526" spans="1:5" ht="15" customHeight="1" x14ac:dyDescent="0.2">
      <c r="A526" t="s">
        <v>1041</v>
      </c>
      <c r="B526"/>
      <c r="C526"/>
      <c r="D526"/>
      <c r="E526" t="s">
        <v>1042</v>
      </c>
    </row>
    <row r="527" spans="1:5" ht="15" customHeight="1" x14ac:dyDescent="0.2">
      <c r="A527" t="s">
        <v>1043</v>
      </c>
      <c r="B527"/>
      <c r="C527"/>
      <c r="D527"/>
      <c r="E527" t="s">
        <v>1044</v>
      </c>
    </row>
    <row r="528" spans="1:5" ht="15" customHeight="1" x14ac:dyDescent="0.2">
      <c r="A528" t="s">
        <v>1045</v>
      </c>
      <c r="B528"/>
      <c r="C528"/>
      <c r="D528"/>
      <c r="E528" t="s">
        <v>1046</v>
      </c>
    </row>
    <row r="529" spans="1:5" ht="15" customHeight="1" x14ac:dyDescent="0.2">
      <c r="A529" t="s">
        <v>1047</v>
      </c>
      <c r="B529"/>
      <c r="C529"/>
      <c r="D529"/>
      <c r="E529" t="s">
        <v>1048</v>
      </c>
    </row>
    <row r="530" spans="1:5" ht="15" customHeight="1" x14ac:dyDescent="0.2">
      <c r="A530" t="s">
        <v>1049</v>
      </c>
      <c r="B530"/>
      <c r="C530"/>
      <c r="D530"/>
      <c r="E530" t="s">
        <v>1050</v>
      </c>
    </row>
    <row r="531" spans="1:5" ht="15" customHeight="1" x14ac:dyDescent="0.2">
      <c r="A531" t="s">
        <v>1051</v>
      </c>
      <c r="B531"/>
      <c r="C531"/>
      <c r="D531"/>
      <c r="E531" t="s">
        <v>1052</v>
      </c>
    </row>
    <row r="532" spans="1:5" ht="15" customHeight="1" x14ac:dyDescent="0.2">
      <c r="A532" t="s">
        <v>1053</v>
      </c>
      <c r="B532"/>
      <c r="C532"/>
      <c r="D532"/>
      <c r="E532" t="s">
        <v>1054</v>
      </c>
    </row>
    <row r="533" spans="1:5" ht="15" customHeight="1" x14ac:dyDescent="0.2">
      <c r="A533" t="s">
        <v>1055</v>
      </c>
      <c r="B533"/>
      <c r="C533"/>
      <c r="D533"/>
      <c r="E533" t="s">
        <v>1056</v>
      </c>
    </row>
    <row r="534" spans="1:5" ht="15" customHeight="1" x14ac:dyDescent="0.2">
      <c r="A534" t="s">
        <v>1057</v>
      </c>
      <c r="B534"/>
      <c r="C534"/>
      <c r="D534"/>
      <c r="E534" t="s">
        <v>1058</v>
      </c>
    </row>
    <row r="535" spans="1:5" ht="15" customHeight="1" x14ac:dyDescent="0.2">
      <c r="A535" t="s">
        <v>1059</v>
      </c>
      <c r="B535"/>
      <c r="C535"/>
      <c r="D535"/>
      <c r="E535" t="s">
        <v>1060</v>
      </c>
    </row>
    <row r="536" spans="1:5" ht="15" customHeight="1" x14ac:dyDescent="0.2">
      <c r="A536" t="s">
        <v>1061</v>
      </c>
      <c r="B536"/>
      <c r="C536"/>
      <c r="D536"/>
      <c r="E536" t="s">
        <v>1062</v>
      </c>
    </row>
    <row r="537" spans="1:5" ht="15" customHeight="1" x14ac:dyDescent="0.2">
      <c r="A537" t="s">
        <v>1063</v>
      </c>
      <c r="B537"/>
      <c r="C537"/>
      <c r="D537"/>
      <c r="E537" t="s">
        <v>1064</v>
      </c>
    </row>
    <row r="538" spans="1:5" ht="15" customHeight="1" x14ac:dyDescent="0.2">
      <c r="A538" t="s">
        <v>1065</v>
      </c>
      <c r="B538"/>
      <c r="C538"/>
      <c r="D538"/>
      <c r="E538" t="s">
        <v>1066</v>
      </c>
    </row>
    <row r="539" spans="1:5" ht="15" customHeight="1" x14ac:dyDescent="0.2">
      <c r="A539" t="s">
        <v>1067</v>
      </c>
      <c r="B539"/>
      <c r="C539"/>
      <c r="D539"/>
      <c r="E539" t="s">
        <v>1068</v>
      </c>
    </row>
    <row r="540" spans="1:5" ht="15" customHeight="1" x14ac:dyDescent="0.2">
      <c r="A540" t="s">
        <v>1069</v>
      </c>
      <c r="B540"/>
      <c r="C540"/>
      <c r="D540"/>
      <c r="E540" t="s">
        <v>1070</v>
      </c>
    </row>
    <row r="541" spans="1:5" ht="15" customHeight="1" x14ac:dyDescent="0.2">
      <c r="A541" t="s">
        <v>1071</v>
      </c>
      <c r="B541"/>
      <c r="C541"/>
      <c r="D541"/>
      <c r="E541" t="s">
        <v>1072</v>
      </c>
    </row>
    <row r="542" spans="1:5" ht="15" customHeight="1" x14ac:dyDescent="0.2">
      <c r="A542" t="s">
        <v>1073</v>
      </c>
      <c r="B542"/>
      <c r="C542"/>
      <c r="D542"/>
      <c r="E542" t="s">
        <v>1074</v>
      </c>
    </row>
    <row r="543" spans="1:5" ht="15" customHeight="1" x14ac:dyDescent="0.2">
      <c r="A543" t="s">
        <v>1075</v>
      </c>
      <c r="B543"/>
      <c r="C543"/>
      <c r="D543"/>
      <c r="E543" t="s">
        <v>1076</v>
      </c>
    </row>
    <row r="544" spans="1:5" ht="15" customHeight="1" x14ac:dyDescent="0.2">
      <c r="A544" t="s">
        <v>1077</v>
      </c>
      <c r="B544"/>
      <c r="C544"/>
      <c r="D544"/>
      <c r="E544" t="s">
        <v>1078</v>
      </c>
    </row>
    <row r="545" spans="1:5" ht="15" customHeight="1" x14ac:dyDescent="0.2">
      <c r="A545" t="s">
        <v>1079</v>
      </c>
      <c r="B545"/>
      <c r="C545"/>
      <c r="D545"/>
      <c r="E545" t="s">
        <v>1080</v>
      </c>
    </row>
    <row r="546" spans="1:5" ht="15" customHeight="1" x14ac:dyDescent="0.2">
      <c r="A546" t="s">
        <v>1081</v>
      </c>
      <c r="B546"/>
      <c r="C546"/>
      <c r="D546"/>
      <c r="E546" t="s">
        <v>1082</v>
      </c>
    </row>
    <row r="547" spans="1:5" ht="15" customHeight="1" x14ac:dyDescent="0.2">
      <c r="A547" t="s">
        <v>1083</v>
      </c>
      <c r="B547"/>
      <c r="C547"/>
      <c r="D547"/>
      <c r="E547" t="s">
        <v>1084</v>
      </c>
    </row>
    <row r="548" spans="1:5" ht="15" customHeight="1" x14ac:dyDescent="0.2">
      <c r="A548" t="s">
        <v>1085</v>
      </c>
      <c r="B548"/>
      <c r="C548"/>
      <c r="D548"/>
      <c r="E548" t="s">
        <v>1086</v>
      </c>
    </row>
    <row r="549" spans="1:5" ht="15" customHeight="1" x14ac:dyDescent="0.2">
      <c r="A549" t="s">
        <v>1087</v>
      </c>
      <c r="B549"/>
      <c r="C549"/>
      <c r="D549"/>
      <c r="E549" t="s">
        <v>1088</v>
      </c>
    </row>
    <row r="550" spans="1:5" ht="15" customHeight="1" x14ac:dyDescent="0.2">
      <c r="A550" t="s">
        <v>1089</v>
      </c>
      <c r="B550"/>
      <c r="C550"/>
      <c r="D550"/>
      <c r="E550" t="s">
        <v>1090</v>
      </c>
    </row>
    <row r="551" spans="1:5" ht="15" customHeight="1" x14ac:dyDescent="0.2">
      <c r="A551" t="s">
        <v>1091</v>
      </c>
      <c r="B551"/>
      <c r="C551"/>
      <c r="D551"/>
      <c r="E551" t="s">
        <v>1092</v>
      </c>
    </row>
    <row r="552" spans="1:5" ht="15" customHeight="1" x14ac:dyDescent="0.2">
      <c r="A552" t="s">
        <v>1093</v>
      </c>
      <c r="B552"/>
      <c r="C552"/>
      <c r="D552"/>
      <c r="E552" t="s">
        <v>1094</v>
      </c>
    </row>
    <row r="553" spans="1:5" ht="15" customHeight="1" x14ac:dyDescent="0.2">
      <c r="A553" t="s">
        <v>1095</v>
      </c>
      <c r="B553"/>
      <c r="C553"/>
      <c r="D553"/>
      <c r="E553" t="s">
        <v>1096</v>
      </c>
    </row>
    <row r="554" spans="1:5" ht="15" customHeight="1" x14ac:dyDescent="0.2">
      <c r="A554" t="s">
        <v>1097</v>
      </c>
      <c r="B554"/>
      <c r="C554"/>
      <c r="D554"/>
      <c r="E554" t="s">
        <v>1098</v>
      </c>
    </row>
    <row r="555" spans="1:5" ht="15" customHeight="1" x14ac:dyDescent="0.2">
      <c r="A555" t="s">
        <v>1099</v>
      </c>
      <c r="B555"/>
      <c r="C555"/>
      <c r="D555"/>
      <c r="E555" t="s">
        <v>1100</v>
      </c>
    </row>
    <row r="556" spans="1:5" ht="15" customHeight="1" x14ac:dyDescent="0.2">
      <c r="A556" t="s">
        <v>1101</v>
      </c>
      <c r="B556"/>
      <c r="C556"/>
      <c r="D556"/>
      <c r="E556" t="s">
        <v>1102</v>
      </c>
    </row>
    <row r="557" spans="1:5" ht="15" customHeight="1" x14ac:dyDescent="0.2">
      <c r="A557" t="s">
        <v>1103</v>
      </c>
      <c r="B557"/>
      <c r="C557"/>
      <c r="D557"/>
      <c r="E557" t="s">
        <v>1104</v>
      </c>
    </row>
    <row r="558" spans="1:5" ht="15" customHeight="1" x14ac:dyDescent="0.2">
      <c r="A558" t="s">
        <v>1105</v>
      </c>
      <c r="B558"/>
      <c r="C558"/>
      <c r="D558"/>
      <c r="E558" t="s">
        <v>1106</v>
      </c>
    </row>
    <row r="559" spans="1:5" ht="15" customHeight="1" x14ac:dyDescent="0.2">
      <c r="A559" t="s">
        <v>1107</v>
      </c>
      <c r="B559"/>
      <c r="C559"/>
      <c r="D559"/>
      <c r="E559" t="s">
        <v>1108</v>
      </c>
    </row>
    <row r="560" spans="1:5" ht="15" customHeight="1" x14ac:dyDescent="0.2">
      <c r="A560" t="s">
        <v>1109</v>
      </c>
      <c r="B560"/>
      <c r="C560"/>
      <c r="D560"/>
      <c r="E560" t="s">
        <v>1110</v>
      </c>
    </row>
    <row r="561" spans="1:5" ht="15" customHeight="1" x14ac:dyDescent="0.2">
      <c r="A561" t="s">
        <v>1111</v>
      </c>
      <c r="B561"/>
      <c r="C561"/>
      <c r="D561"/>
      <c r="E561" t="s">
        <v>1104</v>
      </c>
    </row>
    <row r="562" spans="1:5" ht="15" customHeight="1" x14ac:dyDescent="0.2">
      <c r="A562" t="s">
        <v>1112</v>
      </c>
      <c r="B562"/>
      <c r="C562"/>
      <c r="D562"/>
      <c r="E562" t="s">
        <v>1106</v>
      </c>
    </row>
    <row r="563" spans="1:5" ht="15" customHeight="1" x14ac:dyDescent="0.2">
      <c r="A563" t="s">
        <v>1113</v>
      </c>
      <c r="B563"/>
      <c r="C563"/>
      <c r="D563"/>
      <c r="E563" t="s">
        <v>1108</v>
      </c>
    </row>
    <row r="564" spans="1:5" ht="15" customHeight="1" x14ac:dyDescent="0.2">
      <c r="A564" t="s">
        <v>1114</v>
      </c>
      <c r="B564"/>
      <c r="C564"/>
      <c r="D564"/>
      <c r="E564" t="s">
        <v>1115</v>
      </c>
    </row>
    <row r="565" spans="1:5" ht="15" customHeight="1" x14ac:dyDescent="0.2">
      <c r="A565" t="s">
        <v>1116</v>
      </c>
      <c r="B565"/>
      <c r="C565"/>
      <c r="D565"/>
      <c r="E565" t="s">
        <v>1117</v>
      </c>
    </row>
    <row r="566" spans="1:5" ht="15" customHeight="1" x14ac:dyDescent="0.2">
      <c r="A566" t="s">
        <v>1118</v>
      </c>
      <c r="B566"/>
      <c r="C566"/>
      <c r="D566"/>
      <c r="E566" t="s">
        <v>1119</v>
      </c>
    </row>
    <row r="567" spans="1:5" ht="15" customHeight="1" x14ac:dyDescent="0.2">
      <c r="A567" t="s">
        <v>1120</v>
      </c>
      <c r="B567"/>
      <c r="C567"/>
      <c r="D567"/>
      <c r="E567" t="s">
        <v>1121</v>
      </c>
    </row>
    <row r="568" spans="1:5" ht="15" customHeight="1" x14ac:dyDescent="0.2">
      <c r="A568" t="s">
        <v>1122</v>
      </c>
      <c r="B568"/>
      <c r="C568"/>
      <c r="D568"/>
      <c r="E568" t="s">
        <v>1123</v>
      </c>
    </row>
    <row r="569" spans="1:5" ht="15" customHeight="1" x14ac:dyDescent="0.2">
      <c r="A569" t="s">
        <v>1124</v>
      </c>
      <c r="B569"/>
      <c r="C569"/>
      <c r="D569"/>
      <c r="E569" t="s">
        <v>1125</v>
      </c>
    </row>
    <row r="570" spans="1:5" ht="15" customHeight="1" x14ac:dyDescent="0.2">
      <c r="A570" t="s">
        <v>1126</v>
      </c>
      <c r="B570"/>
      <c r="C570"/>
      <c r="D570"/>
      <c r="E570" t="s">
        <v>1127</v>
      </c>
    </row>
    <row r="571" spans="1:5" ht="15" customHeight="1" x14ac:dyDescent="0.2">
      <c r="A571" t="s">
        <v>1128</v>
      </c>
      <c r="B571"/>
      <c r="C571"/>
      <c r="D571"/>
      <c r="E571" t="s">
        <v>1129</v>
      </c>
    </row>
    <row r="572" spans="1:5" ht="15" customHeight="1" x14ac:dyDescent="0.2">
      <c r="A572" t="s">
        <v>1130</v>
      </c>
      <c r="B572"/>
      <c r="C572"/>
      <c r="D572"/>
      <c r="E572" t="s">
        <v>1131</v>
      </c>
    </row>
    <row r="573" spans="1:5" ht="15" customHeight="1" x14ac:dyDescent="0.2">
      <c r="A573" t="s">
        <v>1132</v>
      </c>
      <c r="B573"/>
      <c r="C573"/>
      <c r="D573"/>
      <c r="E573" t="s">
        <v>1133</v>
      </c>
    </row>
    <row r="574" spans="1:5" ht="15" customHeight="1" x14ac:dyDescent="0.2">
      <c r="A574" t="s">
        <v>1134</v>
      </c>
      <c r="B574"/>
      <c r="C574"/>
      <c r="D574"/>
      <c r="E574" t="s">
        <v>1135</v>
      </c>
    </row>
    <row r="575" spans="1:5" ht="15" customHeight="1" x14ac:dyDescent="0.2">
      <c r="A575" t="s">
        <v>1136</v>
      </c>
      <c r="B575"/>
      <c r="C575"/>
      <c r="D575"/>
      <c r="E575" t="s">
        <v>1137</v>
      </c>
    </row>
    <row r="576" spans="1:5" ht="15" customHeight="1" x14ac:dyDescent="0.2">
      <c r="A576" t="s">
        <v>1138</v>
      </c>
      <c r="B576"/>
      <c r="C576"/>
      <c r="D576"/>
      <c r="E576" t="s">
        <v>1139</v>
      </c>
    </row>
    <row r="577" spans="1:5" ht="15" customHeight="1" x14ac:dyDescent="0.2">
      <c r="A577" t="s">
        <v>1140</v>
      </c>
      <c r="B577"/>
      <c r="C577"/>
      <c r="D577"/>
      <c r="E577" t="s">
        <v>1141</v>
      </c>
    </row>
    <row r="578" spans="1:5" ht="15" customHeight="1" x14ac:dyDescent="0.2">
      <c r="A578" t="s">
        <v>1142</v>
      </c>
      <c r="B578"/>
      <c r="C578"/>
      <c r="D578"/>
      <c r="E578" t="s">
        <v>1143</v>
      </c>
    </row>
    <row r="579" spans="1:5" ht="15" customHeight="1" x14ac:dyDescent="0.2">
      <c r="A579" t="s">
        <v>1144</v>
      </c>
      <c r="B579"/>
      <c r="C579"/>
      <c r="D579"/>
      <c r="E579" t="s">
        <v>1145</v>
      </c>
    </row>
    <row r="580" spans="1:5" ht="15" customHeight="1" x14ac:dyDescent="0.2">
      <c r="A580" t="s">
        <v>1146</v>
      </c>
      <c r="B580"/>
      <c r="C580"/>
      <c r="D580"/>
      <c r="E580" t="s">
        <v>1147</v>
      </c>
    </row>
    <row r="581" spans="1:5" ht="15" customHeight="1" x14ac:dyDescent="0.2">
      <c r="A581" t="s">
        <v>1148</v>
      </c>
      <c r="B581"/>
      <c r="C581"/>
      <c r="D581"/>
      <c r="E581" t="s">
        <v>1149</v>
      </c>
    </row>
    <row r="582" spans="1:5" ht="15" customHeight="1" x14ac:dyDescent="0.2">
      <c r="A582" t="s">
        <v>1150</v>
      </c>
      <c r="B582"/>
      <c r="C582"/>
      <c r="D582"/>
      <c r="E582" t="s">
        <v>1151</v>
      </c>
    </row>
    <row r="583" spans="1:5" ht="15" customHeight="1" x14ac:dyDescent="0.2">
      <c r="A583" t="s">
        <v>1152</v>
      </c>
      <c r="B583"/>
      <c r="C583"/>
      <c r="D583"/>
      <c r="E583" t="s">
        <v>1153</v>
      </c>
    </row>
    <row r="584" spans="1:5" ht="15" customHeight="1" x14ac:dyDescent="0.2">
      <c r="A584" t="s">
        <v>1154</v>
      </c>
      <c r="B584"/>
      <c r="C584"/>
      <c r="D584"/>
      <c r="E584" t="s">
        <v>1155</v>
      </c>
    </row>
    <row r="585" spans="1:5" ht="15" customHeight="1" x14ac:dyDescent="0.2">
      <c r="A585" t="s">
        <v>1156</v>
      </c>
      <c r="B585"/>
      <c r="C585"/>
      <c r="D585"/>
      <c r="E585" t="s">
        <v>1157</v>
      </c>
    </row>
    <row r="586" spans="1:5" ht="15" customHeight="1" x14ac:dyDescent="0.2">
      <c r="A586" t="s">
        <v>1158</v>
      </c>
      <c r="B586"/>
      <c r="C586"/>
      <c r="D586"/>
      <c r="E586" t="s">
        <v>1159</v>
      </c>
    </row>
    <row r="587" spans="1:5" ht="15" customHeight="1" x14ac:dyDescent="0.2">
      <c r="A587" t="s">
        <v>1160</v>
      </c>
      <c r="B587"/>
      <c r="C587"/>
      <c r="D587"/>
      <c r="E587" t="s">
        <v>1161</v>
      </c>
    </row>
    <row r="588" spans="1:5" ht="15" customHeight="1" x14ac:dyDescent="0.2">
      <c r="A588" t="s">
        <v>1162</v>
      </c>
      <c r="B588"/>
      <c r="C588"/>
      <c r="D588"/>
      <c r="E588" t="s">
        <v>1163</v>
      </c>
    </row>
    <row r="589" spans="1:5" ht="15" customHeight="1" x14ac:dyDescent="0.2">
      <c r="A589" t="s">
        <v>1164</v>
      </c>
      <c r="B589"/>
      <c r="C589"/>
      <c r="D589"/>
      <c r="E589" t="s">
        <v>1165</v>
      </c>
    </row>
    <row r="590" spans="1:5" ht="15" customHeight="1" x14ac:dyDescent="0.2">
      <c r="A590" t="s">
        <v>1166</v>
      </c>
      <c r="B590"/>
      <c r="C590"/>
      <c r="D590"/>
      <c r="E590" t="s">
        <v>1167</v>
      </c>
    </row>
    <row r="591" spans="1:5" ht="15" customHeight="1" x14ac:dyDescent="0.2">
      <c r="A591" t="s">
        <v>1168</v>
      </c>
      <c r="B591"/>
      <c r="C591"/>
      <c r="D591"/>
      <c r="E591" t="s">
        <v>1169</v>
      </c>
    </row>
    <row r="592" spans="1:5" ht="15" customHeight="1" x14ac:dyDescent="0.2">
      <c r="A592" t="s">
        <v>1170</v>
      </c>
      <c r="B592"/>
      <c r="C592"/>
      <c r="D592"/>
      <c r="E592" t="s">
        <v>1171</v>
      </c>
    </row>
    <row r="593" spans="1:5" ht="15" customHeight="1" x14ac:dyDescent="0.2">
      <c r="A593" t="s">
        <v>1172</v>
      </c>
      <c r="B593"/>
      <c r="C593"/>
      <c r="D593"/>
      <c r="E593" t="s">
        <v>1173</v>
      </c>
    </row>
    <row r="594" spans="1:5" ht="15" customHeight="1" x14ac:dyDescent="0.2">
      <c r="A594" t="s">
        <v>1174</v>
      </c>
      <c r="B594"/>
      <c r="C594"/>
      <c r="D594"/>
      <c r="E594" t="s">
        <v>1175</v>
      </c>
    </row>
    <row r="595" spans="1:5" ht="15" customHeight="1" x14ac:dyDescent="0.2">
      <c r="A595" t="s">
        <v>1176</v>
      </c>
      <c r="B595"/>
      <c r="C595"/>
      <c r="D595"/>
      <c r="E595" t="s">
        <v>1177</v>
      </c>
    </row>
    <row r="596" spans="1:5" ht="15" customHeight="1" x14ac:dyDescent="0.2">
      <c r="A596" t="s">
        <v>1178</v>
      </c>
      <c r="B596"/>
      <c r="C596"/>
      <c r="D596"/>
      <c r="E596" t="s">
        <v>1179</v>
      </c>
    </row>
    <row r="597" spans="1:5" ht="15" customHeight="1" x14ac:dyDescent="0.2">
      <c r="A597" t="s">
        <v>1180</v>
      </c>
      <c r="B597"/>
      <c r="C597"/>
      <c r="D597"/>
      <c r="E597" t="s">
        <v>1181</v>
      </c>
    </row>
    <row r="598" spans="1:5" ht="15" customHeight="1" x14ac:dyDescent="0.2">
      <c r="A598" t="s">
        <v>1182</v>
      </c>
      <c r="B598"/>
      <c r="C598"/>
      <c r="D598"/>
      <c r="E598" t="s">
        <v>1183</v>
      </c>
    </row>
    <row r="599" spans="1:5" ht="15" customHeight="1" x14ac:dyDescent="0.2">
      <c r="A599" t="s">
        <v>1184</v>
      </c>
      <c r="B599"/>
      <c r="C599"/>
      <c r="D599"/>
      <c r="E599" t="s">
        <v>1185</v>
      </c>
    </row>
    <row r="600" spans="1:5" ht="15" customHeight="1" x14ac:dyDescent="0.2">
      <c r="A600" t="s">
        <v>1186</v>
      </c>
      <c r="B600"/>
      <c r="C600"/>
      <c r="D600"/>
      <c r="E600" t="s">
        <v>1187</v>
      </c>
    </row>
    <row r="601" spans="1:5" ht="15" customHeight="1" x14ac:dyDescent="0.2">
      <c r="A601" t="s">
        <v>1188</v>
      </c>
      <c r="B601"/>
      <c r="C601"/>
      <c r="D601"/>
      <c r="E601" t="s">
        <v>1189</v>
      </c>
    </row>
    <row r="602" spans="1:5" ht="15" customHeight="1" x14ac:dyDescent="0.2">
      <c r="A602" t="s">
        <v>1190</v>
      </c>
      <c r="B602"/>
      <c r="C602"/>
      <c r="D602"/>
      <c r="E602" t="s">
        <v>1191</v>
      </c>
    </row>
    <row r="603" spans="1:5" ht="15" customHeight="1" x14ac:dyDescent="0.2">
      <c r="A603" t="s">
        <v>1192</v>
      </c>
      <c r="B603"/>
      <c r="C603"/>
      <c r="D603"/>
      <c r="E603" t="s">
        <v>1193</v>
      </c>
    </row>
    <row r="604" spans="1:5" ht="15" customHeight="1" x14ac:dyDescent="0.2">
      <c r="A604" t="s">
        <v>1194</v>
      </c>
      <c r="B604"/>
      <c r="C604"/>
      <c r="D604"/>
      <c r="E604" t="s">
        <v>1195</v>
      </c>
    </row>
    <row r="605" spans="1:5" ht="15" customHeight="1" x14ac:dyDescent="0.2">
      <c r="A605" t="s">
        <v>1196</v>
      </c>
      <c r="B605"/>
      <c r="C605"/>
      <c r="D605"/>
      <c r="E605" t="s">
        <v>1197</v>
      </c>
    </row>
    <row r="606" spans="1:5" ht="15" customHeight="1" x14ac:dyDescent="0.2">
      <c r="A606" t="s">
        <v>1198</v>
      </c>
      <c r="B606"/>
      <c r="C606"/>
      <c r="D606"/>
      <c r="E606" t="s">
        <v>1199</v>
      </c>
    </row>
    <row r="607" spans="1:5" ht="15" customHeight="1" x14ac:dyDescent="0.2">
      <c r="A607" t="s">
        <v>1200</v>
      </c>
      <c r="B607"/>
      <c r="C607"/>
      <c r="D607"/>
      <c r="E607" t="s">
        <v>1201</v>
      </c>
    </row>
    <row r="608" spans="1:5" ht="15" customHeight="1" x14ac:dyDescent="0.2">
      <c r="A608" t="s">
        <v>1202</v>
      </c>
      <c r="B608"/>
      <c r="C608"/>
      <c r="D608"/>
      <c r="E608" t="s">
        <v>1203</v>
      </c>
    </row>
    <row r="609" spans="1:5" ht="15" customHeight="1" x14ac:dyDescent="0.2">
      <c r="A609" t="s">
        <v>1204</v>
      </c>
      <c r="B609"/>
      <c r="C609"/>
      <c r="D609"/>
      <c r="E609" t="s">
        <v>1205</v>
      </c>
    </row>
    <row r="610" spans="1:5" ht="15" customHeight="1" x14ac:dyDescent="0.2">
      <c r="A610" t="s">
        <v>1206</v>
      </c>
      <c r="B610"/>
      <c r="C610"/>
      <c r="D610"/>
      <c r="E610" t="s">
        <v>1207</v>
      </c>
    </row>
    <row r="611" spans="1:5" ht="15" customHeight="1" x14ac:dyDescent="0.2">
      <c r="A611" t="s">
        <v>1208</v>
      </c>
      <c r="B611"/>
      <c r="C611"/>
      <c r="D611"/>
      <c r="E611" t="s">
        <v>1209</v>
      </c>
    </row>
    <row r="612" spans="1:5" ht="15" customHeight="1" x14ac:dyDescent="0.2">
      <c r="A612" t="s">
        <v>1210</v>
      </c>
      <c r="B612"/>
      <c r="C612"/>
      <c r="D612"/>
      <c r="E612" t="s">
        <v>1211</v>
      </c>
    </row>
    <row r="613" spans="1:5" ht="15" customHeight="1" x14ac:dyDescent="0.2">
      <c r="A613" t="s">
        <v>1212</v>
      </c>
      <c r="B613"/>
      <c r="C613"/>
      <c r="D613"/>
      <c r="E613" t="s">
        <v>1213</v>
      </c>
    </row>
    <row r="614" spans="1:5" ht="15" customHeight="1" x14ac:dyDescent="0.2">
      <c r="A614" t="s">
        <v>1214</v>
      </c>
      <c r="B614"/>
      <c r="C614"/>
      <c r="D614"/>
      <c r="E614" t="s">
        <v>1215</v>
      </c>
    </row>
    <row r="615" spans="1:5" ht="15" customHeight="1" x14ac:dyDescent="0.2">
      <c r="A615" t="s">
        <v>1216</v>
      </c>
      <c r="B615"/>
      <c r="C615"/>
      <c r="D615"/>
      <c r="E615" t="s">
        <v>1217</v>
      </c>
    </row>
    <row r="616" spans="1:5" ht="15" customHeight="1" x14ac:dyDescent="0.2">
      <c r="A616" t="s">
        <v>1218</v>
      </c>
      <c r="B616"/>
      <c r="C616"/>
      <c r="D616"/>
      <c r="E616" t="s">
        <v>1143</v>
      </c>
    </row>
    <row r="617" spans="1:5" ht="15" customHeight="1" x14ac:dyDescent="0.2">
      <c r="A617" t="s">
        <v>1219</v>
      </c>
      <c r="B617"/>
      <c r="C617"/>
      <c r="D617"/>
      <c r="E617" t="s">
        <v>1220</v>
      </c>
    </row>
    <row r="618" spans="1:5" ht="15" customHeight="1" x14ac:dyDescent="0.2">
      <c r="A618" t="s">
        <v>1221</v>
      </c>
      <c r="B618"/>
      <c r="C618"/>
      <c r="D618"/>
      <c r="E618" t="s">
        <v>1222</v>
      </c>
    </row>
    <row r="619" spans="1:5" ht="15" customHeight="1" x14ac:dyDescent="0.2">
      <c r="A619" t="s">
        <v>1223</v>
      </c>
      <c r="B619"/>
      <c r="C619"/>
      <c r="D619"/>
      <c r="E619" t="s">
        <v>1224</v>
      </c>
    </row>
    <row r="620" spans="1:5" ht="15" customHeight="1" x14ac:dyDescent="0.2">
      <c r="A620" t="s">
        <v>1225</v>
      </c>
      <c r="B620"/>
      <c r="C620"/>
      <c r="D620"/>
      <c r="E620" t="s">
        <v>1226</v>
      </c>
    </row>
    <row r="621" spans="1:5" ht="15" customHeight="1" x14ac:dyDescent="0.2">
      <c r="A621" t="s">
        <v>1227</v>
      </c>
      <c r="B621"/>
      <c r="C621"/>
      <c r="D621"/>
      <c r="E621" t="s">
        <v>1228</v>
      </c>
    </row>
    <row r="622" spans="1:5" ht="15" customHeight="1" x14ac:dyDescent="0.2">
      <c r="A622" t="s">
        <v>1229</v>
      </c>
      <c r="B622"/>
      <c r="C622"/>
      <c r="D622"/>
      <c r="E622" t="s">
        <v>1230</v>
      </c>
    </row>
    <row r="623" spans="1:5" ht="15" customHeight="1" x14ac:dyDescent="0.2">
      <c r="A623" t="s">
        <v>1231</v>
      </c>
      <c r="B623"/>
      <c r="C623"/>
      <c r="D623"/>
      <c r="E623" t="s">
        <v>1232</v>
      </c>
    </row>
    <row r="624" spans="1:5" ht="15" customHeight="1" x14ac:dyDescent="0.2">
      <c r="A624" t="s">
        <v>1233</v>
      </c>
      <c r="B624"/>
      <c r="C624"/>
      <c r="D624"/>
      <c r="E624" t="s">
        <v>1234</v>
      </c>
    </row>
    <row r="625" spans="1:5" ht="15" customHeight="1" x14ac:dyDescent="0.2">
      <c r="A625" t="s">
        <v>1235</v>
      </c>
      <c r="B625"/>
      <c r="C625"/>
      <c r="D625"/>
      <c r="E625" t="s">
        <v>1236</v>
      </c>
    </row>
    <row r="626" spans="1:5" ht="15" customHeight="1" x14ac:dyDescent="0.2">
      <c r="A626" t="s">
        <v>1237</v>
      </c>
      <c r="B626"/>
      <c r="C626"/>
      <c r="D626"/>
      <c r="E626" t="s">
        <v>1238</v>
      </c>
    </row>
    <row r="627" spans="1:5" ht="15" customHeight="1" x14ac:dyDescent="0.2">
      <c r="A627" t="s">
        <v>1239</v>
      </c>
      <c r="B627"/>
      <c r="C627"/>
      <c r="D627"/>
      <c r="E627" t="s">
        <v>1240</v>
      </c>
    </row>
    <row r="628" spans="1:5" ht="15" customHeight="1" x14ac:dyDescent="0.2">
      <c r="A628" t="s">
        <v>1241</v>
      </c>
      <c r="B628"/>
      <c r="C628"/>
      <c r="D628"/>
      <c r="E628" t="s">
        <v>1242</v>
      </c>
    </row>
    <row r="629" spans="1:5" ht="15" customHeight="1" x14ac:dyDescent="0.2">
      <c r="A629" t="s">
        <v>1243</v>
      </c>
      <c r="B629"/>
      <c r="C629"/>
      <c r="D629"/>
      <c r="E629" t="s">
        <v>1244</v>
      </c>
    </row>
    <row r="630" spans="1:5" ht="15" customHeight="1" x14ac:dyDescent="0.2">
      <c r="A630" t="s">
        <v>1245</v>
      </c>
      <c r="B630"/>
      <c r="C630"/>
      <c r="D630"/>
      <c r="E630" t="s">
        <v>1246</v>
      </c>
    </row>
    <row r="631" spans="1:5" ht="15" customHeight="1" x14ac:dyDescent="0.2">
      <c r="A631" t="s">
        <v>1247</v>
      </c>
      <c r="B631"/>
      <c r="C631"/>
      <c r="D631"/>
      <c r="E631" t="s">
        <v>1248</v>
      </c>
    </row>
    <row r="632" spans="1:5" ht="15" customHeight="1" x14ac:dyDescent="0.2">
      <c r="A632" t="s">
        <v>1249</v>
      </c>
      <c r="B632"/>
      <c r="C632"/>
      <c r="D632"/>
      <c r="E632" t="s">
        <v>1250</v>
      </c>
    </row>
    <row r="633" spans="1:5" ht="15" customHeight="1" x14ac:dyDescent="0.2">
      <c r="A633" t="s">
        <v>1251</v>
      </c>
      <c r="B633"/>
      <c r="C633"/>
      <c r="D633"/>
      <c r="E633" t="s">
        <v>1252</v>
      </c>
    </row>
    <row r="634" spans="1:5" ht="15" customHeight="1" x14ac:dyDescent="0.2">
      <c r="A634" t="s">
        <v>1253</v>
      </c>
      <c r="B634"/>
      <c r="C634"/>
      <c r="D634"/>
      <c r="E634" t="s">
        <v>1254</v>
      </c>
    </row>
    <row r="635" spans="1:5" ht="15" customHeight="1" x14ac:dyDescent="0.2">
      <c r="A635" t="s">
        <v>1255</v>
      </c>
      <c r="B635"/>
      <c r="C635"/>
      <c r="D635"/>
      <c r="E635" t="s">
        <v>1191</v>
      </c>
    </row>
    <row r="636" spans="1:5" ht="15" customHeight="1" x14ac:dyDescent="0.2">
      <c r="A636" t="s">
        <v>1256</v>
      </c>
      <c r="B636"/>
      <c r="C636"/>
      <c r="D636"/>
      <c r="E636" t="s">
        <v>1257</v>
      </c>
    </row>
    <row r="637" spans="1:5" ht="15" customHeight="1" x14ac:dyDescent="0.2">
      <c r="A637" t="s">
        <v>1258</v>
      </c>
      <c r="B637"/>
      <c r="C637"/>
      <c r="D637"/>
      <c r="E637" t="s">
        <v>1193</v>
      </c>
    </row>
    <row r="638" spans="1:5" ht="15" customHeight="1" x14ac:dyDescent="0.2">
      <c r="A638" t="s">
        <v>1259</v>
      </c>
      <c r="B638"/>
      <c r="C638"/>
      <c r="D638"/>
      <c r="E638" t="s">
        <v>1197</v>
      </c>
    </row>
    <row r="639" spans="1:5" ht="15" customHeight="1" x14ac:dyDescent="0.2">
      <c r="A639" t="s">
        <v>1260</v>
      </c>
      <c r="B639"/>
      <c r="C639"/>
      <c r="D639"/>
      <c r="E639" t="s">
        <v>1261</v>
      </c>
    </row>
    <row r="640" spans="1:5" ht="15" customHeight="1" x14ac:dyDescent="0.2">
      <c r="A640" t="s">
        <v>1262</v>
      </c>
      <c r="B640"/>
      <c r="C640"/>
      <c r="D640"/>
      <c r="E640" t="s">
        <v>1199</v>
      </c>
    </row>
    <row r="641" spans="1:5" ht="15" customHeight="1" x14ac:dyDescent="0.2">
      <c r="A641" t="s">
        <v>1263</v>
      </c>
      <c r="B641"/>
      <c r="C641"/>
      <c r="D641"/>
      <c r="E641" t="s">
        <v>1201</v>
      </c>
    </row>
    <row r="642" spans="1:5" ht="15" customHeight="1" x14ac:dyDescent="0.2">
      <c r="A642" t="s">
        <v>1264</v>
      </c>
      <c r="B642"/>
      <c r="C642"/>
      <c r="D642"/>
      <c r="E642" t="s">
        <v>1265</v>
      </c>
    </row>
    <row r="643" spans="1:5" ht="15" customHeight="1" x14ac:dyDescent="0.2">
      <c r="A643" t="s">
        <v>1266</v>
      </c>
      <c r="B643"/>
      <c r="C643"/>
      <c r="D643"/>
      <c r="E643" t="s">
        <v>1203</v>
      </c>
    </row>
    <row r="644" spans="1:5" ht="15" customHeight="1" x14ac:dyDescent="0.2">
      <c r="A644" t="s">
        <v>1267</v>
      </c>
      <c r="B644"/>
      <c r="C644"/>
      <c r="D644"/>
      <c r="E644" t="s">
        <v>1207</v>
      </c>
    </row>
    <row r="645" spans="1:5" ht="15" customHeight="1" x14ac:dyDescent="0.2">
      <c r="A645" t="s">
        <v>1268</v>
      </c>
      <c r="B645"/>
      <c r="C645"/>
      <c r="D645"/>
      <c r="E645" t="s">
        <v>1269</v>
      </c>
    </row>
    <row r="646" spans="1:5" ht="15" customHeight="1" x14ac:dyDescent="0.2">
      <c r="A646" t="s">
        <v>1270</v>
      </c>
      <c r="B646"/>
      <c r="C646"/>
      <c r="D646"/>
      <c r="E646" t="s">
        <v>1209</v>
      </c>
    </row>
    <row r="647" spans="1:5" ht="15" customHeight="1" x14ac:dyDescent="0.2">
      <c r="A647" t="s">
        <v>1271</v>
      </c>
      <c r="B647"/>
      <c r="C647"/>
      <c r="D647"/>
      <c r="E647" t="s">
        <v>1211</v>
      </c>
    </row>
    <row r="648" spans="1:5" ht="15" customHeight="1" x14ac:dyDescent="0.2">
      <c r="A648" t="s">
        <v>1272</v>
      </c>
      <c r="B648"/>
      <c r="C648"/>
      <c r="D648"/>
      <c r="E648" t="s">
        <v>1273</v>
      </c>
    </row>
    <row r="649" spans="1:5" ht="15" customHeight="1" x14ac:dyDescent="0.2">
      <c r="A649" t="s">
        <v>1274</v>
      </c>
      <c r="B649"/>
      <c r="C649"/>
      <c r="D649"/>
      <c r="E649" t="s">
        <v>1275</v>
      </c>
    </row>
    <row r="650" spans="1:5" ht="15" customHeight="1" x14ac:dyDescent="0.2">
      <c r="A650" t="s">
        <v>1276</v>
      </c>
      <c r="B650"/>
      <c r="C650"/>
      <c r="D650"/>
      <c r="E650" t="s">
        <v>1277</v>
      </c>
    </row>
    <row r="651" spans="1:5" ht="15" customHeight="1" x14ac:dyDescent="0.2">
      <c r="A651" t="s">
        <v>1278</v>
      </c>
      <c r="B651"/>
      <c r="C651"/>
      <c r="D651"/>
      <c r="E651" t="s">
        <v>1279</v>
      </c>
    </row>
    <row r="652" spans="1:5" ht="15" customHeight="1" x14ac:dyDescent="0.2">
      <c r="A652" t="s">
        <v>1280</v>
      </c>
      <c r="B652"/>
      <c r="C652"/>
      <c r="D652"/>
      <c r="E652" t="s">
        <v>1281</v>
      </c>
    </row>
    <row r="653" spans="1:5" ht="15" customHeight="1" x14ac:dyDescent="0.2">
      <c r="A653" t="s">
        <v>1282</v>
      </c>
      <c r="B653"/>
      <c r="C653"/>
      <c r="D653"/>
      <c r="E653" t="s">
        <v>1283</v>
      </c>
    </row>
    <row r="654" spans="1:5" ht="15" customHeight="1" x14ac:dyDescent="0.2">
      <c r="A654" t="s">
        <v>1284</v>
      </c>
      <c r="B654"/>
      <c r="C654"/>
      <c r="D654"/>
      <c r="E654" t="s">
        <v>1285</v>
      </c>
    </row>
    <row r="655" spans="1:5" ht="15" customHeight="1" x14ac:dyDescent="0.2">
      <c r="A655" t="s">
        <v>1286</v>
      </c>
      <c r="B655"/>
      <c r="C655"/>
      <c r="D655"/>
      <c r="E655" t="s">
        <v>1287</v>
      </c>
    </row>
    <row r="656" spans="1:5" ht="15" customHeight="1" x14ac:dyDescent="0.2">
      <c r="A656" t="s">
        <v>1288</v>
      </c>
      <c r="B656"/>
      <c r="C656"/>
      <c r="D656"/>
      <c r="E656" t="s">
        <v>1289</v>
      </c>
    </row>
    <row r="657" spans="1:5" ht="15" customHeight="1" x14ac:dyDescent="0.2">
      <c r="A657" t="s">
        <v>1290</v>
      </c>
      <c r="B657"/>
      <c r="C657"/>
      <c r="D657"/>
      <c r="E657" t="s">
        <v>1291</v>
      </c>
    </row>
    <row r="658" spans="1:5" ht="15" customHeight="1" x14ac:dyDescent="0.2">
      <c r="A658" t="s">
        <v>1292</v>
      </c>
      <c r="B658"/>
      <c r="C658"/>
      <c r="D658"/>
      <c r="E658" t="s">
        <v>1293</v>
      </c>
    </row>
    <row r="659" spans="1:5" ht="15" customHeight="1" x14ac:dyDescent="0.2">
      <c r="A659" t="s">
        <v>1294</v>
      </c>
      <c r="B659"/>
      <c r="C659"/>
      <c r="D659"/>
      <c r="E659" t="s">
        <v>1295</v>
      </c>
    </row>
    <row r="660" spans="1:5" ht="15" customHeight="1" x14ac:dyDescent="0.2">
      <c r="A660" t="s">
        <v>1296</v>
      </c>
      <c r="B660"/>
      <c r="C660"/>
      <c r="D660"/>
      <c r="E660" t="s">
        <v>1297</v>
      </c>
    </row>
    <row r="661" spans="1:5" ht="15" customHeight="1" x14ac:dyDescent="0.2">
      <c r="A661" t="s">
        <v>1298</v>
      </c>
      <c r="B661"/>
      <c r="C661"/>
      <c r="D661"/>
      <c r="E661" t="s">
        <v>1299</v>
      </c>
    </row>
    <row r="662" spans="1:5" ht="15" customHeight="1" x14ac:dyDescent="0.2">
      <c r="A662" t="s">
        <v>1300</v>
      </c>
      <c r="B662"/>
      <c r="C662"/>
      <c r="D662"/>
      <c r="E662" t="s">
        <v>1301</v>
      </c>
    </row>
    <row r="663" spans="1:5" ht="15" customHeight="1" x14ac:dyDescent="0.2">
      <c r="A663" t="s">
        <v>1302</v>
      </c>
      <c r="B663"/>
      <c r="C663"/>
      <c r="D663"/>
      <c r="E663" t="s">
        <v>1303</v>
      </c>
    </row>
    <row r="664" spans="1:5" ht="15" customHeight="1" x14ac:dyDescent="0.2">
      <c r="A664" t="s">
        <v>1304</v>
      </c>
      <c r="B664"/>
      <c r="C664"/>
      <c r="D664"/>
      <c r="E664" t="s">
        <v>1305</v>
      </c>
    </row>
    <row r="665" spans="1:5" ht="15" customHeight="1" x14ac:dyDescent="0.2">
      <c r="A665" t="s">
        <v>1306</v>
      </c>
      <c r="B665"/>
      <c r="C665"/>
      <c r="D665"/>
      <c r="E665" t="s">
        <v>1307</v>
      </c>
    </row>
    <row r="666" spans="1:5" ht="15" customHeight="1" x14ac:dyDescent="0.2">
      <c r="A666" t="s">
        <v>1308</v>
      </c>
      <c r="B666"/>
      <c r="C666"/>
      <c r="D666"/>
      <c r="E666" t="s">
        <v>1309</v>
      </c>
    </row>
    <row r="667" spans="1:5" ht="15" customHeight="1" x14ac:dyDescent="0.2">
      <c r="A667" t="s">
        <v>1310</v>
      </c>
      <c r="B667"/>
      <c r="C667"/>
      <c r="D667"/>
      <c r="E667" t="s">
        <v>1311</v>
      </c>
    </row>
    <row r="668" spans="1:5" ht="15" customHeight="1" x14ac:dyDescent="0.2">
      <c r="A668" t="s">
        <v>1312</v>
      </c>
      <c r="B668"/>
      <c r="C668"/>
      <c r="D668"/>
      <c r="E668" t="s">
        <v>1313</v>
      </c>
    </row>
    <row r="669" spans="1:5" ht="15" customHeight="1" x14ac:dyDescent="0.2">
      <c r="A669" t="s">
        <v>1314</v>
      </c>
      <c r="B669"/>
      <c r="C669"/>
      <c r="D669"/>
      <c r="E669" t="s">
        <v>1315</v>
      </c>
    </row>
    <row r="670" spans="1:5" ht="15" customHeight="1" x14ac:dyDescent="0.2">
      <c r="A670" t="s">
        <v>1316</v>
      </c>
      <c r="B670"/>
      <c r="C670"/>
      <c r="D670"/>
      <c r="E670" t="s">
        <v>1317</v>
      </c>
    </row>
    <row r="671" spans="1:5" ht="15" customHeight="1" x14ac:dyDescent="0.2">
      <c r="A671" t="s">
        <v>1318</v>
      </c>
      <c r="B671"/>
      <c r="C671"/>
      <c r="D671"/>
      <c r="E671" t="s">
        <v>1319</v>
      </c>
    </row>
    <row r="672" spans="1:5" ht="15" customHeight="1" x14ac:dyDescent="0.2">
      <c r="A672" t="s">
        <v>1320</v>
      </c>
      <c r="B672"/>
      <c r="C672"/>
      <c r="D672"/>
      <c r="E672" t="s">
        <v>1321</v>
      </c>
    </row>
    <row r="673" spans="1:5" ht="15" customHeight="1" x14ac:dyDescent="0.2">
      <c r="A673" t="s">
        <v>1322</v>
      </c>
      <c r="B673"/>
      <c r="C673"/>
      <c r="D673"/>
      <c r="E673" t="s">
        <v>1323</v>
      </c>
    </row>
    <row r="674" spans="1:5" ht="15" customHeight="1" x14ac:dyDescent="0.2">
      <c r="A674" t="s">
        <v>1324</v>
      </c>
      <c r="B674"/>
      <c r="C674"/>
      <c r="D674"/>
      <c r="E674" t="s">
        <v>1325</v>
      </c>
    </row>
    <row r="675" spans="1:5" ht="15" customHeight="1" x14ac:dyDescent="0.2">
      <c r="A675" t="s">
        <v>1326</v>
      </c>
      <c r="B675"/>
      <c r="C675"/>
      <c r="D675"/>
      <c r="E675" t="s">
        <v>1327</v>
      </c>
    </row>
    <row r="676" spans="1:5" ht="15" customHeight="1" x14ac:dyDescent="0.2">
      <c r="A676" t="s">
        <v>1328</v>
      </c>
      <c r="B676"/>
      <c r="C676"/>
      <c r="D676"/>
      <c r="E676" t="s">
        <v>1329</v>
      </c>
    </row>
    <row r="677" spans="1:5" ht="15" customHeight="1" x14ac:dyDescent="0.2">
      <c r="A677" t="s">
        <v>1330</v>
      </c>
      <c r="B677"/>
      <c r="C677"/>
      <c r="D677"/>
      <c r="E677" t="s">
        <v>1331</v>
      </c>
    </row>
    <row r="678" spans="1:5" ht="15" customHeight="1" x14ac:dyDescent="0.2">
      <c r="A678" t="s">
        <v>1332</v>
      </c>
      <c r="B678"/>
      <c r="C678"/>
      <c r="D678"/>
      <c r="E678" t="s">
        <v>1333</v>
      </c>
    </row>
    <row r="679" spans="1:5" ht="15" customHeight="1" x14ac:dyDescent="0.2">
      <c r="A679" t="s">
        <v>1334</v>
      </c>
      <c r="B679"/>
      <c r="C679"/>
      <c r="D679"/>
      <c r="E679" t="s">
        <v>1335</v>
      </c>
    </row>
    <row r="680" spans="1:5" ht="15" customHeight="1" x14ac:dyDescent="0.2">
      <c r="A680" t="s">
        <v>1336</v>
      </c>
      <c r="B680"/>
      <c r="C680"/>
      <c r="D680"/>
      <c r="E680" t="s">
        <v>1337</v>
      </c>
    </row>
    <row r="681" spans="1:5" ht="15" customHeight="1" x14ac:dyDescent="0.2">
      <c r="A681" t="s">
        <v>1338</v>
      </c>
      <c r="B681"/>
      <c r="C681"/>
      <c r="D681"/>
      <c r="E681" t="s">
        <v>1339</v>
      </c>
    </row>
    <row r="682" spans="1:5" ht="15" customHeight="1" x14ac:dyDescent="0.2">
      <c r="A682" t="s">
        <v>1340</v>
      </c>
      <c r="B682"/>
      <c r="C682"/>
      <c r="D682"/>
      <c r="E682" t="s">
        <v>1341</v>
      </c>
    </row>
    <row r="683" spans="1:5" ht="15" customHeight="1" x14ac:dyDescent="0.2">
      <c r="A683" t="s">
        <v>1342</v>
      </c>
      <c r="B683"/>
      <c r="C683"/>
      <c r="D683"/>
      <c r="E683" t="s">
        <v>1343</v>
      </c>
    </row>
    <row r="684" spans="1:5" ht="15" customHeight="1" x14ac:dyDescent="0.2">
      <c r="A684" t="s">
        <v>1344</v>
      </c>
      <c r="B684"/>
      <c r="C684"/>
      <c r="D684"/>
      <c r="E684" t="s">
        <v>1345</v>
      </c>
    </row>
    <row r="685" spans="1:5" ht="15" customHeight="1" x14ac:dyDescent="0.2">
      <c r="A685" t="s">
        <v>1346</v>
      </c>
      <c r="B685"/>
      <c r="C685"/>
      <c r="D685"/>
      <c r="E685" t="s">
        <v>1347</v>
      </c>
    </row>
    <row r="686" spans="1:5" ht="15" customHeight="1" x14ac:dyDescent="0.2">
      <c r="A686" t="s">
        <v>1348</v>
      </c>
      <c r="B686"/>
      <c r="C686"/>
      <c r="D686"/>
      <c r="E686" t="s">
        <v>1349</v>
      </c>
    </row>
    <row r="687" spans="1:5" ht="15" customHeight="1" x14ac:dyDescent="0.2">
      <c r="A687" t="s">
        <v>1350</v>
      </c>
      <c r="B687"/>
      <c r="C687"/>
      <c r="D687"/>
      <c r="E687" t="s">
        <v>1351</v>
      </c>
    </row>
    <row r="688" spans="1:5" ht="15" customHeight="1" x14ac:dyDescent="0.2">
      <c r="A688" t="s">
        <v>1352</v>
      </c>
      <c r="B688"/>
      <c r="C688"/>
      <c r="D688"/>
      <c r="E688" t="s">
        <v>1353</v>
      </c>
    </row>
    <row r="689" spans="1:5" ht="15" customHeight="1" x14ac:dyDescent="0.2">
      <c r="A689" t="s">
        <v>1354</v>
      </c>
      <c r="B689"/>
      <c r="C689"/>
      <c r="D689"/>
      <c r="E689" t="s">
        <v>1355</v>
      </c>
    </row>
    <row r="690" spans="1:5" ht="15" customHeight="1" x14ac:dyDescent="0.2">
      <c r="A690" t="s">
        <v>1356</v>
      </c>
      <c r="B690"/>
      <c r="C690"/>
      <c r="D690"/>
      <c r="E690" t="s">
        <v>1357</v>
      </c>
    </row>
    <row r="691" spans="1:5" ht="15" customHeight="1" x14ac:dyDescent="0.2">
      <c r="A691" t="s">
        <v>1358</v>
      </c>
      <c r="B691"/>
      <c r="C691"/>
      <c r="D691"/>
      <c r="E691" t="s">
        <v>1359</v>
      </c>
    </row>
    <row r="692" spans="1:5" ht="15" customHeight="1" x14ac:dyDescent="0.2">
      <c r="A692" t="s">
        <v>1360</v>
      </c>
      <c r="B692"/>
      <c r="C692"/>
      <c r="D692"/>
      <c r="E692" t="s">
        <v>1361</v>
      </c>
    </row>
    <row r="693" spans="1:5" ht="15" customHeight="1" x14ac:dyDescent="0.2">
      <c r="A693" t="s">
        <v>1362</v>
      </c>
      <c r="B693"/>
      <c r="C693"/>
      <c r="D693"/>
      <c r="E693" t="s">
        <v>1363</v>
      </c>
    </row>
    <row r="694" spans="1:5" ht="15" customHeight="1" x14ac:dyDescent="0.2">
      <c r="A694" t="s">
        <v>1364</v>
      </c>
      <c r="B694"/>
      <c r="C694"/>
      <c r="D694"/>
      <c r="E694" t="s">
        <v>1365</v>
      </c>
    </row>
    <row r="695" spans="1:5" ht="15" customHeight="1" x14ac:dyDescent="0.2">
      <c r="A695" t="s">
        <v>1366</v>
      </c>
      <c r="B695"/>
      <c r="C695"/>
      <c r="D695"/>
      <c r="E695" t="s">
        <v>1367</v>
      </c>
    </row>
    <row r="696" spans="1:5" ht="15" customHeight="1" x14ac:dyDescent="0.2">
      <c r="A696" t="s">
        <v>1368</v>
      </c>
      <c r="B696"/>
      <c r="C696"/>
      <c r="D696"/>
      <c r="E696" t="s">
        <v>1369</v>
      </c>
    </row>
    <row r="697" spans="1:5" ht="15" customHeight="1" x14ac:dyDescent="0.2">
      <c r="A697" t="s">
        <v>1370</v>
      </c>
      <c r="B697"/>
      <c r="C697"/>
      <c r="D697"/>
      <c r="E697" t="s">
        <v>1371</v>
      </c>
    </row>
    <row r="698" spans="1:5" ht="15" customHeight="1" x14ac:dyDescent="0.2">
      <c r="A698" t="s">
        <v>1372</v>
      </c>
      <c r="B698"/>
      <c r="C698"/>
      <c r="D698"/>
      <c r="E698" t="s">
        <v>1373</v>
      </c>
    </row>
    <row r="699" spans="1:5" ht="15" customHeight="1" x14ac:dyDescent="0.2">
      <c r="A699" t="s">
        <v>1374</v>
      </c>
      <c r="B699"/>
      <c r="C699"/>
      <c r="D699"/>
      <c r="E699" t="s">
        <v>1375</v>
      </c>
    </row>
    <row r="700" spans="1:5" ht="15" customHeight="1" x14ac:dyDescent="0.2">
      <c r="A700" t="s">
        <v>1376</v>
      </c>
      <c r="B700"/>
      <c r="C700"/>
      <c r="D700"/>
      <c r="E700" t="s">
        <v>1377</v>
      </c>
    </row>
    <row r="701" spans="1:5" ht="15" customHeight="1" x14ac:dyDescent="0.2">
      <c r="A701" t="s">
        <v>1378</v>
      </c>
      <c r="B701"/>
      <c r="C701"/>
      <c r="D701"/>
      <c r="E701" t="s">
        <v>1379</v>
      </c>
    </row>
    <row r="702" spans="1:5" ht="15" customHeight="1" x14ac:dyDescent="0.2">
      <c r="A702" t="s">
        <v>1380</v>
      </c>
      <c r="B702"/>
      <c r="C702"/>
      <c r="D702"/>
      <c r="E702" t="s">
        <v>1381</v>
      </c>
    </row>
    <row r="703" spans="1:5" ht="15" customHeight="1" x14ac:dyDescent="0.2">
      <c r="A703" t="s">
        <v>1382</v>
      </c>
      <c r="B703"/>
      <c r="C703"/>
      <c r="D703"/>
      <c r="E703" t="s">
        <v>1383</v>
      </c>
    </row>
    <row r="704" spans="1:5" ht="15" customHeight="1" x14ac:dyDescent="0.2">
      <c r="A704" t="s">
        <v>1384</v>
      </c>
      <c r="B704"/>
      <c r="C704"/>
      <c r="D704"/>
      <c r="E704" t="s">
        <v>1385</v>
      </c>
    </row>
    <row r="705" spans="1:5" ht="15" customHeight="1" x14ac:dyDescent="0.2">
      <c r="A705" t="s">
        <v>1386</v>
      </c>
      <c r="B705"/>
      <c r="C705"/>
      <c r="D705"/>
      <c r="E705" t="s">
        <v>1387</v>
      </c>
    </row>
    <row r="706" spans="1:5" ht="15" customHeight="1" x14ac:dyDescent="0.2">
      <c r="A706" t="s">
        <v>1388</v>
      </c>
      <c r="B706"/>
      <c r="C706"/>
      <c r="D706"/>
      <c r="E706" t="s">
        <v>1389</v>
      </c>
    </row>
    <row r="707" spans="1:5" ht="15" customHeight="1" x14ac:dyDescent="0.2">
      <c r="A707" t="s">
        <v>1390</v>
      </c>
      <c r="B707"/>
      <c r="C707"/>
      <c r="D707"/>
      <c r="E707" t="s">
        <v>1391</v>
      </c>
    </row>
    <row r="708" spans="1:5" ht="15" customHeight="1" x14ac:dyDescent="0.2">
      <c r="A708" t="s">
        <v>1392</v>
      </c>
      <c r="B708"/>
      <c r="C708"/>
      <c r="D708"/>
      <c r="E708" t="s">
        <v>1393</v>
      </c>
    </row>
    <row r="709" spans="1:5" ht="15" customHeight="1" x14ac:dyDescent="0.2">
      <c r="A709" t="s">
        <v>1394</v>
      </c>
      <c r="B709"/>
      <c r="C709"/>
      <c r="D709"/>
      <c r="E709" t="s">
        <v>1395</v>
      </c>
    </row>
    <row r="710" spans="1:5" ht="15" customHeight="1" x14ac:dyDescent="0.2">
      <c r="A710" t="s">
        <v>1396</v>
      </c>
      <c r="B710"/>
      <c r="C710"/>
      <c r="D710"/>
      <c r="E710" t="s">
        <v>1397</v>
      </c>
    </row>
    <row r="711" spans="1:5" ht="15" customHeight="1" x14ac:dyDescent="0.2">
      <c r="A711" t="s">
        <v>1398</v>
      </c>
      <c r="B711"/>
      <c r="C711"/>
      <c r="D711"/>
      <c r="E711" t="s">
        <v>1399</v>
      </c>
    </row>
    <row r="712" spans="1:5" ht="15" customHeight="1" x14ac:dyDescent="0.2">
      <c r="A712" t="s">
        <v>1400</v>
      </c>
      <c r="B712"/>
      <c r="C712"/>
      <c r="D712"/>
      <c r="E712" t="s">
        <v>1401</v>
      </c>
    </row>
    <row r="713" spans="1:5" ht="15" customHeight="1" x14ac:dyDescent="0.2">
      <c r="A713" t="s">
        <v>1402</v>
      </c>
      <c r="B713"/>
      <c r="C713"/>
      <c r="D713"/>
      <c r="E713" t="s">
        <v>1403</v>
      </c>
    </row>
    <row r="714" spans="1:5" ht="15" customHeight="1" x14ac:dyDescent="0.2">
      <c r="A714" t="s">
        <v>1404</v>
      </c>
      <c r="B714"/>
      <c r="C714"/>
      <c r="D714"/>
      <c r="E714" t="s">
        <v>1405</v>
      </c>
    </row>
    <row r="715" spans="1:5" ht="15" customHeight="1" x14ac:dyDescent="0.2">
      <c r="A715" t="s">
        <v>1406</v>
      </c>
      <c r="B715"/>
      <c r="C715"/>
      <c r="D715"/>
      <c r="E715" t="s">
        <v>1407</v>
      </c>
    </row>
    <row r="716" spans="1:5" ht="15" customHeight="1" x14ac:dyDescent="0.2">
      <c r="A716" t="s">
        <v>1408</v>
      </c>
      <c r="B716"/>
      <c r="C716"/>
      <c r="D716"/>
      <c r="E716" t="s">
        <v>1409</v>
      </c>
    </row>
    <row r="717" spans="1:5" ht="15" customHeight="1" x14ac:dyDescent="0.2">
      <c r="A717" t="s">
        <v>1410</v>
      </c>
      <c r="B717"/>
      <c r="C717"/>
      <c r="D717"/>
      <c r="E717" t="s">
        <v>1411</v>
      </c>
    </row>
    <row r="718" spans="1:5" ht="15" customHeight="1" x14ac:dyDescent="0.2">
      <c r="A718" t="s">
        <v>1412</v>
      </c>
      <c r="B718"/>
      <c r="C718"/>
      <c r="D718"/>
      <c r="E718" t="s">
        <v>1413</v>
      </c>
    </row>
    <row r="719" spans="1:5" ht="15" customHeight="1" x14ac:dyDescent="0.2">
      <c r="A719" t="s">
        <v>1414</v>
      </c>
      <c r="B719"/>
      <c r="C719"/>
      <c r="D719"/>
      <c r="E719" t="s">
        <v>1415</v>
      </c>
    </row>
    <row r="720" spans="1:5" ht="15" customHeight="1" x14ac:dyDescent="0.2">
      <c r="A720" t="s">
        <v>1416</v>
      </c>
      <c r="B720"/>
      <c r="C720"/>
      <c r="D720"/>
      <c r="E720" t="s">
        <v>1417</v>
      </c>
    </row>
    <row r="721" spans="1:5" ht="15" customHeight="1" x14ac:dyDescent="0.2">
      <c r="A721" t="s">
        <v>1418</v>
      </c>
      <c r="B721"/>
      <c r="C721"/>
      <c r="D721"/>
      <c r="E721" t="s">
        <v>1419</v>
      </c>
    </row>
    <row r="722" spans="1:5" ht="15" customHeight="1" x14ac:dyDescent="0.2">
      <c r="A722" t="s">
        <v>1420</v>
      </c>
      <c r="B722"/>
      <c r="C722"/>
      <c r="D722"/>
      <c r="E722" t="s">
        <v>1421</v>
      </c>
    </row>
    <row r="723" spans="1:5" ht="15" customHeight="1" x14ac:dyDescent="0.2">
      <c r="A723" t="s">
        <v>1422</v>
      </c>
      <c r="B723"/>
      <c r="C723"/>
      <c r="D723"/>
      <c r="E723" t="s">
        <v>1423</v>
      </c>
    </row>
    <row r="724" spans="1:5" ht="15" customHeight="1" x14ac:dyDescent="0.2">
      <c r="A724" t="s">
        <v>1424</v>
      </c>
      <c r="B724"/>
      <c r="C724"/>
      <c r="D724"/>
      <c r="E724" t="s">
        <v>1425</v>
      </c>
    </row>
    <row r="725" spans="1:5" ht="15" customHeight="1" x14ac:dyDescent="0.2">
      <c r="A725" t="s">
        <v>1426</v>
      </c>
      <c r="B725"/>
      <c r="C725"/>
      <c r="D725"/>
      <c r="E725" t="s">
        <v>1427</v>
      </c>
    </row>
    <row r="726" spans="1:5" ht="15" customHeight="1" x14ac:dyDescent="0.2">
      <c r="A726" t="s">
        <v>1428</v>
      </c>
      <c r="B726"/>
      <c r="C726"/>
      <c r="D726"/>
      <c r="E726" t="s">
        <v>1429</v>
      </c>
    </row>
    <row r="727" spans="1:5" ht="15" customHeight="1" x14ac:dyDescent="0.2">
      <c r="A727" t="s">
        <v>1430</v>
      </c>
      <c r="B727"/>
      <c r="C727"/>
      <c r="D727"/>
      <c r="E727" t="s">
        <v>1431</v>
      </c>
    </row>
    <row r="728" spans="1:5" ht="15" customHeight="1" x14ac:dyDescent="0.2">
      <c r="A728" t="s">
        <v>1432</v>
      </c>
      <c r="B728"/>
      <c r="C728"/>
      <c r="D728"/>
      <c r="E728" t="s">
        <v>1433</v>
      </c>
    </row>
    <row r="729" spans="1:5" ht="15" customHeight="1" x14ac:dyDescent="0.2">
      <c r="A729" t="s">
        <v>1434</v>
      </c>
      <c r="B729"/>
      <c r="C729"/>
      <c r="D729"/>
      <c r="E729" t="s">
        <v>1435</v>
      </c>
    </row>
    <row r="730" spans="1:5" ht="15" customHeight="1" x14ac:dyDescent="0.2">
      <c r="A730" t="s">
        <v>1436</v>
      </c>
      <c r="B730"/>
      <c r="C730"/>
      <c r="D730"/>
      <c r="E730" t="s">
        <v>1437</v>
      </c>
    </row>
    <row r="731" spans="1:5" ht="15" customHeight="1" x14ac:dyDescent="0.2">
      <c r="A731" t="s">
        <v>1438</v>
      </c>
      <c r="B731"/>
      <c r="C731"/>
      <c r="D731"/>
      <c r="E731" t="s">
        <v>1439</v>
      </c>
    </row>
    <row r="732" spans="1:5" ht="15" customHeight="1" x14ac:dyDescent="0.2">
      <c r="A732" t="s">
        <v>1440</v>
      </c>
      <c r="B732"/>
      <c r="C732"/>
      <c r="D732"/>
      <c r="E732" t="s">
        <v>1441</v>
      </c>
    </row>
    <row r="733" spans="1:5" ht="15" customHeight="1" x14ac:dyDescent="0.2">
      <c r="A733" t="s">
        <v>1442</v>
      </c>
      <c r="B733"/>
      <c r="C733"/>
      <c r="D733"/>
      <c r="E733" t="s">
        <v>1443</v>
      </c>
    </row>
    <row r="734" spans="1:5" ht="15" customHeight="1" x14ac:dyDescent="0.2">
      <c r="A734" t="s">
        <v>1444</v>
      </c>
      <c r="B734"/>
      <c r="C734"/>
      <c r="D734"/>
      <c r="E734" t="s">
        <v>1445</v>
      </c>
    </row>
    <row r="735" spans="1:5" ht="15" customHeight="1" x14ac:dyDescent="0.2">
      <c r="A735" t="s">
        <v>1446</v>
      </c>
      <c r="B735"/>
      <c r="C735"/>
      <c r="D735"/>
      <c r="E735" t="s">
        <v>1447</v>
      </c>
    </row>
    <row r="736" spans="1:5" ht="15" customHeight="1" x14ac:dyDescent="0.2">
      <c r="A736" t="s">
        <v>1448</v>
      </c>
      <c r="B736"/>
      <c r="C736"/>
      <c r="D736"/>
      <c r="E736" t="s">
        <v>1449</v>
      </c>
    </row>
    <row r="737" spans="1:5" ht="15" customHeight="1" x14ac:dyDescent="0.2">
      <c r="A737" t="s">
        <v>1450</v>
      </c>
      <c r="B737"/>
      <c r="C737"/>
      <c r="D737"/>
      <c r="E737" t="s">
        <v>1451</v>
      </c>
    </row>
    <row r="738" spans="1:5" ht="15" customHeight="1" x14ac:dyDescent="0.2">
      <c r="A738" t="s">
        <v>1452</v>
      </c>
      <c r="B738"/>
      <c r="C738"/>
      <c r="D738"/>
      <c r="E738" t="s">
        <v>1453</v>
      </c>
    </row>
    <row r="739" spans="1:5" ht="15" customHeight="1" x14ac:dyDescent="0.2">
      <c r="A739" t="s">
        <v>1454</v>
      </c>
      <c r="B739"/>
      <c r="C739"/>
      <c r="D739"/>
      <c r="E739" t="s">
        <v>1455</v>
      </c>
    </row>
    <row r="740" spans="1:5" ht="15" customHeight="1" x14ac:dyDescent="0.2">
      <c r="A740" t="s">
        <v>1456</v>
      </c>
      <c r="B740"/>
      <c r="C740"/>
      <c r="D740"/>
      <c r="E740" t="s">
        <v>1457</v>
      </c>
    </row>
    <row r="741" spans="1:5" ht="15" customHeight="1" x14ac:dyDescent="0.2">
      <c r="A741" t="s">
        <v>1458</v>
      </c>
      <c r="B741"/>
      <c r="C741"/>
      <c r="D741"/>
      <c r="E741" t="s">
        <v>1459</v>
      </c>
    </row>
    <row r="742" spans="1:5" ht="15" customHeight="1" x14ac:dyDescent="0.2">
      <c r="A742" t="s">
        <v>1460</v>
      </c>
      <c r="B742"/>
      <c r="C742"/>
      <c r="D742"/>
      <c r="E742" t="s">
        <v>1461</v>
      </c>
    </row>
    <row r="743" spans="1:5" ht="15" customHeight="1" x14ac:dyDescent="0.2">
      <c r="A743" t="s">
        <v>1462</v>
      </c>
      <c r="B743"/>
      <c r="C743"/>
      <c r="D743"/>
      <c r="E743" t="s">
        <v>1463</v>
      </c>
    </row>
    <row r="744" spans="1:5" ht="15" customHeight="1" x14ac:dyDescent="0.2">
      <c r="A744" t="s">
        <v>1464</v>
      </c>
      <c r="B744"/>
      <c r="C744"/>
      <c r="D744"/>
      <c r="E744" t="s">
        <v>1465</v>
      </c>
    </row>
    <row r="745" spans="1:5" ht="15" customHeight="1" x14ac:dyDescent="0.2">
      <c r="A745" t="s">
        <v>1466</v>
      </c>
      <c r="B745"/>
      <c r="C745"/>
      <c r="D745"/>
      <c r="E745" t="s">
        <v>1467</v>
      </c>
    </row>
    <row r="746" spans="1:5" ht="15" customHeight="1" x14ac:dyDescent="0.2">
      <c r="A746" t="s">
        <v>1468</v>
      </c>
      <c r="B746"/>
      <c r="C746"/>
      <c r="D746"/>
      <c r="E746" t="s">
        <v>1469</v>
      </c>
    </row>
    <row r="747" spans="1:5" ht="15" customHeight="1" x14ac:dyDescent="0.2">
      <c r="A747" t="s">
        <v>1470</v>
      </c>
      <c r="B747"/>
      <c r="C747"/>
      <c r="D747"/>
      <c r="E747" t="s">
        <v>1471</v>
      </c>
    </row>
    <row r="748" spans="1:5" ht="15" customHeight="1" x14ac:dyDescent="0.2">
      <c r="A748" t="s">
        <v>1472</v>
      </c>
      <c r="B748"/>
      <c r="C748"/>
      <c r="D748"/>
      <c r="E748" t="s">
        <v>1473</v>
      </c>
    </row>
    <row r="749" spans="1:5" ht="15" customHeight="1" x14ac:dyDescent="0.2">
      <c r="A749" t="s">
        <v>1474</v>
      </c>
      <c r="B749"/>
      <c r="C749"/>
      <c r="D749"/>
      <c r="E749" t="s">
        <v>1475</v>
      </c>
    </row>
    <row r="750" spans="1:5" ht="15" customHeight="1" x14ac:dyDescent="0.2">
      <c r="A750" t="s">
        <v>1476</v>
      </c>
      <c r="B750"/>
      <c r="C750"/>
      <c r="D750"/>
      <c r="E750" t="s">
        <v>1477</v>
      </c>
    </row>
    <row r="751" spans="1:5" ht="15" customHeight="1" x14ac:dyDescent="0.2">
      <c r="A751" t="s">
        <v>1478</v>
      </c>
      <c r="B751"/>
      <c r="C751"/>
      <c r="D751"/>
      <c r="E751" t="s">
        <v>1479</v>
      </c>
    </row>
    <row r="752" spans="1:5" ht="15" customHeight="1" x14ac:dyDescent="0.2">
      <c r="A752" t="s">
        <v>1480</v>
      </c>
      <c r="B752"/>
      <c r="C752"/>
      <c r="D752"/>
      <c r="E752" t="s">
        <v>1481</v>
      </c>
    </row>
    <row r="753" spans="1:5" ht="15" customHeight="1" x14ac:dyDescent="0.2">
      <c r="A753" t="s">
        <v>1482</v>
      </c>
      <c r="B753"/>
      <c r="C753"/>
      <c r="D753"/>
      <c r="E753" t="s">
        <v>1483</v>
      </c>
    </row>
    <row r="754" spans="1:5" ht="15" customHeight="1" x14ac:dyDescent="0.2">
      <c r="A754" t="s">
        <v>1484</v>
      </c>
      <c r="B754"/>
      <c r="C754"/>
      <c r="D754"/>
      <c r="E754" t="s">
        <v>1485</v>
      </c>
    </row>
    <row r="755" spans="1:5" ht="15" customHeight="1" x14ac:dyDescent="0.2">
      <c r="A755" t="s">
        <v>1486</v>
      </c>
      <c r="B755"/>
      <c r="C755"/>
      <c r="D755"/>
      <c r="E755" t="s">
        <v>1487</v>
      </c>
    </row>
    <row r="756" spans="1:5" ht="15" customHeight="1" x14ac:dyDescent="0.2">
      <c r="A756" t="s">
        <v>1488</v>
      </c>
      <c r="B756"/>
      <c r="C756"/>
      <c r="D756"/>
      <c r="E756" t="s">
        <v>1489</v>
      </c>
    </row>
    <row r="757" spans="1:5" ht="15" customHeight="1" x14ac:dyDescent="0.2">
      <c r="A757" t="s">
        <v>1490</v>
      </c>
      <c r="B757"/>
      <c r="C757"/>
      <c r="D757"/>
      <c r="E757" t="s">
        <v>1491</v>
      </c>
    </row>
    <row r="758" spans="1:5" ht="15" customHeight="1" x14ac:dyDescent="0.2">
      <c r="A758" t="s">
        <v>1492</v>
      </c>
      <c r="B758"/>
      <c r="C758"/>
      <c r="D758"/>
      <c r="E758" t="s">
        <v>1493</v>
      </c>
    </row>
    <row r="759" spans="1:5" ht="15" customHeight="1" x14ac:dyDescent="0.2">
      <c r="A759" t="s">
        <v>1494</v>
      </c>
      <c r="B759"/>
      <c r="C759"/>
      <c r="D759"/>
      <c r="E759" t="s">
        <v>1495</v>
      </c>
    </row>
    <row r="760" spans="1:5" ht="15" customHeight="1" x14ac:dyDescent="0.2">
      <c r="A760" t="s">
        <v>1496</v>
      </c>
      <c r="B760"/>
      <c r="C760"/>
      <c r="D760"/>
      <c r="E760" t="s">
        <v>1497</v>
      </c>
    </row>
    <row r="761" spans="1:5" ht="15" customHeight="1" x14ac:dyDescent="0.2">
      <c r="A761" t="s">
        <v>1498</v>
      </c>
      <c r="B761"/>
      <c r="C761"/>
      <c r="D761"/>
      <c r="E761" t="s">
        <v>1499</v>
      </c>
    </row>
    <row r="762" spans="1:5" ht="15" customHeight="1" x14ac:dyDescent="0.2">
      <c r="A762" t="s">
        <v>1500</v>
      </c>
      <c r="B762"/>
      <c r="C762"/>
      <c r="D762"/>
      <c r="E762" t="s">
        <v>1501</v>
      </c>
    </row>
    <row r="763" spans="1:5" ht="15" customHeight="1" x14ac:dyDescent="0.2">
      <c r="A763" t="s">
        <v>1502</v>
      </c>
      <c r="B763"/>
      <c r="C763"/>
      <c r="D763"/>
      <c r="E763" t="s">
        <v>1503</v>
      </c>
    </row>
    <row r="764" spans="1:5" ht="15" customHeight="1" x14ac:dyDescent="0.2">
      <c r="A764" t="s">
        <v>1504</v>
      </c>
      <c r="B764"/>
      <c r="C764"/>
      <c r="D764"/>
      <c r="E764" t="s">
        <v>1505</v>
      </c>
    </row>
    <row r="765" spans="1:5" ht="15" customHeight="1" x14ac:dyDescent="0.2">
      <c r="A765" t="s">
        <v>1506</v>
      </c>
      <c r="B765"/>
      <c r="C765"/>
      <c r="D765"/>
      <c r="E765" t="s">
        <v>1507</v>
      </c>
    </row>
    <row r="766" spans="1:5" ht="15" customHeight="1" x14ac:dyDescent="0.2">
      <c r="A766" t="s">
        <v>1508</v>
      </c>
      <c r="B766"/>
      <c r="C766"/>
      <c r="D766"/>
      <c r="E766" t="s">
        <v>1509</v>
      </c>
    </row>
    <row r="767" spans="1:5" ht="15" customHeight="1" x14ac:dyDescent="0.2">
      <c r="A767" t="s">
        <v>1510</v>
      </c>
      <c r="B767"/>
      <c r="C767"/>
      <c r="D767"/>
      <c r="E767" t="s">
        <v>1511</v>
      </c>
    </row>
    <row r="768" spans="1:5" ht="15" customHeight="1" x14ac:dyDescent="0.2">
      <c r="A768" t="s">
        <v>1512</v>
      </c>
      <c r="B768"/>
      <c r="C768"/>
      <c r="D768"/>
      <c r="E768" t="s">
        <v>1513</v>
      </c>
    </row>
    <row r="769" spans="1:5" ht="15" customHeight="1" x14ac:dyDescent="0.2">
      <c r="A769" t="s">
        <v>1514</v>
      </c>
      <c r="B769"/>
      <c r="C769"/>
      <c r="D769"/>
      <c r="E769" t="s">
        <v>1515</v>
      </c>
    </row>
    <row r="770" spans="1:5" s="108" customFormat="1" ht="15" customHeight="1" x14ac:dyDescent="0.2">
      <c r="A770" t="s">
        <v>1516</v>
      </c>
      <c r="B770"/>
      <c r="C770"/>
      <c r="D770"/>
      <c r="E770" t="s">
        <v>1517</v>
      </c>
    </row>
    <row r="771" spans="1:5" ht="15" customHeight="1" x14ac:dyDescent="0.2">
      <c r="A771" t="s">
        <v>1518</v>
      </c>
      <c r="B771"/>
      <c r="C771"/>
      <c r="D771"/>
      <c r="E771" t="s">
        <v>1519</v>
      </c>
    </row>
    <row r="772" spans="1:5" ht="15" customHeight="1" x14ac:dyDescent="0.2">
      <c r="A772" t="s">
        <v>1520</v>
      </c>
      <c r="B772"/>
      <c r="C772"/>
      <c r="D772"/>
      <c r="E772" t="s">
        <v>1521</v>
      </c>
    </row>
    <row r="773" spans="1:5" ht="15" customHeight="1" x14ac:dyDescent="0.2">
      <c r="A773" t="s">
        <v>1522</v>
      </c>
      <c r="B773"/>
      <c r="C773"/>
      <c r="D773"/>
      <c r="E773" t="s">
        <v>1523</v>
      </c>
    </row>
    <row r="774" spans="1:5" ht="15" customHeight="1" x14ac:dyDescent="0.2">
      <c r="A774" t="s">
        <v>1524</v>
      </c>
      <c r="B774"/>
      <c r="C774"/>
      <c r="D774"/>
      <c r="E774" t="s">
        <v>1525</v>
      </c>
    </row>
    <row r="775" spans="1:5" ht="15" customHeight="1" x14ac:dyDescent="0.2">
      <c r="A775" t="s">
        <v>1526</v>
      </c>
      <c r="B775"/>
      <c r="C775"/>
      <c r="D775"/>
      <c r="E775" t="s">
        <v>1527</v>
      </c>
    </row>
    <row r="776" spans="1:5" s="108" customFormat="1" ht="15" customHeight="1" x14ac:dyDescent="0.2">
      <c r="A776" t="s">
        <v>1528</v>
      </c>
      <c r="B776"/>
      <c r="C776"/>
      <c r="D776"/>
      <c r="E776" t="s">
        <v>1529</v>
      </c>
    </row>
    <row r="777" spans="1:5" ht="15" customHeight="1" x14ac:dyDescent="0.2">
      <c r="A777" t="s">
        <v>1530</v>
      </c>
      <c r="B777"/>
      <c r="C777"/>
      <c r="D777"/>
      <c r="E777" t="s">
        <v>1531</v>
      </c>
    </row>
    <row r="778" spans="1:5" ht="15" customHeight="1" x14ac:dyDescent="0.2">
      <c r="A778" t="s">
        <v>1532</v>
      </c>
      <c r="B778"/>
      <c r="C778"/>
      <c r="D778"/>
      <c r="E778" t="s">
        <v>1533</v>
      </c>
    </row>
    <row r="779" spans="1:5" ht="15" customHeight="1" x14ac:dyDescent="0.2">
      <c r="A779" t="s">
        <v>1534</v>
      </c>
      <c r="B779"/>
      <c r="C779"/>
      <c r="D779"/>
      <c r="E779" t="s">
        <v>1535</v>
      </c>
    </row>
    <row r="780" spans="1:5" ht="15" customHeight="1" x14ac:dyDescent="0.2">
      <c r="A780" t="s">
        <v>1536</v>
      </c>
      <c r="B780"/>
      <c r="C780"/>
      <c r="D780"/>
      <c r="E780" t="s">
        <v>1537</v>
      </c>
    </row>
    <row r="781" spans="1:5" ht="15" customHeight="1" x14ac:dyDescent="0.2">
      <c r="A781" t="s">
        <v>1538</v>
      </c>
      <c r="B781"/>
      <c r="C781"/>
      <c r="D781"/>
      <c r="E781" t="s">
        <v>1539</v>
      </c>
    </row>
    <row r="782" spans="1:5" ht="15" customHeight="1" x14ac:dyDescent="0.2">
      <c r="A782" t="s">
        <v>1540</v>
      </c>
      <c r="B782"/>
      <c r="C782"/>
      <c r="D782"/>
      <c r="E782" t="s">
        <v>1541</v>
      </c>
    </row>
    <row r="783" spans="1:5" ht="15" customHeight="1" x14ac:dyDescent="0.2">
      <c r="A783" t="s">
        <v>1542</v>
      </c>
      <c r="B783"/>
      <c r="C783"/>
      <c r="D783"/>
      <c r="E783" t="s">
        <v>1543</v>
      </c>
    </row>
    <row r="784" spans="1:5" ht="15" customHeight="1" x14ac:dyDescent="0.2">
      <c r="A784" t="s">
        <v>1544</v>
      </c>
      <c r="B784"/>
      <c r="C784"/>
      <c r="D784"/>
      <c r="E784" t="s">
        <v>1545</v>
      </c>
    </row>
    <row r="785" spans="1:5" ht="15" customHeight="1" x14ac:dyDescent="0.2">
      <c r="A785" t="s">
        <v>1546</v>
      </c>
      <c r="B785"/>
      <c r="C785"/>
      <c r="D785"/>
      <c r="E785" t="s">
        <v>1547</v>
      </c>
    </row>
    <row r="786" spans="1:5" s="108" customFormat="1" ht="15" customHeight="1" x14ac:dyDescent="0.2">
      <c r="A786" t="s">
        <v>1548</v>
      </c>
      <c r="B786"/>
      <c r="C786"/>
      <c r="D786"/>
      <c r="E786" t="s">
        <v>1549</v>
      </c>
    </row>
    <row r="787" spans="1:5" s="108" customFormat="1" ht="15" customHeight="1" x14ac:dyDescent="0.2">
      <c r="A787" t="s">
        <v>1550</v>
      </c>
      <c r="B787"/>
      <c r="C787"/>
      <c r="D787"/>
      <c r="E787" t="s">
        <v>1551</v>
      </c>
    </row>
    <row r="788" spans="1:5" ht="15" customHeight="1" x14ac:dyDescent="0.2">
      <c r="A788" t="s">
        <v>1552</v>
      </c>
      <c r="B788"/>
      <c r="C788"/>
      <c r="D788"/>
      <c r="E788" t="s">
        <v>1553</v>
      </c>
    </row>
    <row r="789" spans="1:5" ht="15" customHeight="1" x14ac:dyDescent="0.2">
      <c r="A789" t="s">
        <v>1554</v>
      </c>
      <c r="B789"/>
      <c r="C789"/>
      <c r="D789"/>
      <c r="E789" t="s">
        <v>1555</v>
      </c>
    </row>
    <row r="790" spans="1:5" ht="15" customHeight="1" x14ac:dyDescent="0.2">
      <c r="A790" t="s">
        <v>1556</v>
      </c>
      <c r="B790"/>
      <c r="C790"/>
      <c r="D790"/>
      <c r="E790" t="s">
        <v>1557</v>
      </c>
    </row>
    <row r="791" spans="1:5" ht="15" customHeight="1" x14ac:dyDescent="0.2">
      <c r="A791" t="s">
        <v>1558</v>
      </c>
      <c r="B791"/>
      <c r="C791"/>
      <c r="D791"/>
      <c r="E791" t="s">
        <v>1559</v>
      </c>
    </row>
    <row r="792" spans="1:5" s="108" customFormat="1" ht="15" customHeight="1" x14ac:dyDescent="0.2">
      <c r="A792" t="s">
        <v>1560</v>
      </c>
      <c r="B792"/>
      <c r="C792"/>
      <c r="D792"/>
      <c r="E792" t="s">
        <v>1561</v>
      </c>
    </row>
    <row r="793" spans="1:5" s="108" customFormat="1" ht="15" customHeight="1" x14ac:dyDescent="0.2">
      <c r="A793" t="s">
        <v>1562</v>
      </c>
      <c r="B793"/>
      <c r="C793"/>
      <c r="D793"/>
      <c r="E793" t="s">
        <v>1563</v>
      </c>
    </row>
    <row r="794" spans="1:5" s="108" customFormat="1" ht="15" customHeight="1" x14ac:dyDescent="0.2">
      <c r="A794" t="s">
        <v>1564</v>
      </c>
      <c r="B794"/>
      <c r="C794"/>
      <c r="D794"/>
      <c r="E794" t="s">
        <v>1565</v>
      </c>
    </row>
    <row r="795" spans="1:5" ht="15" customHeight="1" x14ac:dyDescent="0.2">
      <c r="A795" t="s">
        <v>1566</v>
      </c>
      <c r="B795"/>
      <c r="C795"/>
      <c r="D795"/>
      <c r="E795" t="s">
        <v>1567</v>
      </c>
    </row>
    <row r="796" spans="1:5" ht="15" customHeight="1" x14ac:dyDescent="0.2">
      <c r="A796" t="s">
        <v>1568</v>
      </c>
      <c r="B796"/>
      <c r="C796"/>
      <c r="D796"/>
      <c r="E796" t="s">
        <v>793</v>
      </c>
    </row>
    <row r="797" spans="1:5" ht="15" customHeight="1" x14ac:dyDescent="0.2">
      <c r="A797" t="s">
        <v>1569</v>
      </c>
      <c r="B797"/>
      <c r="C797"/>
      <c r="D797"/>
      <c r="E797" t="s">
        <v>1570</v>
      </c>
    </row>
    <row r="798" spans="1:5" ht="15" customHeight="1" x14ac:dyDescent="0.2">
      <c r="A798" t="s">
        <v>1571</v>
      </c>
      <c r="B798"/>
      <c r="C798"/>
      <c r="D798"/>
      <c r="E798" t="s">
        <v>1572</v>
      </c>
    </row>
    <row r="799" spans="1:5" s="108" customFormat="1" ht="15" customHeight="1" x14ac:dyDescent="0.2">
      <c r="A799" t="s">
        <v>1573</v>
      </c>
      <c r="B799"/>
      <c r="C799"/>
      <c r="D799"/>
      <c r="E799" t="s">
        <v>795</v>
      </c>
    </row>
    <row r="800" spans="1:5" s="108" customFormat="1" ht="15" customHeight="1" x14ac:dyDescent="0.2">
      <c r="A800" t="s">
        <v>1574</v>
      </c>
      <c r="B800"/>
      <c r="C800"/>
      <c r="D800"/>
      <c r="E800" t="s">
        <v>1575</v>
      </c>
    </row>
    <row r="801" spans="1:5" ht="15" customHeight="1" x14ac:dyDescent="0.2">
      <c r="A801" t="s">
        <v>1576</v>
      </c>
      <c r="B801"/>
      <c r="C801"/>
      <c r="D801"/>
      <c r="E801" t="s">
        <v>1577</v>
      </c>
    </row>
    <row r="802" spans="1:5" ht="15" customHeight="1" x14ac:dyDescent="0.2">
      <c r="A802" t="s">
        <v>1578</v>
      </c>
      <c r="B802"/>
      <c r="C802"/>
      <c r="D802"/>
      <c r="E802" t="s">
        <v>1579</v>
      </c>
    </row>
    <row r="803" spans="1:5" ht="15" customHeight="1" x14ac:dyDescent="0.2">
      <c r="A803" t="s">
        <v>1580</v>
      </c>
      <c r="B803"/>
      <c r="C803"/>
      <c r="D803"/>
      <c r="E803" t="s">
        <v>1581</v>
      </c>
    </row>
    <row r="804" spans="1:5" s="108" customFormat="1" ht="15" customHeight="1" x14ac:dyDescent="0.2">
      <c r="A804" t="s">
        <v>1582</v>
      </c>
      <c r="B804"/>
      <c r="C804"/>
      <c r="D804"/>
      <c r="E804" t="s">
        <v>1583</v>
      </c>
    </row>
    <row r="805" spans="1:5" s="108" customFormat="1" ht="15" customHeight="1" x14ac:dyDescent="0.2">
      <c r="A805" t="s">
        <v>1584</v>
      </c>
      <c r="B805"/>
      <c r="C805"/>
      <c r="D805"/>
      <c r="E805" t="s">
        <v>1585</v>
      </c>
    </row>
    <row r="806" spans="1:5" s="108" customFormat="1" ht="15" customHeight="1" x14ac:dyDescent="0.2">
      <c r="A806" t="s">
        <v>1586</v>
      </c>
      <c r="B806"/>
      <c r="C806"/>
      <c r="D806"/>
      <c r="E806" t="s">
        <v>1587</v>
      </c>
    </row>
    <row r="807" spans="1:5" ht="15" customHeight="1" x14ac:dyDescent="0.2">
      <c r="A807" t="s">
        <v>1588</v>
      </c>
      <c r="B807"/>
      <c r="C807"/>
      <c r="D807"/>
      <c r="E807" t="s">
        <v>1589</v>
      </c>
    </row>
    <row r="808" spans="1:5" ht="15" customHeight="1" x14ac:dyDescent="0.2">
      <c r="A808" t="s">
        <v>1590</v>
      </c>
      <c r="B808"/>
      <c r="C808"/>
      <c r="D808"/>
      <c r="E808" t="s">
        <v>1591</v>
      </c>
    </row>
    <row r="809" spans="1:5" ht="15" customHeight="1" x14ac:dyDescent="0.2">
      <c r="A809" t="s">
        <v>1592</v>
      </c>
      <c r="B809"/>
      <c r="C809"/>
      <c r="D809"/>
      <c r="E809" t="s">
        <v>1593</v>
      </c>
    </row>
    <row r="810" spans="1:5" s="108" customFormat="1" ht="15" customHeight="1" x14ac:dyDescent="0.2">
      <c r="A810" t="s">
        <v>1594</v>
      </c>
      <c r="B810"/>
      <c r="C810"/>
      <c r="D810"/>
      <c r="E810" t="s">
        <v>1595</v>
      </c>
    </row>
    <row r="811" spans="1:5" ht="15" customHeight="1" x14ac:dyDescent="0.2">
      <c r="A811" t="s">
        <v>1596</v>
      </c>
      <c r="B811"/>
      <c r="C811"/>
      <c r="D811"/>
      <c r="E811" t="s">
        <v>1597</v>
      </c>
    </row>
    <row r="812" spans="1:5" ht="15" customHeight="1" x14ac:dyDescent="0.2">
      <c r="A812" t="s">
        <v>1598</v>
      </c>
      <c r="B812"/>
      <c r="C812"/>
      <c r="D812"/>
      <c r="E812" t="s">
        <v>1597</v>
      </c>
    </row>
    <row r="813" spans="1:5" ht="15" customHeight="1" x14ac:dyDescent="0.2">
      <c r="A813" t="s">
        <v>1599</v>
      </c>
      <c r="B813"/>
      <c r="C813"/>
      <c r="D813"/>
      <c r="E813" t="s">
        <v>1600</v>
      </c>
    </row>
    <row r="814" spans="1:5" ht="15" customHeight="1" x14ac:dyDescent="0.2">
      <c r="A814" t="s">
        <v>1601</v>
      </c>
      <c r="B814"/>
      <c r="C814"/>
      <c r="D814"/>
      <c r="E814" t="s">
        <v>1602</v>
      </c>
    </row>
    <row r="815" spans="1:5" ht="15" customHeight="1" x14ac:dyDescent="0.2">
      <c r="A815" t="s">
        <v>1603</v>
      </c>
      <c r="B815"/>
      <c r="C815"/>
      <c r="D815"/>
      <c r="E815" t="s">
        <v>1600</v>
      </c>
    </row>
    <row r="816" spans="1:5" ht="15" customHeight="1" x14ac:dyDescent="0.2">
      <c r="A816" t="s">
        <v>1604</v>
      </c>
      <c r="B816"/>
      <c r="C816"/>
      <c r="D816"/>
      <c r="E816" t="s">
        <v>1605</v>
      </c>
    </row>
    <row r="817" spans="1:5" s="108" customFormat="1" ht="15" customHeight="1" x14ac:dyDescent="0.2">
      <c r="A817" t="s">
        <v>1606</v>
      </c>
      <c r="B817"/>
      <c r="C817"/>
      <c r="D817"/>
      <c r="E817" t="s">
        <v>1607</v>
      </c>
    </row>
    <row r="818" spans="1:5" s="108" customFormat="1" ht="15" customHeight="1" x14ac:dyDescent="0.2">
      <c r="A818" t="s">
        <v>1608</v>
      </c>
      <c r="B818"/>
      <c r="C818"/>
      <c r="D818"/>
      <c r="E818" t="s">
        <v>1609</v>
      </c>
    </row>
    <row r="819" spans="1:5" s="108" customFormat="1" ht="15" customHeight="1" x14ac:dyDescent="0.2">
      <c r="A819" t="s">
        <v>1610</v>
      </c>
      <c r="B819"/>
      <c r="C819"/>
      <c r="D819"/>
      <c r="E819" t="s">
        <v>1611</v>
      </c>
    </row>
    <row r="820" spans="1:5" ht="15" customHeight="1" x14ac:dyDescent="0.2">
      <c r="A820" t="s">
        <v>1612</v>
      </c>
      <c r="B820"/>
      <c r="C820"/>
      <c r="D820"/>
      <c r="E820" t="s">
        <v>1613</v>
      </c>
    </row>
    <row r="821" spans="1:5" ht="15" customHeight="1" x14ac:dyDescent="0.2">
      <c r="A821" t="s">
        <v>1614</v>
      </c>
      <c r="B821"/>
      <c r="C821"/>
      <c r="D821"/>
      <c r="E821" t="s">
        <v>1615</v>
      </c>
    </row>
    <row r="822" spans="1:5" ht="15" customHeight="1" x14ac:dyDescent="0.2">
      <c r="A822" t="s">
        <v>1616</v>
      </c>
      <c r="B822"/>
      <c r="C822"/>
      <c r="D822"/>
      <c r="E822" t="s">
        <v>1617</v>
      </c>
    </row>
    <row r="823" spans="1:5" ht="15" customHeight="1" x14ac:dyDescent="0.2">
      <c r="A823" t="s">
        <v>1618</v>
      </c>
      <c r="B823"/>
      <c r="C823"/>
      <c r="D823"/>
      <c r="E823" t="s">
        <v>1619</v>
      </c>
    </row>
    <row r="824" spans="1:5" ht="15" customHeight="1" x14ac:dyDescent="0.2">
      <c r="A824" t="s">
        <v>1620</v>
      </c>
      <c r="B824"/>
      <c r="C824"/>
      <c r="D824"/>
      <c r="E824" t="s">
        <v>1337</v>
      </c>
    </row>
    <row r="825" spans="1:5" ht="15" customHeight="1" x14ac:dyDescent="0.2">
      <c r="E825" s="107"/>
    </row>
    <row r="826" spans="1:5" ht="15" customHeight="1" x14ac:dyDescent="0.2">
      <c r="E826" s="107"/>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B48"/>
  <sheetViews>
    <sheetView workbookViewId="0"/>
  </sheetViews>
  <sheetFormatPr baseColWidth="10" defaultColWidth="11.42578125" defaultRowHeight="12.75" x14ac:dyDescent="0.2"/>
  <cols>
    <col min="1" max="1" width="148.5703125" style="80" customWidth="1"/>
    <col min="2" max="16384" width="11.42578125" style="80"/>
  </cols>
  <sheetData>
    <row r="1" spans="1:2" ht="30" customHeight="1" x14ac:dyDescent="0.2">
      <c r="A1" s="79" t="s">
        <v>1621</v>
      </c>
    </row>
    <row r="2" spans="1:2" ht="165" x14ac:dyDescent="0.2">
      <c r="A2" s="81" t="s">
        <v>1622</v>
      </c>
    </row>
    <row r="3" spans="1:2" ht="30" customHeight="1" x14ac:dyDescent="0.2">
      <c r="A3" s="79" t="s">
        <v>1623</v>
      </c>
    </row>
    <row r="4" spans="1:2" ht="30" customHeight="1" x14ac:dyDescent="0.2">
      <c r="A4" s="79" t="s">
        <v>1624</v>
      </c>
    </row>
    <row r="5" spans="1:2" ht="150" x14ac:dyDescent="0.2">
      <c r="A5" s="96" t="s">
        <v>1625</v>
      </c>
    </row>
    <row r="6" spans="1:2" ht="105.75" x14ac:dyDescent="0.2">
      <c r="A6" s="96" t="s">
        <v>1626</v>
      </c>
      <c r="B6" s="82"/>
    </row>
    <row r="7" spans="1:2" ht="60" x14ac:dyDescent="0.2">
      <c r="A7" s="96" t="s">
        <v>1627</v>
      </c>
      <c r="B7" s="82"/>
    </row>
    <row r="8" spans="1:2" ht="210" x14ac:dyDescent="0.2">
      <c r="A8" s="96" t="s">
        <v>1628</v>
      </c>
      <c r="B8" s="82"/>
    </row>
    <row r="9" spans="1:2" ht="15" x14ac:dyDescent="0.2">
      <c r="A9" s="81" t="s">
        <v>1629</v>
      </c>
      <c r="B9" s="82"/>
    </row>
    <row r="10" spans="1:2" ht="45" customHeight="1" x14ac:dyDescent="0.2">
      <c r="A10" s="81" t="s">
        <v>1630</v>
      </c>
      <c r="B10" s="82"/>
    </row>
    <row r="11" spans="1:2" ht="30" x14ac:dyDescent="0.2">
      <c r="A11" s="81" t="s">
        <v>1631</v>
      </c>
      <c r="B11" s="82" t="s">
        <v>1632</v>
      </c>
    </row>
    <row r="12" spans="1:2" ht="15" x14ac:dyDescent="0.2">
      <c r="A12" s="81" t="s">
        <v>1633</v>
      </c>
      <c r="B12" s="82"/>
    </row>
    <row r="13" spans="1:2" ht="47.25" x14ac:dyDescent="0.2">
      <c r="A13" s="112" t="s">
        <v>1634</v>
      </c>
      <c r="B13" s="82"/>
    </row>
    <row r="14" spans="1:2" ht="30" customHeight="1" x14ac:dyDescent="0.2">
      <c r="A14" s="79" t="s">
        <v>1635</v>
      </c>
    </row>
    <row r="15" spans="1:2" ht="150" x14ac:dyDescent="0.2">
      <c r="A15" s="81" t="s">
        <v>1636</v>
      </c>
    </row>
    <row r="16" spans="1:2" ht="45" customHeight="1" x14ac:dyDescent="0.2">
      <c r="A16" s="81" t="s">
        <v>1637</v>
      </c>
      <c r="B16" s="82"/>
    </row>
    <row r="17" spans="1:2" ht="30" customHeight="1" x14ac:dyDescent="0.2">
      <c r="A17" s="79" t="s">
        <v>1638</v>
      </c>
    </row>
    <row r="18" spans="1:2" ht="45" customHeight="1" x14ac:dyDescent="0.2">
      <c r="A18" s="81" t="s">
        <v>1639</v>
      </c>
      <c r="B18" s="82"/>
    </row>
    <row r="19" spans="1:2" ht="45" customHeight="1" x14ac:dyDescent="0.2">
      <c r="A19" s="81" t="s">
        <v>1640</v>
      </c>
      <c r="B19" s="82"/>
    </row>
    <row r="20" spans="1:2" ht="45" customHeight="1" x14ac:dyDescent="0.2">
      <c r="A20" s="81" t="s">
        <v>1641</v>
      </c>
      <c r="B20" s="82"/>
    </row>
    <row r="21" spans="1:2" ht="30" x14ac:dyDescent="0.2">
      <c r="A21" s="81" t="s">
        <v>1642</v>
      </c>
      <c r="B21" s="82"/>
    </row>
    <row r="22" spans="1:2" ht="15" x14ac:dyDescent="0.2">
      <c r="A22" s="81"/>
      <c r="B22" s="82"/>
    </row>
    <row r="23" spans="1:2" ht="30" customHeight="1" x14ac:dyDescent="0.2">
      <c r="A23" s="79" t="s">
        <v>1643</v>
      </c>
    </row>
    <row r="24" spans="1:2" ht="45" x14ac:dyDescent="0.2">
      <c r="A24" s="81" t="s">
        <v>1644</v>
      </c>
      <c r="B24" s="82"/>
    </row>
    <row r="25" spans="1:2" ht="15" x14ac:dyDescent="0.2">
      <c r="A25" s="81" t="s">
        <v>1645</v>
      </c>
      <c r="B25" s="82"/>
    </row>
    <row r="26" spans="1:2" ht="30" x14ac:dyDescent="0.2">
      <c r="A26" s="81" t="s">
        <v>1646</v>
      </c>
      <c r="B26" s="82"/>
    </row>
    <row r="27" spans="1:2" ht="30" x14ac:dyDescent="0.2">
      <c r="A27" s="81" t="s">
        <v>1647</v>
      </c>
      <c r="B27" s="82"/>
    </row>
    <row r="28" spans="1:2" ht="30" x14ac:dyDescent="0.2">
      <c r="A28" s="81" t="s">
        <v>1648</v>
      </c>
    </row>
    <row r="29" spans="1:2" ht="45" x14ac:dyDescent="0.2">
      <c r="A29" s="81" t="s">
        <v>1649</v>
      </c>
    </row>
    <row r="30" spans="1:2" ht="30.75" x14ac:dyDescent="0.2">
      <c r="A30" s="81" t="s">
        <v>1650</v>
      </c>
    </row>
    <row r="31" spans="1:2" ht="135.75" x14ac:dyDescent="0.2">
      <c r="A31" s="81" t="s">
        <v>1651</v>
      </c>
    </row>
    <row r="32" spans="1:2" ht="30" customHeight="1" x14ac:dyDescent="0.2">
      <c r="A32" s="79" t="s">
        <v>1652</v>
      </c>
    </row>
    <row r="33" spans="1:1" ht="45" x14ac:dyDescent="0.2">
      <c r="A33" s="81" t="s">
        <v>1653</v>
      </c>
    </row>
    <row r="34" spans="1:1" ht="150" x14ac:dyDescent="0.2">
      <c r="A34" s="81" t="s">
        <v>1654</v>
      </c>
    </row>
    <row r="35" spans="1:1" ht="120" x14ac:dyDescent="0.2">
      <c r="A35" s="81" t="s">
        <v>1655</v>
      </c>
    </row>
    <row r="36" spans="1:1" ht="44.25" customHeight="1" x14ac:dyDescent="0.2">
      <c r="A36" s="81" t="s">
        <v>1656</v>
      </c>
    </row>
    <row r="37" spans="1:1" ht="15" x14ac:dyDescent="0.2">
      <c r="A37" s="81" t="s">
        <v>1657</v>
      </c>
    </row>
    <row r="38" spans="1:1" ht="30" customHeight="1" x14ac:dyDescent="0.2">
      <c r="A38" s="79" t="s">
        <v>1658</v>
      </c>
    </row>
    <row r="39" spans="1:1" ht="45" x14ac:dyDescent="0.2">
      <c r="A39" s="81" t="s">
        <v>1659</v>
      </c>
    </row>
    <row r="40" spans="1:1" ht="30" x14ac:dyDescent="0.2">
      <c r="A40" s="81" t="s">
        <v>1660</v>
      </c>
    </row>
    <row r="41" spans="1:1" ht="30" x14ac:dyDescent="0.2">
      <c r="A41" s="81" t="s">
        <v>1661</v>
      </c>
    </row>
    <row r="42" spans="1:1" ht="15.75" x14ac:dyDescent="0.2">
      <c r="A42" s="79" t="s">
        <v>1662</v>
      </c>
    </row>
    <row r="43" spans="1:1" ht="45" x14ac:dyDescent="0.2">
      <c r="A43" s="81" t="s">
        <v>1663</v>
      </c>
    </row>
    <row r="45" spans="1:1" ht="30" customHeight="1" x14ac:dyDescent="0.2">
      <c r="A45" s="79" t="s">
        <v>1664</v>
      </c>
    </row>
    <row r="46" spans="1:1" ht="45" x14ac:dyDescent="0.2">
      <c r="A46" s="81" t="s">
        <v>1665</v>
      </c>
    </row>
    <row r="47" spans="1:1" ht="30" x14ac:dyDescent="0.2">
      <c r="A47" s="81" t="s">
        <v>1666</v>
      </c>
    </row>
    <row r="48" spans="1:1" ht="25.5" x14ac:dyDescent="0.2">
      <c r="A48" s="113" t="s">
        <v>1667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2048"/>
  <sheetViews>
    <sheetView showGridLines="0" showZeros="0" topLeftCell="A10" zoomScale="90" zoomScaleNormal="90" zoomScaleSheetLayoutView="90" zoomScalePageLayoutView="85" workbookViewId="0">
      <selection activeCell="A12" sqref="A12:E12"/>
    </sheetView>
  </sheetViews>
  <sheetFormatPr baseColWidth="10" defaultColWidth="11.42578125" defaultRowHeight="20.100000000000001" customHeight="1" x14ac:dyDescent="0.2"/>
  <cols>
    <col min="1" max="1" width="11.42578125" style="69"/>
    <col min="2" max="2" width="20.28515625" style="69" customWidth="1"/>
    <col min="3" max="3" width="85.5703125" style="69" customWidth="1"/>
    <col min="4" max="4" width="9.7109375" style="91" customWidth="1"/>
    <col min="5" max="5" width="14.7109375" style="69" customWidth="1"/>
    <col min="6" max="6" width="5.28515625" style="69" customWidth="1"/>
    <col min="7" max="7" width="91.7109375" style="69" bestFit="1" customWidth="1"/>
    <col min="8" max="9" width="14.7109375" style="69" customWidth="1"/>
    <col min="10" max="10" width="26.140625" style="69" customWidth="1"/>
    <col min="11" max="16384" width="11.42578125" style="69"/>
  </cols>
  <sheetData>
    <row r="1" spans="1:10" ht="20.100000000000001" customHeight="1" x14ac:dyDescent="0.2">
      <c r="A1" s="396" t="s">
        <v>1668</v>
      </c>
      <c r="B1" s="396"/>
      <c r="C1" s="396"/>
      <c r="D1" s="396"/>
      <c r="E1" s="396"/>
      <c r="F1" s="74"/>
      <c r="J1" s="74"/>
    </row>
    <row r="2" spans="1:10" ht="20.100000000000001" customHeight="1" x14ac:dyDescent="0.2">
      <c r="A2" s="290" t="s">
        <v>1669</v>
      </c>
      <c r="B2" s="291"/>
      <c r="C2" s="290" t="s">
        <v>1670</v>
      </c>
      <c r="D2" s="292"/>
      <c r="E2" s="290"/>
      <c r="F2" s="68"/>
      <c r="J2" s="68"/>
    </row>
    <row r="3" spans="1:10" s="76" customFormat="1" ht="20.100000000000001" customHeight="1" x14ac:dyDescent="0.2">
      <c r="A3" s="293" t="s">
        <v>1671</v>
      </c>
      <c r="B3" s="294"/>
      <c r="C3" s="290" t="s">
        <v>2524</v>
      </c>
      <c r="D3" s="295"/>
      <c r="E3" s="296"/>
      <c r="F3" s="77"/>
      <c r="J3" s="77"/>
    </row>
    <row r="4" spans="1:10" s="76" customFormat="1" ht="20.100000000000001" customHeight="1" x14ac:dyDescent="0.2">
      <c r="A4" s="293" t="s">
        <v>1672</v>
      </c>
      <c r="B4" s="294"/>
      <c r="C4" s="296" t="s">
        <v>2526</v>
      </c>
      <c r="D4" s="295"/>
      <c r="E4" s="296"/>
      <c r="F4" s="77"/>
      <c r="J4" s="77"/>
    </row>
    <row r="5" spans="1:10" s="76" customFormat="1" ht="20.100000000000001" customHeight="1" x14ac:dyDescent="0.2">
      <c r="A5" s="293" t="s">
        <v>1673</v>
      </c>
      <c r="B5" s="294"/>
      <c r="C5" s="297"/>
      <c r="D5" s="298"/>
      <c r="E5" s="294"/>
    </row>
    <row r="6" spans="1:10" s="76" customFormat="1" ht="20.100000000000001" customHeight="1" x14ac:dyDescent="0.2">
      <c r="A6" s="293" t="s">
        <v>1674</v>
      </c>
      <c r="B6" s="294"/>
      <c r="C6" s="297"/>
      <c r="D6" s="298"/>
      <c r="E6" s="294"/>
    </row>
    <row r="7" spans="1:10" s="76" customFormat="1" ht="20.100000000000001" customHeight="1" x14ac:dyDescent="0.2">
      <c r="A7" s="293" t="s">
        <v>1675</v>
      </c>
      <c r="B7" s="294"/>
      <c r="C7" s="299">
        <v>649168305.87</v>
      </c>
      <c r="D7" s="298"/>
      <c r="E7" s="294"/>
    </row>
    <row r="8" spans="1:10" s="76" customFormat="1" ht="20.100000000000001" customHeight="1" x14ac:dyDescent="0.2">
      <c r="A8" s="293" t="s">
        <v>1676</v>
      </c>
      <c r="B8" s="294"/>
      <c r="C8" s="300">
        <v>0.15</v>
      </c>
      <c r="D8" s="298"/>
      <c r="E8" s="294"/>
    </row>
    <row r="9" spans="1:10" s="76" customFormat="1" ht="20.100000000000001" customHeight="1" x14ac:dyDescent="0.2">
      <c r="A9" s="293" t="s">
        <v>1677</v>
      </c>
      <c r="B9" s="294"/>
      <c r="C9" s="301"/>
      <c r="D9" s="298"/>
      <c r="E9" s="294"/>
    </row>
    <row r="10" spans="1:10" s="76" customFormat="1" ht="20.100000000000001" customHeight="1" x14ac:dyDescent="0.2">
      <c r="A10" s="293" t="s">
        <v>1678</v>
      </c>
      <c r="B10" s="294"/>
      <c r="C10" s="302">
        <v>180</v>
      </c>
      <c r="D10" s="298"/>
      <c r="E10" s="294"/>
    </row>
    <row r="11" spans="1:10" s="76" customFormat="1" ht="20.100000000000001" customHeight="1" x14ac:dyDescent="0.2">
      <c r="A11" s="294"/>
      <c r="B11" s="293"/>
      <c r="C11" s="302"/>
      <c r="D11" s="298"/>
      <c r="E11" s="294"/>
    </row>
    <row r="12" spans="1:10" ht="20.100000000000001" customHeight="1" x14ac:dyDescent="0.2">
      <c r="A12" s="396" t="s">
        <v>1679</v>
      </c>
      <c r="B12" s="396"/>
      <c r="C12" s="396"/>
      <c r="D12" s="396"/>
      <c r="E12" s="396"/>
      <c r="F12" s="74"/>
      <c r="J12" s="74"/>
    </row>
    <row r="13" spans="1:10" s="76" customFormat="1" ht="20.100000000000001" customHeight="1" x14ac:dyDescent="0.2">
      <c r="A13" s="293" t="s">
        <v>1680</v>
      </c>
      <c r="B13" s="294"/>
      <c r="C13" s="303"/>
      <c r="D13" s="298"/>
      <c r="E13" s="294"/>
    </row>
    <row r="14" spans="1:10" s="76" customFormat="1" ht="20.100000000000001" customHeight="1" x14ac:dyDescent="0.2">
      <c r="A14" s="293" t="s">
        <v>1681</v>
      </c>
      <c r="B14" s="294"/>
      <c r="C14" s="304"/>
      <c r="D14" s="298"/>
      <c r="E14" s="294"/>
    </row>
    <row r="15" spans="1:10" ht="20.100000000000001" customHeight="1" x14ac:dyDescent="0.2">
      <c r="A15" s="293" t="s">
        <v>1682</v>
      </c>
      <c r="B15" s="291"/>
      <c r="C15" s="305"/>
      <c r="D15" s="306"/>
      <c r="E15" s="307"/>
      <c r="F15" s="88"/>
      <c r="J15" s="88"/>
    </row>
    <row r="16" spans="1:10" ht="20.100000000000001" customHeight="1" x14ac:dyDescent="0.2">
      <c r="A16" s="293" t="s">
        <v>1683</v>
      </c>
      <c r="B16" s="291"/>
      <c r="C16" s="304"/>
      <c r="D16" s="306"/>
      <c r="E16" s="291"/>
    </row>
    <row r="17" spans="1:10" ht="20.100000000000001" customHeight="1" x14ac:dyDescent="0.2">
      <c r="A17" s="293" t="s">
        <v>1684</v>
      </c>
      <c r="B17" s="291"/>
      <c r="C17" s="304">
        <v>2.4E-2</v>
      </c>
      <c r="D17" s="306"/>
      <c r="E17" s="291"/>
    </row>
    <row r="18" spans="1:10" ht="20.100000000000001" customHeight="1" x14ac:dyDescent="0.2">
      <c r="A18" s="293" t="s">
        <v>1685</v>
      </c>
      <c r="B18" s="291"/>
      <c r="C18" s="304">
        <v>0.21</v>
      </c>
      <c r="D18" s="306"/>
      <c r="E18" s="291"/>
    </row>
    <row r="19" spans="1:10" ht="20.100000000000001" customHeight="1" x14ac:dyDescent="0.2">
      <c r="A19" s="293" t="s">
        <v>1686</v>
      </c>
      <c r="B19" s="291"/>
      <c r="C19" s="308">
        <f>(1+1*Costo_Financiero)+(1+1*Costo_Financiero)*(Gasto_Generales_Porcentaje+Beneficio)+((1+1*Costo_Financiero)+(1+1*Costo_Financiero)*(Gasto_Generales_Porcentaje+Beneficio))*(Ingresos_Brutos+IVA)</f>
        <v>1.234</v>
      </c>
      <c r="D19" s="309"/>
      <c r="E19" s="291" t="s">
        <v>1687</v>
      </c>
      <c r="G19" s="71"/>
    </row>
    <row r="20" spans="1:10" ht="20.100000000000001" customHeight="1" x14ac:dyDescent="0.2">
      <c r="C20" s="71"/>
    </row>
    <row r="21" spans="1:10" ht="20.100000000000001" customHeight="1" x14ac:dyDescent="0.2">
      <c r="B21" s="400" t="s">
        <v>1688</v>
      </c>
      <c r="C21" s="401"/>
      <c r="D21" s="401"/>
      <c r="E21" s="402"/>
      <c r="F21" s="74"/>
      <c r="J21" s="74"/>
    </row>
    <row r="23" spans="1:10" ht="20.100000000000001" customHeight="1" x14ac:dyDescent="0.2">
      <c r="B23" s="403" t="s">
        <v>1689</v>
      </c>
      <c r="C23" s="397" t="s">
        <v>1690</v>
      </c>
      <c r="D23" s="404" t="s">
        <v>1691</v>
      </c>
      <c r="E23" s="403" t="s">
        <v>1692</v>
      </c>
      <c r="F23" s="94"/>
      <c r="G23" s="397" t="s">
        <v>1693</v>
      </c>
      <c r="H23" s="397"/>
      <c r="I23" s="109"/>
      <c r="J23" s="398" t="s">
        <v>1694</v>
      </c>
    </row>
    <row r="24" spans="1:10" ht="20.100000000000001" customHeight="1" x14ac:dyDescent="0.2">
      <c r="B24" s="403"/>
      <c r="C24" s="397"/>
      <c r="D24" s="404"/>
      <c r="E24" s="403"/>
      <c r="F24" s="94"/>
      <c r="G24" s="90" t="s">
        <v>1695</v>
      </c>
      <c r="H24" s="90" t="s">
        <v>1691</v>
      </c>
      <c r="I24" s="110"/>
      <c r="J24" s="399"/>
    </row>
    <row r="25" spans="1:10" ht="20.100000000000001" customHeight="1" x14ac:dyDescent="0.2">
      <c r="B25" s="66"/>
      <c r="C25" s="89"/>
      <c r="D25" s="92"/>
      <c r="E25" s="66"/>
      <c r="F25" s="94"/>
      <c r="G25" s="111"/>
      <c r="H25" s="111"/>
      <c r="J25" s="111"/>
    </row>
    <row r="26" spans="1:10" ht="20.100000000000001" customHeight="1" x14ac:dyDescent="0.25">
      <c r="A26" s="69">
        <f t="shared" ref="A26:A101" si="0">IF(D26=0,A25,A25+1)</f>
        <v>0</v>
      </c>
      <c r="B26" s="252">
        <v>1</v>
      </c>
      <c r="C26" s="254" t="str">
        <f t="shared" ref="C26:C52" si="1">IFERROR(VLOOKUP(J26,Tabla_Items,2,FALSE),G26)</f>
        <v>TRABAJOS PRELIMINARES</v>
      </c>
      <c r="D26" s="93">
        <f t="shared" ref="D26:D52" si="2">IFERROR(VLOOKUP(J26,Tabla_Items,3,FALSE),H26)</f>
        <v>0</v>
      </c>
      <c r="E26" s="310"/>
      <c r="F26" s="101"/>
      <c r="G26" s="312" t="s">
        <v>2178</v>
      </c>
      <c r="H26" s="313"/>
      <c r="I26" s="91"/>
      <c r="J26" s="102"/>
    </row>
    <row r="27" spans="1:10" ht="20.100000000000001" customHeight="1" x14ac:dyDescent="0.25">
      <c r="A27" s="69">
        <f t="shared" si="0"/>
        <v>0</v>
      </c>
      <c r="B27" s="252" t="s">
        <v>2399</v>
      </c>
      <c r="C27" s="254" t="str">
        <f t="shared" si="1"/>
        <v>Preparación y Limpieza del terreno</v>
      </c>
      <c r="D27" s="93">
        <f t="shared" si="2"/>
        <v>0</v>
      </c>
      <c r="E27" s="311"/>
      <c r="F27" s="103"/>
      <c r="G27" s="312" t="s">
        <v>2665</v>
      </c>
      <c r="H27" s="314"/>
      <c r="I27" s="91"/>
      <c r="J27" s="102"/>
    </row>
    <row r="28" spans="1:10" ht="20.100000000000001" customHeight="1" x14ac:dyDescent="0.25">
      <c r="A28" s="69">
        <f t="shared" si="0"/>
        <v>1</v>
      </c>
      <c r="B28" s="252" t="s">
        <v>2391</v>
      </c>
      <c r="C28" s="251" t="str">
        <f t="shared" si="1"/>
        <v>Limpieza de los Terrenos</v>
      </c>
      <c r="D28" s="93" t="str">
        <f t="shared" si="2"/>
        <v>gl</v>
      </c>
      <c r="E28" s="311"/>
      <c r="F28" s="103"/>
      <c r="G28" s="315" t="s">
        <v>2406</v>
      </c>
      <c r="H28" s="314" t="s">
        <v>1696</v>
      </c>
      <c r="I28" s="91"/>
      <c r="J28" s="102"/>
    </row>
    <row r="29" spans="1:10" ht="20.100000000000001" customHeight="1" x14ac:dyDescent="0.25">
      <c r="A29" s="69">
        <f t="shared" si="0"/>
        <v>2</v>
      </c>
      <c r="B29" s="252" t="s">
        <v>2436</v>
      </c>
      <c r="C29" s="251" t="str">
        <f t="shared" si="1"/>
        <v>Erradicación de arbustos y/o árboles</v>
      </c>
      <c r="D29" s="93" t="str">
        <f t="shared" si="2"/>
        <v>un.</v>
      </c>
      <c r="E29" s="311"/>
      <c r="F29" s="103"/>
      <c r="G29" s="315" t="s">
        <v>2407</v>
      </c>
      <c r="H29" s="314" t="s">
        <v>1839</v>
      </c>
      <c r="I29" s="91"/>
      <c r="J29" s="102"/>
    </row>
    <row r="30" spans="1:10" ht="20.100000000000001" customHeight="1" x14ac:dyDescent="0.25">
      <c r="A30" s="69">
        <f t="shared" si="0"/>
        <v>3</v>
      </c>
      <c r="B30" s="252" t="s">
        <v>2392</v>
      </c>
      <c r="C30" s="251" t="str">
        <f t="shared" si="1"/>
        <v xml:space="preserve">Provisión y colocación de Cartel de Obra </v>
      </c>
      <c r="D30" s="93" t="str">
        <f t="shared" si="2"/>
        <v>gl</v>
      </c>
      <c r="E30" s="311"/>
      <c r="F30" s="103"/>
      <c r="G30" s="315" t="s">
        <v>2408</v>
      </c>
      <c r="H30" s="314" t="s">
        <v>1696</v>
      </c>
      <c r="I30" s="91"/>
      <c r="J30" s="102"/>
    </row>
    <row r="31" spans="1:10" ht="20.100000000000001" customHeight="1" x14ac:dyDescent="0.25">
      <c r="A31" s="69">
        <f>IF(D31=0,A30,A30+1)</f>
        <v>3</v>
      </c>
      <c r="B31" s="252" t="s">
        <v>2400</v>
      </c>
      <c r="C31" s="254" t="str">
        <f t="shared" si="1"/>
        <v>Replanteo y Otros</v>
      </c>
      <c r="D31" s="93">
        <f t="shared" si="2"/>
        <v>0</v>
      </c>
      <c r="E31" s="311"/>
      <c r="F31" s="103"/>
      <c r="G31" s="316" t="s">
        <v>2409</v>
      </c>
      <c r="H31" s="314"/>
      <c r="J31" s="102"/>
    </row>
    <row r="32" spans="1:10" ht="20.100000000000001" customHeight="1" x14ac:dyDescent="0.25">
      <c r="A32" s="69">
        <f t="shared" si="0"/>
        <v>4</v>
      </c>
      <c r="B32" s="252" t="s">
        <v>2393</v>
      </c>
      <c r="C32" s="251" t="str">
        <f t="shared" si="1"/>
        <v>Replanteo</v>
      </c>
      <c r="D32" s="93" t="str">
        <f t="shared" si="2"/>
        <v>m2</v>
      </c>
      <c r="E32" s="311"/>
      <c r="F32" s="103"/>
      <c r="G32" s="315" t="s">
        <v>1697</v>
      </c>
      <c r="H32" s="314" t="s">
        <v>1698</v>
      </c>
      <c r="J32" s="102"/>
    </row>
    <row r="33" spans="1:10" ht="20.100000000000001" customHeight="1" x14ac:dyDescent="0.25">
      <c r="A33" s="69">
        <f t="shared" si="0"/>
        <v>5</v>
      </c>
      <c r="B33" s="252" t="s">
        <v>2394</v>
      </c>
      <c r="C33" s="251" t="str">
        <f t="shared" si="1"/>
        <v>Vallados y Cierres perimetrales de Obra</v>
      </c>
      <c r="D33" s="93" t="str">
        <f t="shared" si="2"/>
        <v>ml</v>
      </c>
      <c r="E33" s="311"/>
      <c r="F33" s="103"/>
      <c r="G33" s="315" t="s">
        <v>2666</v>
      </c>
      <c r="H33" s="317" t="s">
        <v>1701</v>
      </c>
      <c r="J33" s="102"/>
    </row>
    <row r="34" spans="1:10" ht="20.100000000000001" customHeight="1" x14ac:dyDescent="0.25">
      <c r="A34" s="69">
        <f t="shared" si="0"/>
        <v>5</v>
      </c>
      <c r="B34" s="252" t="s">
        <v>2452</v>
      </c>
      <c r="C34" s="254" t="str">
        <f t="shared" si="1"/>
        <v>Actividades Complementarias</v>
      </c>
      <c r="D34" s="93">
        <f t="shared" si="2"/>
        <v>0</v>
      </c>
      <c r="E34" s="311"/>
      <c r="F34" s="103"/>
      <c r="G34" s="316" t="s">
        <v>2388</v>
      </c>
      <c r="H34" s="317"/>
      <c r="J34" s="102"/>
    </row>
    <row r="35" spans="1:10" ht="20.100000000000001" customHeight="1" x14ac:dyDescent="0.25">
      <c r="A35" s="69">
        <f>IF(D35=0,A34,A34+1)</f>
        <v>6</v>
      </c>
      <c r="B35" s="252" t="s">
        <v>2453</v>
      </c>
      <c r="C35" s="251" t="str">
        <f t="shared" ref="C35:C39" si="3">IFERROR(VLOOKUP(J35,Tabla_Items,2,FALSE),G35)</f>
        <v>Vigilancia y alumbrado de obra</v>
      </c>
      <c r="D35" s="93" t="str">
        <f t="shared" ref="D35:D39" si="4">IFERROR(VLOOKUP(J35,Tabla_Items,3,FALSE),H35)</f>
        <v>gl</v>
      </c>
      <c r="E35" s="311"/>
      <c r="F35" s="103"/>
      <c r="G35" s="315" t="s">
        <v>2458</v>
      </c>
      <c r="H35" s="314" t="s">
        <v>1696</v>
      </c>
      <c r="I35" s="91"/>
      <c r="J35" s="102"/>
    </row>
    <row r="36" spans="1:10" ht="20.100000000000001" customHeight="1" x14ac:dyDescent="0.25">
      <c r="A36" s="69">
        <f t="shared" ref="A36:A40" si="5">IF(D36=0,A35,A35+1)</f>
        <v>7</v>
      </c>
      <c r="B36" s="252" t="s">
        <v>2454</v>
      </c>
      <c r="C36" s="251" t="str">
        <f t="shared" si="3"/>
        <v>Energia de obra, Agua para la construcción</v>
      </c>
      <c r="D36" s="93" t="str">
        <f t="shared" si="4"/>
        <v>gl</v>
      </c>
      <c r="E36" s="311"/>
      <c r="F36" s="103"/>
      <c r="G36" s="315" t="s">
        <v>2516</v>
      </c>
      <c r="H36" s="314" t="s">
        <v>1696</v>
      </c>
      <c r="I36" s="91"/>
      <c r="J36" s="102"/>
    </row>
    <row r="37" spans="1:10" ht="20.100000000000001" customHeight="1" x14ac:dyDescent="0.25">
      <c r="A37" s="69">
        <f t="shared" si="5"/>
        <v>8</v>
      </c>
      <c r="B37" s="252" t="s">
        <v>2455</v>
      </c>
      <c r="C37" s="251" t="str">
        <f t="shared" si="3"/>
        <v>Construcción del obrador, depósitos de materiales, sanitario del personal</v>
      </c>
      <c r="D37" s="93" t="str">
        <f t="shared" si="4"/>
        <v>gl</v>
      </c>
      <c r="E37" s="311"/>
      <c r="F37" s="103"/>
      <c r="G37" s="315" t="s">
        <v>2517</v>
      </c>
      <c r="H37" s="314" t="s">
        <v>1696</v>
      </c>
      <c r="I37" s="91"/>
      <c r="J37" s="102"/>
    </row>
    <row r="38" spans="1:10" ht="20.100000000000001" customHeight="1" x14ac:dyDescent="0.25">
      <c r="A38" s="69">
        <f t="shared" si="5"/>
        <v>9</v>
      </c>
      <c r="B38" s="252" t="s">
        <v>2456</v>
      </c>
      <c r="C38" s="251" t="str">
        <f t="shared" si="3"/>
        <v>Oficina para la inspección</v>
      </c>
      <c r="D38" s="93" t="str">
        <f t="shared" si="4"/>
        <v>gl</v>
      </c>
      <c r="E38" s="311"/>
      <c r="F38" s="103"/>
      <c r="G38" s="315" t="s">
        <v>2515</v>
      </c>
      <c r="H38" s="314" t="s">
        <v>1696</v>
      </c>
      <c r="I38" s="91"/>
      <c r="J38" s="102"/>
    </row>
    <row r="39" spans="1:10" ht="20.100000000000001" customHeight="1" x14ac:dyDescent="0.25">
      <c r="A39" s="69">
        <f t="shared" si="5"/>
        <v>10</v>
      </c>
      <c r="B39" s="252" t="s">
        <v>2457</v>
      </c>
      <c r="C39" s="251" t="str">
        <f t="shared" si="3"/>
        <v>Higiene y seguridad en el trabajo</v>
      </c>
      <c r="D39" s="93" t="str">
        <f t="shared" si="4"/>
        <v>gl</v>
      </c>
      <c r="E39" s="311"/>
      <c r="F39" s="103"/>
      <c r="G39" s="315" t="s">
        <v>2459</v>
      </c>
      <c r="H39" s="314" t="s">
        <v>1696</v>
      </c>
      <c r="I39" s="91"/>
      <c r="J39" s="102"/>
    </row>
    <row r="40" spans="1:10" ht="20.100000000000001" customHeight="1" x14ac:dyDescent="0.25">
      <c r="A40" s="69">
        <f t="shared" si="5"/>
        <v>10</v>
      </c>
      <c r="B40" s="252" t="s">
        <v>2437</v>
      </c>
      <c r="C40" s="254" t="str">
        <f t="shared" si="1"/>
        <v>MOVIMIENTOS DE SUELO</v>
      </c>
      <c r="D40" s="93">
        <f t="shared" si="2"/>
        <v>0</v>
      </c>
      <c r="E40" s="311"/>
      <c r="F40" s="103"/>
      <c r="G40" s="316" t="s">
        <v>2410</v>
      </c>
      <c r="H40" s="317"/>
      <c r="J40" s="102"/>
    </row>
    <row r="41" spans="1:10" ht="20.100000000000001" customHeight="1" x14ac:dyDescent="0.25">
      <c r="A41" s="69">
        <f t="shared" si="0"/>
        <v>10</v>
      </c>
      <c r="B41" s="252" t="s">
        <v>2401</v>
      </c>
      <c r="C41" s="254" t="str">
        <f t="shared" si="1"/>
        <v>Terraplenamientos, Rellenos y Compactación</v>
      </c>
      <c r="D41" s="93">
        <f t="shared" si="2"/>
        <v>0</v>
      </c>
      <c r="E41" s="311"/>
      <c r="F41" s="103"/>
      <c r="G41" s="316" t="s">
        <v>2556</v>
      </c>
      <c r="H41" s="317"/>
      <c r="J41" s="102"/>
    </row>
    <row r="42" spans="1:10" ht="20.100000000000001" customHeight="1" x14ac:dyDescent="0.25">
      <c r="A42" s="69">
        <f t="shared" si="0"/>
        <v>11</v>
      </c>
      <c r="B42" s="252" t="s">
        <v>2395</v>
      </c>
      <c r="C42" s="251" t="str">
        <f t="shared" si="1"/>
        <v>Relleno y Compactación</v>
      </c>
      <c r="D42" s="93" t="str">
        <f t="shared" si="2"/>
        <v>m3</v>
      </c>
      <c r="E42" s="311"/>
      <c r="F42" s="103"/>
      <c r="G42" s="315" t="s">
        <v>2557</v>
      </c>
      <c r="H42" s="317" t="s">
        <v>1700</v>
      </c>
      <c r="J42" s="102"/>
    </row>
    <row r="43" spans="1:10" ht="20.100000000000001" customHeight="1" x14ac:dyDescent="0.25">
      <c r="A43" s="69">
        <f t="shared" si="0"/>
        <v>12</v>
      </c>
      <c r="B43" s="252" t="s">
        <v>2438</v>
      </c>
      <c r="C43" s="251" t="str">
        <f t="shared" si="1"/>
        <v>Relleno de zanjas y conductos</v>
      </c>
      <c r="D43" s="93" t="str">
        <f t="shared" si="2"/>
        <v>m3</v>
      </c>
      <c r="E43" s="311"/>
      <c r="F43" s="103"/>
      <c r="G43" s="315" t="s">
        <v>2411</v>
      </c>
      <c r="H43" s="317" t="s">
        <v>1700</v>
      </c>
      <c r="J43" s="102"/>
    </row>
    <row r="44" spans="1:10" ht="20.100000000000001" customHeight="1" x14ac:dyDescent="0.25">
      <c r="A44" s="69">
        <f t="shared" si="0"/>
        <v>13</v>
      </c>
      <c r="B44" s="252" t="s">
        <v>2439</v>
      </c>
      <c r="C44" s="251" t="str">
        <f t="shared" si="1"/>
        <v>Relleno bajo contrapiso</v>
      </c>
      <c r="D44" s="93" t="str">
        <f t="shared" si="2"/>
        <v>m3</v>
      </c>
      <c r="E44" s="311"/>
      <c r="F44" s="103"/>
      <c r="G44" s="315" t="s">
        <v>2412</v>
      </c>
      <c r="H44" s="317" t="s">
        <v>1700</v>
      </c>
      <c r="J44" s="102"/>
    </row>
    <row r="45" spans="1:10" ht="20.100000000000001" customHeight="1" x14ac:dyDescent="0.25">
      <c r="A45" s="69">
        <f t="shared" si="0"/>
        <v>14</v>
      </c>
      <c r="B45" s="252" t="s">
        <v>2440</v>
      </c>
      <c r="C45" s="251" t="str">
        <f t="shared" si="1"/>
        <v>Nivelación del Terreno</v>
      </c>
      <c r="D45" s="93" t="str">
        <f t="shared" si="2"/>
        <v>m2</v>
      </c>
      <c r="E45" s="311"/>
      <c r="F45" s="103"/>
      <c r="G45" s="315" t="s">
        <v>2413</v>
      </c>
      <c r="H45" s="317" t="s">
        <v>1698</v>
      </c>
      <c r="J45" s="102"/>
    </row>
    <row r="46" spans="1:10" ht="20.100000000000001" customHeight="1" x14ac:dyDescent="0.25">
      <c r="A46" s="69">
        <f t="shared" si="0"/>
        <v>14</v>
      </c>
      <c r="B46" s="252" t="s">
        <v>2402</v>
      </c>
      <c r="C46" s="254" t="str">
        <f t="shared" si="1"/>
        <v>Excavaciones</v>
      </c>
      <c r="D46" s="93">
        <f t="shared" si="2"/>
        <v>0</v>
      </c>
      <c r="E46" s="311"/>
      <c r="F46" s="103"/>
      <c r="G46" s="316" t="s">
        <v>2414</v>
      </c>
      <c r="H46" s="317"/>
      <c r="J46" s="102"/>
    </row>
    <row r="47" spans="1:10" ht="20.100000000000001" customHeight="1" x14ac:dyDescent="0.2">
      <c r="A47" s="69">
        <f t="shared" si="0"/>
        <v>15</v>
      </c>
      <c r="B47" s="330" t="s">
        <v>2396</v>
      </c>
      <c r="C47" s="251" t="str">
        <f t="shared" si="1"/>
        <v>Excavación para fundaciones</v>
      </c>
      <c r="D47" s="93" t="str">
        <f t="shared" si="2"/>
        <v>m3</v>
      </c>
      <c r="E47" s="311"/>
      <c r="F47" s="103"/>
      <c r="G47" s="247" t="s">
        <v>2190</v>
      </c>
      <c r="H47" s="246" t="s">
        <v>1700</v>
      </c>
      <c r="J47" s="102"/>
    </row>
    <row r="48" spans="1:10" ht="20.100000000000001" customHeight="1" x14ac:dyDescent="0.25">
      <c r="A48" s="69">
        <f t="shared" si="0"/>
        <v>15</v>
      </c>
      <c r="B48" s="252" t="s">
        <v>2441</v>
      </c>
      <c r="C48" s="254" t="str">
        <f t="shared" si="1"/>
        <v>ESTRUCTURAS RESISTENTES</v>
      </c>
      <c r="D48" s="93">
        <f t="shared" si="2"/>
        <v>0</v>
      </c>
      <c r="E48" s="311"/>
      <c r="F48" s="103"/>
      <c r="G48" s="318" t="s">
        <v>2389</v>
      </c>
      <c r="H48" s="314"/>
      <c r="J48" s="102"/>
    </row>
    <row r="49" spans="1:10" ht="20.100000000000001" customHeight="1" x14ac:dyDescent="0.25">
      <c r="A49" s="69">
        <f t="shared" si="0"/>
        <v>15</v>
      </c>
      <c r="B49" s="252" t="s">
        <v>2403</v>
      </c>
      <c r="C49" s="254" t="str">
        <f t="shared" si="1"/>
        <v>Hormigones Simples - No estructurales</v>
      </c>
      <c r="D49" s="93">
        <f t="shared" si="2"/>
        <v>0</v>
      </c>
      <c r="E49" s="311"/>
      <c r="F49" s="103"/>
      <c r="G49" s="264" t="s">
        <v>2415</v>
      </c>
      <c r="H49" s="246"/>
      <c r="J49" s="102"/>
    </row>
    <row r="50" spans="1:10" ht="20.100000000000001" customHeight="1" x14ac:dyDescent="0.25">
      <c r="A50" s="69">
        <f t="shared" si="0"/>
        <v>16</v>
      </c>
      <c r="B50" s="252" t="s">
        <v>2397</v>
      </c>
      <c r="C50" s="251" t="str">
        <f t="shared" si="1"/>
        <v xml:space="preserve">Hormigón de Limpieza </v>
      </c>
      <c r="D50" s="93" t="str">
        <f t="shared" si="2"/>
        <v>m2</v>
      </c>
      <c r="E50" s="311"/>
      <c r="F50" s="103"/>
      <c r="G50" s="249" t="s">
        <v>2416</v>
      </c>
      <c r="H50" s="246" t="s">
        <v>1698</v>
      </c>
      <c r="J50" s="102"/>
    </row>
    <row r="51" spans="1:10" ht="20.100000000000001" customHeight="1" x14ac:dyDescent="0.25">
      <c r="A51" s="69">
        <f t="shared" si="0"/>
        <v>16</v>
      </c>
      <c r="B51" s="252" t="s">
        <v>2404</v>
      </c>
      <c r="C51" s="254" t="str">
        <f t="shared" si="1"/>
        <v xml:space="preserve">Estructuras Resistentes de Hº Aº </v>
      </c>
      <c r="D51" s="93">
        <f t="shared" si="2"/>
        <v>0</v>
      </c>
      <c r="E51" s="311"/>
      <c r="F51" s="103"/>
      <c r="G51" s="319" t="s">
        <v>2529</v>
      </c>
      <c r="H51" s="320"/>
      <c r="J51" s="102"/>
    </row>
    <row r="52" spans="1:10" ht="20.100000000000001" customHeight="1" x14ac:dyDescent="0.25">
      <c r="A52" s="69">
        <f t="shared" si="0"/>
        <v>17</v>
      </c>
      <c r="B52" s="252" t="s">
        <v>2558</v>
      </c>
      <c r="C52" s="251" t="str">
        <f t="shared" si="1"/>
        <v>Bases con parrilla</v>
      </c>
      <c r="D52" s="93" t="str">
        <f t="shared" si="2"/>
        <v>m3</v>
      </c>
      <c r="E52" s="311"/>
      <c r="F52" s="103"/>
      <c r="G52" s="321" t="s">
        <v>2417</v>
      </c>
      <c r="H52" s="320" t="s">
        <v>1700</v>
      </c>
      <c r="J52" s="102"/>
    </row>
    <row r="53" spans="1:10" ht="20.100000000000001" customHeight="1" x14ac:dyDescent="0.25">
      <c r="A53" s="69">
        <f t="shared" ref="A53:A57" si="6">IF(D53=0,A52,A52+1)</f>
        <v>18</v>
      </c>
      <c r="B53" s="252" t="s">
        <v>2530</v>
      </c>
      <c r="C53" s="251" t="str">
        <f t="shared" ref="C53:C56" si="7">IFERROR(VLOOKUP(J53,Tabla_Items,2,FALSE),G53)</f>
        <v>Plateas de Fundacion</v>
      </c>
      <c r="D53" s="93" t="str">
        <f t="shared" ref="D53:D56" si="8">IFERROR(VLOOKUP(J53,Tabla_Items,3,FALSE),H53)</f>
        <v>m3</v>
      </c>
      <c r="E53" s="311"/>
      <c r="F53" s="103"/>
      <c r="G53" s="321" t="s">
        <v>2667</v>
      </c>
      <c r="H53" s="320" t="s">
        <v>1700</v>
      </c>
      <c r="J53" s="102"/>
    </row>
    <row r="54" spans="1:10" ht="20.100000000000001" customHeight="1" x14ac:dyDescent="0.25">
      <c r="A54" s="69">
        <f t="shared" ref="A54:A55" si="9">IF(D54=0,A53,A53+1)</f>
        <v>19</v>
      </c>
      <c r="B54" s="252" t="s">
        <v>2532</v>
      </c>
      <c r="C54" s="251" t="str">
        <f t="shared" ref="C54" si="10">IFERROR(VLOOKUP(J54,Tabla_Items,2,FALSE),G54)</f>
        <v>Zapatas Corridas</v>
      </c>
      <c r="D54" s="93" t="str">
        <f t="shared" ref="D54" si="11">IFERROR(VLOOKUP(J54,Tabla_Items,3,FALSE),H54)</f>
        <v>m3</v>
      </c>
      <c r="E54" s="311"/>
      <c r="F54" s="103"/>
      <c r="G54" s="321" t="s">
        <v>2531</v>
      </c>
      <c r="H54" s="320" t="s">
        <v>1700</v>
      </c>
      <c r="J54" s="102"/>
    </row>
    <row r="55" spans="1:10" ht="20.100000000000001" customHeight="1" x14ac:dyDescent="0.25">
      <c r="A55" s="69">
        <f t="shared" si="9"/>
        <v>20</v>
      </c>
      <c r="B55" s="252" t="s">
        <v>2533</v>
      </c>
      <c r="C55" s="251" t="str">
        <f t="shared" si="7"/>
        <v>Vigas de Fundaciones</v>
      </c>
      <c r="D55" s="93" t="str">
        <f t="shared" si="8"/>
        <v>m3</v>
      </c>
      <c r="E55" s="311"/>
      <c r="F55" s="103"/>
      <c r="G55" s="321" t="s">
        <v>2418</v>
      </c>
      <c r="H55" s="320" t="s">
        <v>1700</v>
      </c>
      <c r="J55" s="102"/>
    </row>
    <row r="56" spans="1:10" ht="20.100000000000001" customHeight="1" x14ac:dyDescent="0.25">
      <c r="A56" s="69">
        <f t="shared" si="6"/>
        <v>21</v>
      </c>
      <c r="B56" s="252" t="s">
        <v>2534</v>
      </c>
      <c r="C56" s="251" t="str">
        <f t="shared" si="7"/>
        <v>Vigas de arriostramiento</v>
      </c>
      <c r="D56" s="93" t="str">
        <f t="shared" si="8"/>
        <v>m3</v>
      </c>
      <c r="E56" s="311"/>
      <c r="F56" s="103"/>
      <c r="G56" s="322" t="s">
        <v>2199</v>
      </c>
      <c r="H56" s="320" t="s">
        <v>1700</v>
      </c>
      <c r="J56" s="102"/>
    </row>
    <row r="57" spans="1:10" ht="20.100000000000001" customHeight="1" x14ac:dyDescent="0.25">
      <c r="A57" s="69">
        <f t="shared" si="6"/>
        <v>22</v>
      </c>
      <c r="B57" s="252" t="s">
        <v>2535</v>
      </c>
      <c r="C57" s="251" t="str">
        <f t="shared" ref="C57:C71" si="12">IFERROR(VLOOKUP(J59,Tabla_Items,2,FALSE),G57)</f>
        <v>Columnas de encadenado</v>
      </c>
      <c r="D57" s="93" t="str">
        <f t="shared" ref="D57:D74" si="13">IFERROR(VLOOKUP(J59,Tabla_Items,3,FALSE),H57)</f>
        <v>m3</v>
      </c>
      <c r="E57" s="311"/>
      <c r="F57" s="103"/>
      <c r="G57" s="322" t="s">
        <v>2205</v>
      </c>
      <c r="H57" s="314" t="s">
        <v>1700</v>
      </c>
      <c r="J57" s="102"/>
    </row>
    <row r="58" spans="1:10" ht="20.100000000000001" customHeight="1" x14ac:dyDescent="0.25">
      <c r="A58" s="69">
        <f t="shared" si="0"/>
        <v>23</v>
      </c>
      <c r="B58" s="252" t="s">
        <v>2460</v>
      </c>
      <c r="C58" s="251" t="str">
        <f t="shared" si="12"/>
        <v>Columnas de carga</v>
      </c>
      <c r="D58" s="93" t="str">
        <f t="shared" si="13"/>
        <v>m3</v>
      </c>
      <c r="E58" s="311"/>
      <c r="F58" s="103"/>
      <c r="G58" s="323" t="s">
        <v>2209</v>
      </c>
      <c r="H58" s="314" t="s">
        <v>1700</v>
      </c>
      <c r="J58" s="102"/>
    </row>
    <row r="59" spans="1:10" ht="20.100000000000001" customHeight="1" x14ac:dyDescent="0.25">
      <c r="A59" s="69">
        <f t="shared" si="0"/>
        <v>24</v>
      </c>
      <c r="B59" s="252" t="s">
        <v>2442</v>
      </c>
      <c r="C59" s="251" t="str">
        <f>IFERROR(VLOOKUP(#REF!,Tabla_Items,2,FALSE),G59)</f>
        <v>Vigas de encadenado y dintel</v>
      </c>
      <c r="D59" s="93" t="str">
        <f>IFERROR(VLOOKUP(#REF!,Tabla_Items,3,FALSE),H59)</f>
        <v>m3</v>
      </c>
      <c r="E59" s="311"/>
      <c r="F59" s="103"/>
      <c r="G59" s="323" t="s">
        <v>2419</v>
      </c>
      <c r="H59" s="314" t="s">
        <v>1700</v>
      </c>
      <c r="J59" s="102"/>
    </row>
    <row r="60" spans="1:10" ht="20.100000000000001" customHeight="1" x14ac:dyDescent="0.25">
      <c r="A60" s="69">
        <f t="shared" si="0"/>
        <v>25</v>
      </c>
      <c r="B60" s="252" t="s">
        <v>2461</v>
      </c>
      <c r="C60" s="251" t="str">
        <f>IFERROR(VLOOKUP(#REF!,Tabla_Items,2,FALSE),G60)</f>
        <v xml:space="preserve">Vigas de Carga </v>
      </c>
      <c r="D60" s="93" t="str">
        <f>IFERROR(VLOOKUP(#REF!,Tabla_Items,3,FALSE),H60)</f>
        <v>m3</v>
      </c>
      <c r="E60" s="311"/>
      <c r="F60" s="103"/>
      <c r="G60" s="323" t="s">
        <v>2519</v>
      </c>
      <c r="H60" s="317" t="s">
        <v>1700</v>
      </c>
      <c r="J60" s="102"/>
    </row>
    <row r="61" spans="1:10" ht="20.100000000000001" customHeight="1" x14ac:dyDescent="0.25">
      <c r="A61" s="69">
        <f t="shared" ref="A61:A62" si="14">IF(D61=0,A60,A60+1)</f>
        <v>26</v>
      </c>
      <c r="B61" s="252" t="s">
        <v>2462</v>
      </c>
      <c r="C61" s="251" t="str">
        <f>IFERROR(VLOOKUP(#REF!,Tabla_Items,2,FALSE),G61)</f>
        <v>Tabiques de Hormigón armado</v>
      </c>
      <c r="D61" s="93" t="str">
        <f>IFERROR(VLOOKUP(#REF!,Tabla_Items,3,FALSE),H61)</f>
        <v>m3</v>
      </c>
      <c r="E61" s="311"/>
      <c r="F61" s="103"/>
      <c r="G61" s="323" t="s">
        <v>2559</v>
      </c>
      <c r="H61" s="317" t="s">
        <v>1700</v>
      </c>
      <c r="J61" s="102"/>
    </row>
    <row r="62" spans="1:10" ht="20.100000000000001" customHeight="1" x14ac:dyDescent="0.25">
      <c r="A62" s="69">
        <f t="shared" si="14"/>
        <v>26</v>
      </c>
      <c r="B62" s="252" t="s">
        <v>2405</v>
      </c>
      <c r="C62" s="254" t="str">
        <f t="shared" si="12"/>
        <v>Estructuras Metálicas</v>
      </c>
      <c r="D62" s="93">
        <f t="shared" si="13"/>
        <v>0</v>
      </c>
      <c r="E62" s="311"/>
      <c r="F62" s="103"/>
      <c r="G62" s="319" t="s">
        <v>2420</v>
      </c>
      <c r="H62" s="320"/>
      <c r="J62" s="102"/>
    </row>
    <row r="63" spans="1:10" ht="20.100000000000001" customHeight="1" x14ac:dyDescent="0.25">
      <c r="A63" s="69">
        <f t="shared" si="0"/>
        <v>27</v>
      </c>
      <c r="B63" s="252" t="s">
        <v>2443</v>
      </c>
      <c r="C63" s="251" t="str">
        <f t="shared" si="12"/>
        <v>Estructura de correas cerchas,  vigas y columnas</v>
      </c>
      <c r="D63" s="93" t="str">
        <f t="shared" si="13"/>
        <v>m2</v>
      </c>
      <c r="E63" s="311"/>
      <c r="F63" s="103"/>
      <c r="G63" s="322" t="s">
        <v>2560</v>
      </c>
      <c r="H63" s="246" t="s">
        <v>1698</v>
      </c>
      <c r="J63" s="102"/>
    </row>
    <row r="64" spans="1:10" ht="20.100000000000001" customHeight="1" x14ac:dyDescent="0.25">
      <c r="A64" s="69">
        <f t="shared" si="0"/>
        <v>28</v>
      </c>
      <c r="B64" s="252" t="s">
        <v>2561</v>
      </c>
      <c r="C64" s="251" t="str">
        <f>IFERROR(VLOOKUP(#REF!,Tabla_Items,2,FALSE),G64)</f>
        <v>Estructura soporte de Revestimiento</v>
      </c>
      <c r="D64" s="93" t="str">
        <f>IFERROR(VLOOKUP(#REF!,Tabla_Items,3,FALSE),H64)</f>
        <v>ml</v>
      </c>
      <c r="E64" s="311"/>
      <c r="F64" s="103"/>
      <c r="G64" s="322" t="s">
        <v>2536</v>
      </c>
      <c r="H64" s="314" t="s">
        <v>1701</v>
      </c>
      <c r="J64" s="102"/>
    </row>
    <row r="65" spans="1:10" ht="20.100000000000001" customHeight="1" x14ac:dyDescent="0.25">
      <c r="A65" s="69">
        <f t="shared" si="0"/>
        <v>29</v>
      </c>
      <c r="B65" s="252" t="s">
        <v>2562</v>
      </c>
      <c r="C65" s="251" t="str">
        <f>IFERROR(VLOOKUP(#REF!,Tabla_Items,2,FALSE),G65)</f>
        <v>Estructura metálica para tque. de Rva.</v>
      </c>
      <c r="D65" s="93" t="str">
        <f>IFERROR(VLOOKUP(#REF!,Tabla_Items,3,FALSE),H65)</f>
        <v>gl</v>
      </c>
      <c r="E65" s="311"/>
      <c r="F65" s="103"/>
      <c r="G65" s="322" t="s">
        <v>2668</v>
      </c>
      <c r="H65" s="314" t="s">
        <v>1696</v>
      </c>
      <c r="J65" s="102"/>
    </row>
    <row r="66" spans="1:10" ht="20.100000000000001" customHeight="1" x14ac:dyDescent="0.25">
      <c r="A66" s="69">
        <f t="shared" ref="A66:A67" si="15">IF(D66=0,A65,A65+1)</f>
        <v>30</v>
      </c>
      <c r="B66" s="252" t="s">
        <v>2563</v>
      </c>
      <c r="C66" s="251" t="str">
        <f>IFERROR(VLOOKUP(#REF!,Tabla_Items,2,FALSE),G66)</f>
        <v>Cenefa con estructura soporte</v>
      </c>
      <c r="D66" s="93" t="str">
        <f>IFERROR(VLOOKUP(#REF!,Tabla_Items,3,FALSE),H66)</f>
        <v>gl</v>
      </c>
      <c r="E66" s="311"/>
      <c r="F66" s="103"/>
      <c r="G66" s="322" t="s">
        <v>2421</v>
      </c>
      <c r="H66" s="314" t="s">
        <v>1696</v>
      </c>
      <c r="J66" s="102"/>
    </row>
    <row r="67" spans="1:10" ht="20.100000000000001" customHeight="1" x14ac:dyDescent="0.25">
      <c r="A67" s="69">
        <f t="shared" si="15"/>
        <v>30</v>
      </c>
      <c r="B67" s="252" t="s">
        <v>2444</v>
      </c>
      <c r="C67" s="254" t="str">
        <f t="shared" si="12"/>
        <v>ALBAÑILERIA</v>
      </c>
      <c r="D67" s="93">
        <f t="shared" si="13"/>
        <v>0</v>
      </c>
      <c r="E67" s="311"/>
      <c r="F67" s="103"/>
      <c r="G67" s="324" t="s">
        <v>2463</v>
      </c>
      <c r="H67" s="314"/>
      <c r="J67" s="102"/>
    </row>
    <row r="68" spans="1:10" ht="20.100000000000001" customHeight="1" x14ac:dyDescent="0.25">
      <c r="A68" s="69">
        <f t="shared" si="0"/>
        <v>30</v>
      </c>
      <c r="B68" s="252" t="s">
        <v>2398</v>
      </c>
      <c r="C68" s="254" t="str">
        <f>IFERROR(VLOOKUP(J70,Tabla_Items,2,FALSE),G68)</f>
        <v>Mamposteria</v>
      </c>
      <c r="D68" s="93">
        <f>IFERROR(VLOOKUP(J70,Tabla_Items,3,FALSE),H68)</f>
        <v>0</v>
      </c>
      <c r="E68" s="311"/>
      <c r="F68" s="103"/>
      <c r="G68" s="324" t="s">
        <v>2464</v>
      </c>
      <c r="H68" s="314"/>
      <c r="J68" s="102"/>
    </row>
    <row r="69" spans="1:10" ht="20.100000000000001" customHeight="1" x14ac:dyDescent="0.25">
      <c r="A69" s="69">
        <f t="shared" si="0"/>
        <v>31</v>
      </c>
      <c r="B69" s="252" t="s">
        <v>2465</v>
      </c>
      <c r="C69" s="251" t="str">
        <f>IFERROR(VLOOKUP(J71,Tabla_Items,2,FALSE),G69)</f>
        <v>Mampostería armada de 0,20m</v>
      </c>
      <c r="D69" s="93" t="str">
        <f>IFERROR(VLOOKUP(J71,Tabla_Items,3,FALSE),H69)</f>
        <v>m2</v>
      </c>
      <c r="E69" s="311"/>
      <c r="F69" s="103"/>
      <c r="G69" s="325" t="s">
        <v>2422</v>
      </c>
      <c r="H69" s="314" t="s">
        <v>1698</v>
      </c>
      <c r="J69" s="102"/>
    </row>
    <row r="70" spans="1:10" ht="20.100000000000001" customHeight="1" x14ac:dyDescent="0.25">
      <c r="A70" s="69">
        <f t="shared" si="0"/>
        <v>31</v>
      </c>
      <c r="B70" s="252" t="s">
        <v>2564</v>
      </c>
      <c r="C70" s="254" t="str">
        <f t="shared" si="12"/>
        <v>AISLACIONES</v>
      </c>
      <c r="D70" s="93">
        <f t="shared" si="13"/>
        <v>0</v>
      </c>
      <c r="E70" s="311"/>
      <c r="F70" s="103"/>
      <c r="G70" s="324" t="s">
        <v>2242</v>
      </c>
      <c r="H70" s="314"/>
      <c r="J70" s="102"/>
    </row>
    <row r="71" spans="1:10" ht="20.100000000000001" customHeight="1" x14ac:dyDescent="0.25">
      <c r="A71" s="69">
        <f t="shared" si="0"/>
        <v>32</v>
      </c>
      <c r="B71" s="252" t="s">
        <v>2565</v>
      </c>
      <c r="C71" s="251" t="str">
        <f t="shared" si="12"/>
        <v>Capa Aisladora horizontal y vertical</v>
      </c>
      <c r="D71" s="93" t="str">
        <f t="shared" si="13"/>
        <v>m2</v>
      </c>
      <c r="E71" s="311"/>
      <c r="F71" s="103"/>
      <c r="G71" s="325" t="s">
        <v>2423</v>
      </c>
      <c r="H71" s="314" t="s">
        <v>1698</v>
      </c>
      <c r="J71" s="102"/>
    </row>
    <row r="72" spans="1:10" ht="20.100000000000001" customHeight="1" x14ac:dyDescent="0.25">
      <c r="A72" s="69">
        <f t="shared" si="0"/>
        <v>33</v>
      </c>
      <c r="B72" s="252" t="s">
        <v>2566</v>
      </c>
      <c r="C72" s="250" t="str">
        <f>IFERROR(VLOOKUP(J74,Tabla_Items,2,FALSE),G72)</f>
        <v>Aislación contra el Salitre</v>
      </c>
      <c r="D72" s="259" t="str">
        <f>IFERROR(VLOOKUP(J74,Tabla_Items,3,FALSE),H72)</f>
        <v>m2</v>
      </c>
      <c r="E72" s="311"/>
      <c r="F72" s="103"/>
      <c r="G72" s="325" t="s">
        <v>2424</v>
      </c>
      <c r="H72" s="314" t="s">
        <v>1698</v>
      </c>
      <c r="J72" s="102"/>
    </row>
    <row r="73" spans="1:10" ht="20.100000000000001" customHeight="1" x14ac:dyDescent="0.25">
      <c r="A73" s="69">
        <f t="shared" si="0"/>
        <v>33</v>
      </c>
      <c r="B73" s="252" t="s">
        <v>2567</v>
      </c>
      <c r="C73" s="254" t="str">
        <f>IFERROR(VLOOKUP(J75,Tabla_Items,2,FALSE),G73)</f>
        <v>REVOQUES Y ENLUCIDOS</v>
      </c>
      <c r="D73" s="93">
        <f>IFERROR(VLOOKUP(J75,Tabla_Items,3,FALSE),H73)</f>
        <v>0</v>
      </c>
      <c r="E73" s="311"/>
      <c r="F73" s="103"/>
      <c r="G73" s="324" t="s">
        <v>2247</v>
      </c>
      <c r="H73" s="314"/>
      <c r="J73" s="102"/>
    </row>
    <row r="74" spans="1:10" ht="20.100000000000001" customHeight="1" x14ac:dyDescent="0.25">
      <c r="A74" s="69">
        <f t="shared" si="0"/>
        <v>34</v>
      </c>
      <c r="B74" s="252" t="s">
        <v>2568</v>
      </c>
      <c r="C74" s="251" t="str">
        <f>IFERROR(VLOOKUP(J76,Tabla_Items,2,FALSE),G74)</f>
        <v>Jaharro o revoque grueso interior y exterior</v>
      </c>
      <c r="D74" s="93" t="str">
        <f t="shared" si="13"/>
        <v>m2</v>
      </c>
      <c r="E74" s="311"/>
      <c r="F74" s="103"/>
      <c r="G74" s="325" t="s">
        <v>2390</v>
      </c>
      <c r="H74" s="314" t="s">
        <v>1698</v>
      </c>
      <c r="J74" s="102"/>
    </row>
    <row r="75" spans="1:10" ht="20.100000000000001" customHeight="1" x14ac:dyDescent="0.25">
      <c r="A75" s="69">
        <f t="shared" si="0"/>
        <v>35</v>
      </c>
      <c r="B75" s="252" t="s">
        <v>2569</v>
      </c>
      <c r="C75" s="251" t="str">
        <f>IFERROR(VLOOKUP(J77,Tabla_Items,2,FALSE),G75)</f>
        <v>Revoque grueso impermeable bajo revestimiento</v>
      </c>
      <c r="D75" s="93" t="str">
        <f>IFERROR(VLOOKUP(J77,Tabla_Items,3,FALSE),H75)</f>
        <v>m2</v>
      </c>
      <c r="E75" s="311"/>
      <c r="F75" s="103"/>
      <c r="G75" s="325" t="s">
        <v>2520</v>
      </c>
      <c r="H75" s="314" t="s">
        <v>1698</v>
      </c>
      <c r="J75" s="102"/>
    </row>
    <row r="76" spans="1:10" ht="20.100000000000001" customHeight="1" x14ac:dyDescent="0.25">
      <c r="A76" s="69">
        <f t="shared" si="0"/>
        <v>36</v>
      </c>
      <c r="B76" s="252" t="s">
        <v>2570</v>
      </c>
      <c r="C76" s="251" t="str">
        <f>IFERROR(VLOOKUP(#REF!,Tabla_Items,2,FALSE),G76)</f>
        <v>Enlucidos o revoques finos</v>
      </c>
      <c r="D76" s="93" t="str">
        <f>IFERROR(VLOOKUP(#REF!,Tabla_Items,3,FALSE),H76)</f>
        <v>m2</v>
      </c>
      <c r="E76" s="311"/>
      <c r="F76" s="103"/>
      <c r="G76" s="325" t="s">
        <v>2425</v>
      </c>
      <c r="H76" s="314" t="s">
        <v>1698</v>
      </c>
      <c r="J76" s="102"/>
    </row>
    <row r="77" spans="1:10" ht="20.100000000000001" customHeight="1" x14ac:dyDescent="0.25">
      <c r="A77" s="69">
        <f t="shared" si="0"/>
        <v>36</v>
      </c>
      <c r="B77" s="252" t="s">
        <v>2571</v>
      </c>
      <c r="C77" s="254" t="str">
        <f>IFERROR(VLOOKUP(#REF!,Tabla_Items,2,FALSE),G77)</f>
        <v>CONTRAPISOS Y CARPETAS</v>
      </c>
      <c r="D77" s="93">
        <f>IFERROR(VLOOKUP(#REF!,Tabla_Items,3,FALSE),H77)</f>
        <v>0</v>
      </c>
      <c r="E77" s="311"/>
      <c r="F77" s="103"/>
      <c r="G77" s="324" t="s">
        <v>2218</v>
      </c>
      <c r="H77" s="314"/>
      <c r="J77" s="102"/>
    </row>
    <row r="78" spans="1:10" ht="20.100000000000001" customHeight="1" x14ac:dyDescent="0.25">
      <c r="A78" s="69">
        <f t="shared" si="0"/>
        <v>37</v>
      </c>
      <c r="B78" s="252" t="s">
        <v>2669</v>
      </c>
      <c r="C78" s="251" t="str">
        <f>IFERROR(VLOOKUP(#REF!,Tabla_Items,2,FALSE),G78)</f>
        <v>Carpeta</v>
      </c>
      <c r="D78" s="93" t="str">
        <f>IFERROR(VLOOKUP(#REF!,Tabla_Items,3,FALSE),H78)</f>
        <v>m2</v>
      </c>
      <c r="E78" s="311"/>
      <c r="F78" s="103"/>
      <c r="G78" s="325" t="s">
        <v>2466</v>
      </c>
      <c r="H78" s="314" t="s">
        <v>1698</v>
      </c>
      <c r="J78" s="102"/>
    </row>
    <row r="79" spans="1:10" ht="20.100000000000001" customHeight="1" x14ac:dyDescent="0.25">
      <c r="A79" s="69">
        <f t="shared" ref="A79:A81" si="16">IF(D79=0,A78,A78+1)</f>
        <v>37</v>
      </c>
      <c r="B79" s="252" t="s">
        <v>2572</v>
      </c>
      <c r="C79" s="254" t="str">
        <f>IFERROR(VLOOKUP(#REF!,Tabla_Items,2,FALSE),G79)</f>
        <v>ANTEPECHOS</v>
      </c>
      <c r="D79" s="93">
        <f>IFERROR(VLOOKUP(#REF!,Tabla_Items,3,FALSE),H79)</f>
        <v>0</v>
      </c>
      <c r="E79" s="311"/>
      <c r="F79" s="103"/>
      <c r="G79" s="324" t="s">
        <v>2469</v>
      </c>
      <c r="H79" s="314"/>
      <c r="J79" s="102"/>
    </row>
    <row r="80" spans="1:10" ht="20.100000000000001" customHeight="1" x14ac:dyDescent="0.25">
      <c r="A80" s="69">
        <f t="shared" si="16"/>
        <v>38</v>
      </c>
      <c r="B80" s="252" t="s">
        <v>2574</v>
      </c>
      <c r="C80" s="251" t="str">
        <f>IFERROR(VLOOKUP(#REF!,Tabla_Items,2,FALSE),G80)</f>
        <v>De Hormigon</v>
      </c>
      <c r="D80" s="93" t="str">
        <f>IFERROR(VLOOKUP(#REF!,Tabla_Items,3,FALSE),H80)</f>
        <v>m2</v>
      </c>
      <c r="E80" s="311"/>
      <c r="F80" s="103"/>
      <c r="G80" s="325" t="s">
        <v>2573</v>
      </c>
      <c r="H80" s="314" t="s">
        <v>1698</v>
      </c>
      <c r="J80" s="102"/>
    </row>
    <row r="81" spans="1:10" ht="20.100000000000001" customHeight="1" x14ac:dyDescent="0.25">
      <c r="A81" s="69">
        <f t="shared" si="16"/>
        <v>38</v>
      </c>
      <c r="B81" s="252" t="s">
        <v>2467</v>
      </c>
      <c r="C81" s="254" t="str">
        <f>IFERROR(VLOOKUP(J87,Tabla_Items,2,FALSE),G81)</f>
        <v>Tabiques</v>
      </c>
      <c r="D81" s="93">
        <f>IFERROR(VLOOKUP(J87,Tabla_Items,3,FALSE),H81)</f>
        <v>0</v>
      </c>
      <c r="E81" s="311"/>
      <c r="F81" s="103"/>
      <c r="G81" s="324" t="s">
        <v>2538</v>
      </c>
      <c r="H81" s="314"/>
      <c r="J81" s="102"/>
    </row>
    <row r="82" spans="1:10" ht="20.100000000000001" customHeight="1" x14ac:dyDescent="0.25">
      <c r="A82" s="69">
        <f t="shared" si="0"/>
        <v>38</v>
      </c>
      <c r="B82" s="252" t="s">
        <v>2468</v>
      </c>
      <c r="C82" s="254" t="str">
        <f>IFERROR(VLOOKUP(J88,Tabla_Items,2,FALSE),G82)</f>
        <v>Tabiques de placas de roca de yeso</v>
      </c>
      <c r="D82" s="93">
        <f>IFERROR(VLOOKUP(J88,Tabla_Items,3,FALSE),H82)</f>
        <v>0</v>
      </c>
      <c r="E82" s="311"/>
      <c r="F82" s="103"/>
      <c r="G82" s="324" t="s">
        <v>2539</v>
      </c>
      <c r="H82" s="314"/>
      <c r="J82" s="102"/>
    </row>
    <row r="83" spans="1:10" ht="20.100000000000001" customHeight="1" x14ac:dyDescent="0.25">
      <c r="A83" s="69">
        <f t="shared" si="0"/>
        <v>39</v>
      </c>
      <c r="B83" s="252" t="s">
        <v>2537</v>
      </c>
      <c r="C83" s="251" t="str">
        <f>IFERROR(VLOOKUP(J90,Tabla_Items,2,FALSE),G83)</f>
        <v>Tabiques Livianos simple placa roca de yeso tipo durlock 4D protección premium doble</v>
      </c>
      <c r="D83" s="93" t="str">
        <f>IFERROR(VLOOKUP(J90,Tabla_Items,3,FALSE),H83)</f>
        <v>m2</v>
      </c>
      <c r="E83" s="311"/>
      <c r="F83" s="103"/>
      <c r="G83" s="325" t="s">
        <v>2540</v>
      </c>
      <c r="H83" s="314" t="s">
        <v>1698</v>
      </c>
      <c r="J83" s="102"/>
    </row>
    <row r="84" spans="1:10" ht="20.100000000000001" customHeight="1" x14ac:dyDescent="0.25">
      <c r="A84" s="69">
        <f t="shared" si="0"/>
        <v>40</v>
      </c>
      <c r="B84" s="252" t="s">
        <v>2527</v>
      </c>
      <c r="C84" s="251" t="str">
        <f>IFERROR(VLOOKUP(J91,Tabla_Items,2,FALSE),G84)</f>
        <v>Tabiques de placa Cementicia</v>
      </c>
      <c r="D84" s="93" t="str">
        <f>IFERROR(VLOOKUP(J91,Tabla_Items,3,FALSE),H84)</f>
        <v>m2</v>
      </c>
      <c r="E84" s="311"/>
      <c r="F84" s="103"/>
      <c r="G84" s="325" t="s">
        <v>2541</v>
      </c>
      <c r="H84" s="314" t="s">
        <v>1698</v>
      </c>
      <c r="J84" s="102"/>
    </row>
    <row r="85" spans="1:10" ht="20.100000000000001" customHeight="1" x14ac:dyDescent="0.25">
      <c r="A85" s="69">
        <f t="shared" si="0"/>
        <v>40</v>
      </c>
      <c r="B85" s="252" t="s">
        <v>2575</v>
      </c>
      <c r="C85" s="254" t="str">
        <f>IFERROR(VLOOKUP(#REF!,Tabla_Items,2,FALSE),G85)</f>
        <v>CUBIERTAS DE TECHO</v>
      </c>
      <c r="D85" s="93">
        <f>IFERROR(VLOOKUP(#REF!,Tabla_Items,3,FALSE),H85)</f>
        <v>0</v>
      </c>
      <c r="E85" s="311"/>
      <c r="F85" s="103"/>
      <c r="G85" s="324" t="s">
        <v>2426</v>
      </c>
      <c r="H85" s="314"/>
      <c r="J85" s="102"/>
    </row>
    <row r="86" spans="1:10" ht="20.100000000000001" customHeight="1" x14ac:dyDescent="0.25">
      <c r="A86" s="69">
        <f t="shared" ref="A86:A89" si="17">IF(D86=0,A85,A85+1)</f>
        <v>40</v>
      </c>
      <c r="B86" s="252" t="s">
        <v>2576</v>
      </c>
      <c r="C86" s="254" t="str">
        <f>IFERROR(VLOOKUP(#REF!,Tabla_Items,2,FALSE),G86)</f>
        <v>Cubiertas Metalicas</v>
      </c>
      <c r="D86" s="93">
        <f>IFERROR(VLOOKUP(#REF!,Tabla_Items,3,FALSE),H86)</f>
        <v>0</v>
      </c>
      <c r="E86" s="311"/>
      <c r="F86" s="103"/>
      <c r="G86" s="324" t="s">
        <v>2544</v>
      </c>
      <c r="H86" s="314"/>
      <c r="J86" s="102"/>
    </row>
    <row r="87" spans="1:10" ht="20.100000000000001" customHeight="1" x14ac:dyDescent="0.25">
      <c r="A87" s="69">
        <f t="shared" si="17"/>
        <v>41</v>
      </c>
      <c r="B87" s="252" t="s">
        <v>2577</v>
      </c>
      <c r="C87" s="251" t="str">
        <f>IFERROR(VLOOKUP(#REF!,Tabla_Items,2,FALSE),G87)</f>
        <v>Cubierta Metálica panel autoportante</v>
      </c>
      <c r="D87" s="93" t="str">
        <f>IFERROR(VLOOKUP(#REF!,Tabla_Items,3,FALSE),H87)</f>
        <v>m2</v>
      </c>
      <c r="E87" s="311"/>
      <c r="F87" s="103"/>
      <c r="G87" s="325" t="s">
        <v>2670</v>
      </c>
      <c r="H87" s="314" t="s">
        <v>1698</v>
      </c>
      <c r="J87" s="102"/>
    </row>
    <row r="88" spans="1:10" ht="20.100000000000001" customHeight="1" x14ac:dyDescent="0.25">
      <c r="A88" s="69">
        <f t="shared" si="17"/>
        <v>42</v>
      </c>
      <c r="B88" s="252" t="s">
        <v>2578</v>
      </c>
      <c r="C88" s="251" t="str">
        <f>IFERROR(VLOOKUP(#REF!,Tabla_Items,2,FALSE),G88)</f>
        <v>Zinguería</v>
      </c>
      <c r="D88" s="93" t="str">
        <f>IFERROR(VLOOKUP(#REF!,Tabla_Items,3,FALSE),H88)</f>
        <v>m2</v>
      </c>
      <c r="E88" s="311"/>
      <c r="F88" s="103"/>
      <c r="G88" s="325" t="s">
        <v>2542</v>
      </c>
      <c r="H88" s="314" t="s">
        <v>1698</v>
      </c>
      <c r="J88" s="102"/>
    </row>
    <row r="89" spans="1:10" ht="20.100000000000001" customHeight="1" x14ac:dyDescent="0.25">
      <c r="A89" s="69">
        <f t="shared" si="17"/>
        <v>43</v>
      </c>
      <c r="B89" s="252" t="s">
        <v>2579</v>
      </c>
      <c r="C89" s="251" t="str">
        <f>IFERROR(VLOOKUP(#REF!,Tabla_Items,2,FALSE),G89)</f>
        <v>Canaletas de Chapa de acero galvanizado</v>
      </c>
      <c r="D89" s="93" t="str">
        <f>IFERROR(VLOOKUP(#REF!,Tabla_Items,3,FALSE),H89)</f>
        <v>m2</v>
      </c>
      <c r="E89" s="311"/>
      <c r="F89" s="103"/>
      <c r="G89" s="325" t="s">
        <v>2543</v>
      </c>
      <c r="H89" s="314" t="s">
        <v>1698</v>
      </c>
      <c r="J89" s="102"/>
    </row>
    <row r="90" spans="1:10" ht="20.100000000000001" customHeight="1" x14ac:dyDescent="0.25">
      <c r="A90" s="69">
        <f t="shared" ref="A90:A92" si="18">IF(D90=0,A89,A89+1)</f>
        <v>43</v>
      </c>
      <c r="B90" s="252" t="s">
        <v>2580</v>
      </c>
      <c r="C90" s="254" t="str">
        <f>IFERROR(VLOOKUP(#REF!,Tabla_Items,2,FALSE),G90)</f>
        <v>CIELORRASOS</v>
      </c>
      <c r="D90" s="93"/>
      <c r="E90" s="311"/>
      <c r="F90" s="103"/>
      <c r="G90" s="319" t="s">
        <v>2255</v>
      </c>
      <c r="H90" s="314"/>
      <c r="J90" s="102"/>
    </row>
    <row r="91" spans="1:10" ht="20.100000000000001" customHeight="1" x14ac:dyDescent="0.25">
      <c r="A91" s="69">
        <f t="shared" si="18"/>
        <v>43</v>
      </c>
      <c r="B91" s="252" t="s">
        <v>2581</v>
      </c>
      <c r="C91" s="254" t="str">
        <f>IFERROR(VLOOKUP(#REF!,Tabla_Items,2,FALSE),G91)</f>
        <v>Suspendidos</v>
      </c>
      <c r="D91" s="93">
        <f>IFERROR(VLOOKUP(#REF!,Tabla_Items,3,FALSE),H91)</f>
        <v>0</v>
      </c>
      <c r="E91" s="311"/>
      <c r="F91" s="103"/>
      <c r="G91" s="316" t="s">
        <v>2470</v>
      </c>
      <c r="H91" s="314"/>
      <c r="J91" s="102"/>
    </row>
    <row r="92" spans="1:10" ht="20.100000000000001" customHeight="1" x14ac:dyDescent="0.25">
      <c r="A92" s="69">
        <f t="shared" si="18"/>
        <v>44</v>
      </c>
      <c r="B92" s="252" t="s">
        <v>2582</v>
      </c>
      <c r="C92" s="251" t="str">
        <f>IFERROR(VLOOKUP(#REF!,Tabla_Items,2,FALSE),G92)</f>
        <v>Junta tomada con placa de roca de yeso</v>
      </c>
      <c r="D92" s="93" t="str">
        <f>IFERROR(VLOOKUP(#REF!,Tabla_Items,3,FALSE),H92)</f>
        <v>m2</v>
      </c>
      <c r="E92" s="311"/>
      <c r="F92" s="103"/>
      <c r="G92" s="315" t="s">
        <v>2586</v>
      </c>
      <c r="H92" s="314" t="s">
        <v>1698</v>
      </c>
      <c r="J92" s="102"/>
    </row>
    <row r="93" spans="1:10" ht="20.100000000000001" customHeight="1" x14ac:dyDescent="0.25">
      <c r="A93" s="69">
        <f t="shared" ref="A93" si="19">IF(D93=0,A92,A92+1)</f>
        <v>45</v>
      </c>
      <c r="B93" s="252" t="s">
        <v>2583</v>
      </c>
      <c r="C93" s="251" t="str">
        <f>IFERROR(VLOOKUP(#REF!,Tabla_Items,2,FALSE),G93)</f>
        <v>Junta tomada con placa cementicia</v>
      </c>
      <c r="D93" s="93" t="str">
        <f>IFERROR(VLOOKUP(#REF!,Tabla_Items,3,FALSE),H93)</f>
        <v>m2</v>
      </c>
      <c r="E93" s="311"/>
      <c r="F93" s="103"/>
      <c r="G93" s="315" t="s">
        <v>2587</v>
      </c>
      <c r="H93" s="314" t="s">
        <v>1698</v>
      </c>
      <c r="J93" s="102"/>
    </row>
    <row r="94" spans="1:10" ht="20.100000000000001" customHeight="1" x14ac:dyDescent="0.25">
      <c r="A94" s="69">
        <f t="shared" ref="A94" si="20">IF(D94=0,A93,A93+1)</f>
        <v>46</v>
      </c>
      <c r="B94" s="252" t="s">
        <v>2584</v>
      </c>
      <c r="C94" s="251" t="str">
        <f>IFERROR(VLOOKUP(#REF!,Tabla_Items,2,FALSE),G94)</f>
        <v>Desmontable con placa metálica</v>
      </c>
      <c r="D94" s="93" t="str">
        <f>IFERROR(VLOOKUP(#REF!,Tabla_Items,3,FALSE),H94)</f>
        <v>m2</v>
      </c>
      <c r="E94" s="311"/>
      <c r="F94" s="103"/>
      <c r="G94" s="315" t="s">
        <v>2588</v>
      </c>
      <c r="H94" s="314" t="s">
        <v>1698</v>
      </c>
      <c r="J94" s="102"/>
    </row>
    <row r="95" spans="1:10" ht="20.100000000000001" customHeight="1" x14ac:dyDescent="0.25">
      <c r="A95" s="69">
        <f t="shared" ref="A95:A99" si="21">IF(D95=0,A94,A94+1)</f>
        <v>46</v>
      </c>
      <c r="B95" s="252" t="s">
        <v>2585</v>
      </c>
      <c r="C95" s="254" t="str">
        <f>IFERROR(VLOOKUP(#REF!,Tabla_Items,2,FALSE),G95)</f>
        <v>REVESTIMIENTOS</v>
      </c>
      <c r="D95" s="93">
        <f>IFERROR(VLOOKUP(#REF!,Tabla_Items,3,FALSE),H95)</f>
        <v>0</v>
      </c>
      <c r="E95" s="311"/>
      <c r="F95" s="103"/>
      <c r="G95" s="316" t="s">
        <v>1703</v>
      </c>
      <c r="H95" s="314"/>
      <c r="J95" s="102"/>
    </row>
    <row r="96" spans="1:10" ht="20.100000000000001" customHeight="1" x14ac:dyDescent="0.25">
      <c r="A96" s="69">
        <f t="shared" si="21"/>
        <v>47</v>
      </c>
      <c r="B96" s="252" t="s">
        <v>2589</v>
      </c>
      <c r="C96" s="251" t="str">
        <f>IFERROR(VLOOKUP(#REF!,Tabla_Items,2,FALSE),G96)</f>
        <v>Revestimiento Cerámico</v>
      </c>
      <c r="D96" s="93" t="str">
        <f>IFERROR(VLOOKUP(#REF!,Tabla_Items,3,FALSE),H96)</f>
        <v>m2</v>
      </c>
      <c r="E96" s="311"/>
      <c r="F96" s="103"/>
      <c r="G96" s="327" t="s">
        <v>2592</v>
      </c>
      <c r="H96" s="314" t="s">
        <v>1698</v>
      </c>
      <c r="J96" s="102"/>
    </row>
    <row r="97" spans="1:10" ht="20.100000000000001" customHeight="1" x14ac:dyDescent="0.25">
      <c r="A97" s="69">
        <f t="shared" si="21"/>
        <v>48</v>
      </c>
      <c r="B97" s="252" t="s">
        <v>2590</v>
      </c>
      <c r="C97" s="251" t="str">
        <f>IFERROR(VLOOKUP(#REF!,Tabla_Items,2,FALSE),G97)</f>
        <v>Revestimiento plástico texturado con color</v>
      </c>
      <c r="D97" s="93" t="str">
        <f>IFERROR(VLOOKUP(#REF!,Tabla_Items,3,FALSE),H97)</f>
        <v>m2</v>
      </c>
      <c r="E97" s="311"/>
      <c r="F97" s="103"/>
      <c r="G97" s="327" t="s">
        <v>2593</v>
      </c>
      <c r="H97" s="314" t="s">
        <v>1698</v>
      </c>
      <c r="J97" s="102"/>
    </row>
    <row r="98" spans="1:10" ht="20.100000000000001" customHeight="1" x14ac:dyDescent="0.25">
      <c r="A98" s="69">
        <f t="shared" si="21"/>
        <v>49</v>
      </c>
      <c r="B98" s="252" t="s">
        <v>2591</v>
      </c>
      <c r="C98" s="251" t="str">
        <f>IFERROR(VLOOKUP(#REF!,Tabla_Items,2,FALSE),G98)</f>
        <v>Otros</v>
      </c>
      <c r="D98" s="93" t="str">
        <f>IFERROR(VLOOKUP(#REF!,Tabla_Items,3,FALSE),H98)</f>
        <v>m2</v>
      </c>
      <c r="E98" s="311"/>
      <c r="F98" s="103"/>
      <c r="G98" s="327" t="s">
        <v>2594</v>
      </c>
      <c r="H98" s="314" t="s">
        <v>1698</v>
      </c>
      <c r="J98" s="102"/>
    </row>
    <row r="99" spans="1:10" ht="20.100000000000001" customHeight="1" x14ac:dyDescent="0.25">
      <c r="A99" s="69">
        <f t="shared" si="21"/>
        <v>49</v>
      </c>
      <c r="B99" s="252" t="s">
        <v>2445</v>
      </c>
      <c r="C99" s="254" t="str">
        <f>IFERROR(VLOOKUP(#REF!,Tabla_Items,2,FALSE),G99)</f>
        <v>PISOS Y ZÓCALOS</v>
      </c>
      <c r="D99" s="93">
        <f>IFERROR(VLOOKUP(#REF!,Tabla_Items,3,FALSE),H99)</f>
        <v>0</v>
      </c>
      <c r="E99" s="311"/>
      <c r="F99" s="103"/>
      <c r="G99" s="326" t="s">
        <v>2427</v>
      </c>
      <c r="H99" s="317"/>
      <c r="J99" s="102"/>
    </row>
    <row r="100" spans="1:10" ht="20.100000000000001" customHeight="1" x14ac:dyDescent="0.25">
      <c r="A100" s="69">
        <f t="shared" si="0"/>
        <v>49</v>
      </c>
      <c r="B100" s="252" t="s">
        <v>2595</v>
      </c>
      <c r="C100" s="254" t="str">
        <f>IFERROR(VLOOKUP(#REF!,Tabla_Items,2,FALSE),G100)</f>
        <v>Pisos interiores</v>
      </c>
      <c r="D100" s="93">
        <f>IFERROR(VLOOKUP(#REF!,Tabla_Items,3,FALSE),H100)</f>
        <v>0</v>
      </c>
      <c r="E100" s="311"/>
      <c r="F100" s="103"/>
      <c r="G100" s="326" t="s">
        <v>2471</v>
      </c>
      <c r="H100" s="317"/>
      <c r="J100" s="102"/>
    </row>
    <row r="101" spans="1:10" ht="20.100000000000001" customHeight="1" x14ac:dyDescent="0.25">
      <c r="A101" s="69">
        <f t="shared" si="0"/>
        <v>50</v>
      </c>
      <c r="B101" s="252" t="s">
        <v>2596</v>
      </c>
      <c r="C101" s="251" t="str">
        <f>IFERROR(VLOOKUP(#REF!,Tabla_Items,2,FALSE),G101)</f>
        <v>Piso de Porcelanato (58x58)cm</v>
      </c>
      <c r="D101" s="93" t="str">
        <f>IFERROR(VLOOKUP(#REF!,Tabla_Items,3,FALSE),H101)</f>
        <v>m2</v>
      </c>
      <c r="E101" s="311"/>
      <c r="F101" s="103"/>
      <c r="G101" s="327" t="s">
        <v>2525</v>
      </c>
      <c r="H101" s="317" t="s">
        <v>1698</v>
      </c>
      <c r="J101" s="102"/>
    </row>
    <row r="102" spans="1:10" ht="20.100000000000001" customHeight="1" x14ac:dyDescent="0.25">
      <c r="A102" s="69">
        <f t="shared" ref="A102:A104" si="22">IF(D102=0,A101,A101+1)</f>
        <v>50</v>
      </c>
      <c r="B102" s="252" t="s">
        <v>2446</v>
      </c>
      <c r="C102" s="254" t="str">
        <f>IFERROR(VLOOKUP(#REF!,Tabla_Items,2,FALSE),G102)</f>
        <v>Zocalos Interiores</v>
      </c>
      <c r="D102" s="93">
        <f>IFERROR(VLOOKUP(#REF!,Tabla_Items,3,FALSE),H102)</f>
        <v>0</v>
      </c>
      <c r="E102" s="311"/>
      <c r="F102" s="103"/>
      <c r="G102" s="326" t="s">
        <v>2597</v>
      </c>
      <c r="H102" s="317"/>
      <c r="J102" s="102"/>
    </row>
    <row r="103" spans="1:10" ht="20.100000000000001" customHeight="1" x14ac:dyDescent="0.25">
      <c r="A103" s="69">
        <f t="shared" si="22"/>
        <v>51</v>
      </c>
      <c r="B103" s="252" t="s">
        <v>2447</v>
      </c>
      <c r="C103" s="251" t="str">
        <f>IFERROR(VLOOKUP(#REF!,Tabla_Items,2,FALSE),G103)</f>
        <v>Zócalos sanitario de pvc.</v>
      </c>
      <c r="D103" s="93" t="str">
        <f>IFERROR(VLOOKUP(#REF!,Tabla_Items,3,FALSE),H103)</f>
        <v>m2</v>
      </c>
      <c r="E103" s="311"/>
      <c r="F103" s="103"/>
      <c r="G103" s="327" t="s">
        <v>2602</v>
      </c>
      <c r="H103" s="317" t="s">
        <v>1698</v>
      </c>
      <c r="J103" s="102"/>
    </row>
    <row r="104" spans="1:10" ht="20.100000000000001" customHeight="1" x14ac:dyDescent="0.25">
      <c r="A104" s="69">
        <f t="shared" si="22"/>
        <v>51</v>
      </c>
      <c r="B104" s="252" t="s">
        <v>2598</v>
      </c>
      <c r="C104" s="254" t="str">
        <f>IFERROR(VLOOKUP(#REF!,Tabla_Items,2,FALSE),G104)</f>
        <v>Pisos exteriores</v>
      </c>
      <c r="D104" s="93">
        <f>IFERROR(VLOOKUP(#REF!,Tabla_Items,3,FALSE),H104)</f>
        <v>0</v>
      </c>
      <c r="E104" s="311"/>
      <c r="F104" s="103"/>
      <c r="G104" s="326" t="s">
        <v>2428</v>
      </c>
      <c r="H104" s="317"/>
      <c r="J104" s="102"/>
    </row>
    <row r="105" spans="1:10" ht="20.100000000000001" customHeight="1" x14ac:dyDescent="0.25">
      <c r="A105" s="69">
        <f t="shared" ref="A105:A109" si="23">IF(D105=0,A104,A104+1)</f>
        <v>52</v>
      </c>
      <c r="B105" s="252" t="s">
        <v>2599</v>
      </c>
      <c r="C105" s="251" t="str">
        <f>IFERROR(VLOOKUP(#REF!,Tabla_Items,2,FALSE),G105)</f>
        <v>De hormigón terminación llaneado</v>
      </c>
      <c r="D105" s="93" t="str">
        <f>IFERROR(VLOOKUP(#REF!,Tabla_Items,3,FALSE),H105)</f>
        <v>m2</v>
      </c>
      <c r="E105" s="311"/>
      <c r="F105" s="103"/>
      <c r="G105" s="327" t="s">
        <v>2547</v>
      </c>
      <c r="H105" s="317" t="s">
        <v>1698</v>
      </c>
      <c r="J105" s="102"/>
    </row>
    <row r="106" spans="1:10" ht="20.100000000000001" customHeight="1" x14ac:dyDescent="0.25">
      <c r="A106" s="69">
        <f t="shared" si="23"/>
        <v>53</v>
      </c>
      <c r="B106" s="252" t="s">
        <v>2600</v>
      </c>
      <c r="C106" s="251" t="str">
        <f>IFERROR(VLOOKUP(#REF!,Tabla_Items,2,FALSE),G106)</f>
        <v>Piso de Hormigón armado fratasado con baldosones (Vereda municipal)</v>
      </c>
      <c r="D106" s="93" t="str">
        <f>IFERROR(VLOOKUP(#REF!,Tabla_Items,3,FALSE),H106)</f>
        <v>m2</v>
      </c>
      <c r="E106" s="311"/>
      <c r="F106" s="103"/>
      <c r="G106" s="327" t="s">
        <v>2546</v>
      </c>
      <c r="H106" s="317" t="s">
        <v>1698</v>
      </c>
      <c r="J106" s="102"/>
    </row>
    <row r="107" spans="1:10" ht="20.100000000000001" customHeight="1" x14ac:dyDescent="0.25">
      <c r="A107" s="69">
        <f t="shared" si="23"/>
        <v>54</v>
      </c>
      <c r="B107" s="252" t="s">
        <v>2601</v>
      </c>
      <c r="C107" s="251" t="str">
        <f>IFERROR(VLOOKUP(J109,Tabla_Items,2,FALSE),G107)</f>
        <v>Piso de Hormigón armado terminación estampado tipo Edfan</v>
      </c>
      <c r="D107" s="93" t="str">
        <f>IFERROR(VLOOKUP(J109,Tabla_Items,3,FALSE),H107)</f>
        <v>m2</v>
      </c>
      <c r="E107" s="311"/>
      <c r="F107" s="103"/>
      <c r="G107" s="327" t="s">
        <v>2671</v>
      </c>
      <c r="H107" s="317" t="s">
        <v>1698</v>
      </c>
      <c r="J107" s="102"/>
    </row>
    <row r="108" spans="1:10" ht="20.100000000000001" customHeight="1" x14ac:dyDescent="0.25">
      <c r="A108" s="69">
        <f t="shared" si="23"/>
        <v>55</v>
      </c>
      <c r="B108" s="252" t="s">
        <v>2603</v>
      </c>
      <c r="C108" s="254" t="str">
        <f>IFERROR(VLOOKUP(J116,Tabla_Items,2,FALSE),G108)</f>
        <v>Umbrales y Solias</v>
      </c>
      <c r="D108" s="93" t="str">
        <f>IFERROR(VLOOKUP(J116,Tabla_Items,3,FALSE),H108)</f>
        <v>ml</v>
      </c>
      <c r="E108" s="311"/>
      <c r="F108" s="103"/>
      <c r="G108" s="326" t="s">
        <v>2548</v>
      </c>
      <c r="H108" s="317" t="s">
        <v>1701</v>
      </c>
      <c r="J108" s="102"/>
    </row>
    <row r="109" spans="1:10" ht="20.100000000000001" customHeight="1" x14ac:dyDescent="0.25">
      <c r="A109" s="69">
        <f t="shared" si="23"/>
        <v>55</v>
      </c>
      <c r="B109" s="252" t="s">
        <v>2472</v>
      </c>
      <c r="C109" s="254" t="str">
        <f>IFERROR(VLOOKUP(J120,Tabla_Items,2,FALSE),G109)</f>
        <v>MARMOLERÍA</v>
      </c>
      <c r="D109" s="93">
        <f>IFERROR(VLOOKUP(J120,Tabla_Items,3,FALSE),H109)</f>
        <v>0</v>
      </c>
      <c r="E109" s="311"/>
      <c r="F109" s="103"/>
      <c r="G109" s="326" t="s">
        <v>2514</v>
      </c>
      <c r="H109" s="317"/>
      <c r="I109" s="333"/>
      <c r="J109" s="102"/>
    </row>
    <row r="110" spans="1:10" ht="20.100000000000001" customHeight="1" x14ac:dyDescent="0.25">
      <c r="A110" s="69">
        <f t="shared" ref="A110:A111" si="24">IF(D110=0,A109,A109+1)</f>
        <v>56</v>
      </c>
      <c r="B110" s="252" t="s">
        <v>2604</v>
      </c>
      <c r="C110" s="251" t="str">
        <f>IFERROR(VLOOKUP(#REF!,Tabla_Items,2,FALSE),G110)</f>
        <v xml:space="preserve">Mesadas </v>
      </c>
      <c r="D110" s="93" t="str">
        <f>IFERROR(VLOOKUP(#REF!,Tabla_Items,3,FALSE),H110)</f>
        <v>m2</v>
      </c>
      <c r="E110" s="311"/>
      <c r="F110" s="103"/>
      <c r="G110" s="327" t="s">
        <v>2672</v>
      </c>
      <c r="H110" s="317" t="s">
        <v>1698</v>
      </c>
      <c r="J110" s="102"/>
    </row>
    <row r="111" spans="1:10" ht="20.100000000000001" customHeight="1" x14ac:dyDescent="0.25">
      <c r="A111" s="69">
        <f t="shared" si="24"/>
        <v>56</v>
      </c>
      <c r="B111" s="252" t="s">
        <v>2448</v>
      </c>
      <c r="C111" s="254" t="str">
        <f>IFERROR(VLOOKUP(#REF!,Tabla_Items,2,FALSE),G111)</f>
        <v>VIDRIOS, ESPEJOS Y OTROS</v>
      </c>
      <c r="D111" s="93">
        <f>IFERROR(VLOOKUP(#REF!,Tabla_Items,3,FALSE),H111)</f>
        <v>0</v>
      </c>
      <c r="E111" s="311"/>
      <c r="F111" s="103"/>
      <c r="G111" s="326" t="s">
        <v>2474</v>
      </c>
      <c r="H111" s="317"/>
      <c r="J111" s="102"/>
    </row>
    <row r="112" spans="1:10" ht="20.100000000000001" customHeight="1" x14ac:dyDescent="0.25">
      <c r="A112" s="69">
        <f t="shared" ref="A112:A114" si="25">IF(D112=0,A111,A111+1)</f>
        <v>56</v>
      </c>
      <c r="B112" s="252" t="s">
        <v>2473</v>
      </c>
      <c r="C112" s="254" t="str">
        <f>IFERROR(VLOOKUP(#REF!,Tabla_Items,2,FALSE),G112)</f>
        <v>Vidrios</v>
      </c>
      <c r="D112" s="93">
        <f>IFERROR(VLOOKUP(#REF!,Tabla_Items,3,FALSE),H112)</f>
        <v>0</v>
      </c>
      <c r="E112" s="311"/>
      <c r="F112" s="103"/>
      <c r="G112" s="326" t="s">
        <v>2475</v>
      </c>
      <c r="H112" s="317"/>
      <c r="J112" s="102"/>
    </row>
    <row r="113" spans="1:10" ht="20.100000000000001" customHeight="1" x14ac:dyDescent="0.25">
      <c r="A113" s="69">
        <f t="shared" si="25"/>
        <v>57</v>
      </c>
      <c r="B113" s="252" t="s">
        <v>2605</v>
      </c>
      <c r="C113" s="251" t="str">
        <f>IFERROR(VLOOKUP(#REF!,Tabla_Items,2,FALSE),G113)</f>
        <v>Vidrio laminado de seguridad (3+3)</v>
      </c>
      <c r="D113" s="93" t="str">
        <f>IFERROR(VLOOKUP(#REF!,Tabla_Items,3,FALSE),H113)</f>
        <v>m2</v>
      </c>
      <c r="E113" s="311"/>
      <c r="F113" s="103"/>
      <c r="G113" s="328" t="s">
        <v>2476</v>
      </c>
      <c r="H113" s="317" t="s">
        <v>1698</v>
      </c>
      <c r="J113" s="102"/>
    </row>
    <row r="114" spans="1:10" ht="20.100000000000001" customHeight="1" x14ac:dyDescent="0.25">
      <c r="A114" s="69">
        <f t="shared" si="25"/>
        <v>58</v>
      </c>
      <c r="B114" s="252" t="s">
        <v>2606</v>
      </c>
      <c r="C114" s="251" t="str">
        <f>IFERROR(VLOOKUP(#REF!,Tabla_Items,2,FALSE),G114)</f>
        <v>Doble vidriado hermetico (DVH)</v>
      </c>
      <c r="D114" s="93" t="str">
        <f>IFERROR(VLOOKUP(#REF!,Tabla_Items,3,FALSE),H114)</f>
        <v>m2</v>
      </c>
      <c r="E114" s="311"/>
      <c r="F114" s="103"/>
      <c r="G114" s="327" t="s">
        <v>2477</v>
      </c>
      <c r="H114" s="317" t="s">
        <v>1698</v>
      </c>
      <c r="J114" s="102"/>
    </row>
    <row r="115" spans="1:10" ht="20.100000000000001" customHeight="1" x14ac:dyDescent="0.25">
      <c r="A115" s="69">
        <f t="shared" ref="A115:A116" si="26">IF(D115=0,A114,A114+1)</f>
        <v>59</v>
      </c>
      <c r="B115" s="252" t="s">
        <v>2607</v>
      </c>
      <c r="C115" s="251" t="str">
        <f>IFERROR(VLOOKUP(#REF!,Tabla_Items,2,FALSE),G115)</f>
        <v>Espejos</v>
      </c>
      <c r="D115" s="93" t="str">
        <f>IFERROR(VLOOKUP(#REF!,Tabla_Items,3,FALSE),H115)</f>
        <v>m2</v>
      </c>
      <c r="E115" s="311"/>
      <c r="F115" s="103"/>
      <c r="G115" s="327" t="s">
        <v>2303</v>
      </c>
      <c r="H115" s="317" t="s">
        <v>1698</v>
      </c>
      <c r="J115" s="102"/>
    </row>
    <row r="116" spans="1:10" ht="20.100000000000001" customHeight="1" x14ac:dyDescent="0.25">
      <c r="A116" s="69">
        <f t="shared" si="26"/>
        <v>59</v>
      </c>
      <c r="B116" s="252" t="s">
        <v>2449</v>
      </c>
      <c r="C116" s="254" t="str">
        <f t="shared" ref="C116:C192" si="27">IFERROR(VLOOKUP(J118,Tabla_Items,2,FALSE),G116)</f>
        <v>PINTURAS</v>
      </c>
      <c r="D116" s="93">
        <f t="shared" ref="D116:D192" si="28">IFERROR(VLOOKUP(J118,Tabla_Items,3,FALSE),H116)</f>
        <v>0</v>
      </c>
      <c r="E116" s="311"/>
      <c r="F116" s="103"/>
      <c r="G116" s="326" t="s">
        <v>2305</v>
      </c>
      <c r="H116" s="317"/>
      <c r="J116" s="102"/>
    </row>
    <row r="117" spans="1:10" ht="20.100000000000001" customHeight="1" x14ac:dyDescent="0.25">
      <c r="A117" s="69">
        <f t="shared" ref="A117:A196" si="29">IF(D117=0,A116,A116+1)</f>
        <v>59</v>
      </c>
      <c r="B117" s="252" t="s">
        <v>2478</v>
      </c>
      <c r="C117" s="254" t="str">
        <f t="shared" si="27"/>
        <v>Esmalte Sintético</v>
      </c>
      <c r="D117" s="93">
        <f t="shared" si="28"/>
        <v>0</v>
      </c>
      <c r="E117" s="311"/>
      <c r="F117" s="103"/>
      <c r="G117" s="326" t="s">
        <v>1937</v>
      </c>
      <c r="H117" s="317"/>
      <c r="J117" s="102"/>
    </row>
    <row r="118" spans="1:10" ht="20.100000000000001" customHeight="1" x14ac:dyDescent="0.25">
      <c r="A118" s="69">
        <f t="shared" si="29"/>
        <v>60</v>
      </c>
      <c r="B118" s="252" t="s">
        <v>2479</v>
      </c>
      <c r="C118" s="251" t="str">
        <f t="shared" si="27"/>
        <v>En muros  interiores</v>
      </c>
      <c r="D118" s="93" t="str">
        <f t="shared" si="28"/>
        <v>m2</v>
      </c>
      <c r="E118" s="311"/>
      <c r="F118" s="103"/>
      <c r="G118" s="328" t="s">
        <v>2608</v>
      </c>
      <c r="H118" s="317" t="s">
        <v>1698</v>
      </c>
      <c r="J118" s="102"/>
    </row>
    <row r="119" spans="1:10" ht="20.100000000000001" customHeight="1" x14ac:dyDescent="0.25">
      <c r="A119" s="69">
        <f t="shared" si="29"/>
        <v>61</v>
      </c>
      <c r="B119" s="252" t="s">
        <v>2611</v>
      </c>
      <c r="C119" s="251" t="str">
        <f>IFERROR(VLOOKUP(#REF!,Tabla_Items,2,FALSE),G119)</f>
        <v>En cielorrasos</v>
      </c>
      <c r="D119" s="93" t="str">
        <f>IFERROR(VLOOKUP(#REF!,Tabla_Items,3,FALSE),H119)</f>
        <v>m2</v>
      </c>
      <c r="E119" s="311"/>
      <c r="F119" s="103"/>
      <c r="G119" s="328" t="s">
        <v>2609</v>
      </c>
      <c r="H119" s="317" t="s">
        <v>1698</v>
      </c>
      <c r="J119" s="102"/>
    </row>
    <row r="120" spans="1:10" ht="20.100000000000001" customHeight="1" x14ac:dyDescent="0.25">
      <c r="A120" s="69">
        <f t="shared" si="29"/>
        <v>62</v>
      </c>
      <c r="B120" s="252" t="s">
        <v>2610</v>
      </c>
      <c r="C120" s="251" t="str">
        <f>IFERROR(VLOOKUP(#REF!,Tabla_Items,2,FALSE),G120)</f>
        <v>En estructuras y carpinterías metálicas</v>
      </c>
      <c r="D120" s="93" t="str">
        <f>IFERROR(VLOOKUP(#REF!,Tabla_Items,3,FALSE),H120)</f>
        <v>m2</v>
      </c>
      <c r="E120" s="311"/>
      <c r="F120" s="103"/>
      <c r="G120" s="327" t="s">
        <v>2612</v>
      </c>
      <c r="H120" s="317" t="s">
        <v>1698</v>
      </c>
      <c r="J120" s="102"/>
    </row>
    <row r="121" spans="1:10" ht="20.100000000000001" customHeight="1" x14ac:dyDescent="0.25">
      <c r="A121" s="69">
        <f t="shared" si="29"/>
        <v>62</v>
      </c>
      <c r="B121" s="252" t="s">
        <v>2545</v>
      </c>
      <c r="C121" s="254" t="str">
        <f>IFERROR(VLOOKUP(#REF!,Tabla_Items,2,FALSE),G121)</f>
        <v>Latex</v>
      </c>
      <c r="D121" s="93">
        <f>IFERROR(VLOOKUP(#REF!,Tabla_Items,3,FALSE),H121)</f>
        <v>0</v>
      </c>
      <c r="E121" s="311"/>
      <c r="F121" s="103"/>
      <c r="G121" s="326" t="s">
        <v>2613</v>
      </c>
      <c r="H121" s="317"/>
      <c r="J121" s="102"/>
    </row>
    <row r="122" spans="1:10" ht="20.100000000000001" customHeight="1" x14ac:dyDescent="0.25">
      <c r="A122" s="69">
        <f t="shared" ref="A122:A124" si="30">IF(D122=0,A121,A121+1)</f>
        <v>63</v>
      </c>
      <c r="B122" s="252" t="s">
        <v>2614</v>
      </c>
      <c r="C122" s="251" t="str">
        <f>IFERROR(VLOOKUP(#REF!,Tabla_Items,2,FALSE),G122)</f>
        <v>En cielorrasos</v>
      </c>
      <c r="D122" s="93" t="str">
        <f>IFERROR(VLOOKUP(#REF!,Tabla_Items,3,FALSE),H122)</f>
        <v>m2</v>
      </c>
      <c r="E122" s="311"/>
      <c r="F122" s="103"/>
      <c r="G122" s="327" t="s">
        <v>2609</v>
      </c>
      <c r="H122" s="317" t="s">
        <v>1698</v>
      </c>
      <c r="J122" s="102"/>
    </row>
    <row r="123" spans="1:10" ht="20.100000000000001" customHeight="1" x14ac:dyDescent="0.25">
      <c r="A123" s="69">
        <f t="shared" si="30"/>
        <v>63</v>
      </c>
      <c r="B123" s="252" t="s">
        <v>2521</v>
      </c>
      <c r="C123" s="254" t="str">
        <f>IFERROR(VLOOKUP(#REF!,Tabla_Items,2,FALSE),G123)</f>
        <v>CARPINTERÍAS</v>
      </c>
      <c r="D123" s="93">
        <f>IFERROR(VLOOKUP(#REF!,Tabla_Items,3,FALSE),H123)</f>
        <v>0</v>
      </c>
      <c r="E123" s="311"/>
      <c r="F123" s="103"/>
      <c r="G123" s="326" t="s">
        <v>2511</v>
      </c>
      <c r="H123" s="317"/>
      <c r="J123" s="102"/>
    </row>
    <row r="124" spans="1:10" ht="20.100000000000001" customHeight="1" x14ac:dyDescent="0.25">
      <c r="A124" s="69">
        <f t="shared" si="30"/>
        <v>63</v>
      </c>
      <c r="B124" s="252" t="s">
        <v>2615</v>
      </c>
      <c r="C124" s="254" t="str">
        <f>IFERROR(VLOOKUP(#REF!,Tabla_Items,2,FALSE),G124)</f>
        <v>Carpintería Metalica</v>
      </c>
      <c r="D124" s="93">
        <f>IFERROR(VLOOKUP(#REF!,Tabla_Items,3,FALSE),H124)</f>
        <v>0</v>
      </c>
      <c r="E124" s="311"/>
      <c r="F124" s="103"/>
      <c r="G124" s="326" t="s">
        <v>2549</v>
      </c>
      <c r="H124" s="317"/>
      <c r="J124" s="102"/>
    </row>
    <row r="125" spans="1:10" ht="20.100000000000001" customHeight="1" x14ac:dyDescent="0.25">
      <c r="A125" s="69">
        <f t="shared" ref="A125:A128" si="31">IF(D125=0,A124,A124+1)</f>
        <v>64</v>
      </c>
      <c r="B125" s="252" t="s">
        <v>2616</v>
      </c>
      <c r="C125" s="251" t="str">
        <f>IFERROR(VLOOKUP(#REF!,Tabla_Items,2,FALSE),G125)</f>
        <v xml:space="preserve">Puertas </v>
      </c>
      <c r="D125" s="93" t="str">
        <f>IFERROR(VLOOKUP(#REF!,Tabla_Items,3,FALSE),H125)</f>
        <v>un</v>
      </c>
      <c r="E125" s="311"/>
      <c r="F125" s="103"/>
      <c r="G125" s="328" t="s">
        <v>2550</v>
      </c>
      <c r="H125" s="317" t="s">
        <v>1800</v>
      </c>
      <c r="J125" s="102"/>
    </row>
    <row r="126" spans="1:10" ht="20.100000000000001" customHeight="1" x14ac:dyDescent="0.25">
      <c r="A126" s="69">
        <f t="shared" si="31"/>
        <v>65</v>
      </c>
      <c r="B126" s="252" t="s">
        <v>2617</v>
      </c>
      <c r="C126" s="251" t="str">
        <f>IFERROR(VLOOKUP(#REF!,Tabla_Items,2,FALSE),G126)</f>
        <v>Rejas de ventilación</v>
      </c>
      <c r="D126" s="93" t="str">
        <f>IFERROR(VLOOKUP(#REF!,Tabla_Items,3,FALSE),H126)</f>
        <v>m2</v>
      </c>
      <c r="E126" s="311"/>
      <c r="F126" s="103"/>
      <c r="G126" s="328" t="s">
        <v>2551</v>
      </c>
      <c r="H126" s="317" t="s">
        <v>1698</v>
      </c>
      <c r="J126" s="102"/>
    </row>
    <row r="127" spans="1:10" ht="20.100000000000001" customHeight="1" x14ac:dyDescent="0.25">
      <c r="A127" s="69">
        <f t="shared" si="31"/>
        <v>66</v>
      </c>
      <c r="B127" s="252" t="s">
        <v>2618</v>
      </c>
      <c r="C127" s="251" t="str">
        <f>IFERROR(VLOOKUP(#REF!,Tabla_Items,2,FALSE),G127)</f>
        <v>Acero Inoxidable</v>
      </c>
      <c r="D127" s="93" t="str">
        <f>IFERROR(VLOOKUP(#REF!,Tabla_Items,3,FALSE),H127)</f>
        <v>m2</v>
      </c>
      <c r="E127" s="311"/>
      <c r="F127" s="103"/>
      <c r="G127" s="328" t="s">
        <v>2552</v>
      </c>
      <c r="H127" s="317" t="s">
        <v>1698</v>
      </c>
      <c r="J127" s="102"/>
    </row>
    <row r="128" spans="1:10" ht="20.100000000000001" customHeight="1" x14ac:dyDescent="0.25">
      <c r="A128" s="69">
        <f t="shared" si="31"/>
        <v>67</v>
      </c>
      <c r="B128" s="252" t="s">
        <v>2522</v>
      </c>
      <c r="C128" s="254" t="str">
        <f>IFERROR(VLOOKUP(#REF!,Tabla_Items,2,FALSE),G128)</f>
        <v>Carpintería de Aluminio</v>
      </c>
      <c r="D128" s="93" t="str">
        <f>IFERROR(VLOOKUP(#REF!,Tabla_Items,3,FALSE),H128)</f>
        <v>gl</v>
      </c>
      <c r="E128" s="311"/>
      <c r="F128" s="103"/>
      <c r="G128" s="326" t="s">
        <v>2512</v>
      </c>
      <c r="H128" s="317" t="s">
        <v>1696</v>
      </c>
      <c r="J128" s="102"/>
    </row>
    <row r="129" spans="1:10" ht="20.100000000000001" customHeight="1" x14ac:dyDescent="0.25">
      <c r="A129" s="69">
        <f>IF(D129=0,A128,A128+1)</f>
        <v>67</v>
      </c>
      <c r="B129" s="252" t="s">
        <v>2619</v>
      </c>
      <c r="C129" s="254" t="str">
        <f>IFERROR(VLOOKUP(#REF!,Tabla_Items,2,FALSE),G129)</f>
        <v>Carpintería de Madera</v>
      </c>
      <c r="D129" s="93">
        <f>IFERROR(VLOOKUP(#REF!,Tabla_Items,3,FALSE),H129)</f>
        <v>0</v>
      </c>
      <c r="E129" s="311"/>
      <c r="F129" s="103"/>
      <c r="G129" s="326" t="s">
        <v>2513</v>
      </c>
      <c r="H129" s="317"/>
      <c r="J129" s="102"/>
    </row>
    <row r="130" spans="1:10" ht="20.100000000000001" customHeight="1" x14ac:dyDescent="0.25">
      <c r="A130" s="69">
        <f t="shared" ref="A130:A132" si="32">IF(D130=0,A129,A129+1)</f>
        <v>68</v>
      </c>
      <c r="B130" s="252" t="s">
        <v>2620</v>
      </c>
      <c r="C130" s="251" t="str">
        <f>IFERROR(VLOOKUP(#REF!,Tabla_Items,2,FALSE),G130)</f>
        <v xml:space="preserve">Puertas Placas </v>
      </c>
      <c r="D130" s="93" t="str">
        <f>IFERROR(VLOOKUP(#REF!,Tabla_Items,3,FALSE),H130)</f>
        <v>un</v>
      </c>
      <c r="E130" s="311"/>
      <c r="F130" s="103"/>
      <c r="G130" s="328" t="s">
        <v>2553</v>
      </c>
      <c r="H130" s="317" t="s">
        <v>1800</v>
      </c>
      <c r="J130" s="102"/>
    </row>
    <row r="131" spans="1:10" ht="20.100000000000001" customHeight="1" x14ac:dyDescent="0.25">
      <c r="A131" s="69">
        <f t="shared" si="32"/>
        <v>69</v>
      </c>
      <c r="B131" s="252" t="s">
        <v>2621</v>
      </c>
      <c r="C131" s="251" t="str">
        <f>IFERROR(VLOOKUP(#REF!,Tabla_Items,2,FALSE),G131)</f>
        <v>Muebles bajo y sobre mesadas</v>
      </c>
      <c r="D131" s="93" t="str">
        <f>IFERROR(VLOOKUP(#REF!,Tabla_Items,3,FALSE),H131)</f>
        <v>gl</v>
      </c>
      <c r="E131" s="311"/>
      <c r="F131" s="103"/>
      <c r="G131" s="328" t="s">
        <v>2554</v>
      </c>
      <c r="H131" s="317" t="s">
        <v>1696</v>
      </c>
      <c r="J131" s="102"/>
    </row>
    <row r="132" spans="1:10" ht="20.100000000000001" customHeight="1" x14ac:dyDescent="0.25">
      <c r="A132" s="69">
        <f t="shared" si="32"/>
        <v>70</v>
      </c>
      <c r="B132" s="252" t="s">
        <v>2622</v>
      </c>
      <c r="C132" s="251" t="str">
        <f>IFERROR(VLOOKUP(#REF!,Tabla_Items,2,FALSE),G132)</f>
        <v>Herrajes</v>
      </c>
      <c r="D132" s="93" t="str">
        <f>IFERROR(VLOOKUP(#REF!,Tabla_Items,3,FALSE),H132)</f>
        <v>gl</v>
      </c>
      <c r="E132" s="311"/>
      <c r="F132" s="103"/>
      <c r="G132" s="328" t="s">
        <v>2555</v>
      </c>
      <c r="H132" s="317" t="s">
        <v>1696</v>
      </c>
      <c r="J132" s="102"/>
    </row>
    <row r="133" spans="1:10" ht="20.100000000000001" customHeight="1" x14ac:dyDescent="0.25">
      <c r="A133" s="69">
        <f t="shared" ref="A133:A134" si="33">IF(D133=0,A132,A132+1)</f>
        <v>71</v>
      </c>
      <c r="B133" s="252" t="s">
        <v>2623</v>
      </c>
      <c r="C133" s="254" t="str">
        <f>IFERROR(VLOOKUP(#REF!,Tabla_Items,2,FALSE),G133)</f>
        <v>Otras</v>
      </c>
      <c r="D133" s="93" t="str">
        <f>IFERROR(VLOOKUP(#REF!,Tabla_Items,3,FALSE),H133)</f>
        <v>gl</v>
      </c>
      <c r="E133" s="311"/>
      <c r="F133" s="103"/>
      <c r="G133" s="326" t="s">
        <v>2673</v>
      </c>
      <c r="H133" s="317" t="s">
        <v>1696</v>
      </c>
      <c r="J133" s="102"/>
    </row>
    <row r="134" spans="1:10" ht="20.100000000000001" customHeight="1" x14ac:dyDescent="0.25">
      <c r="A134" s="69">
        <f t="shared" si="33"/>
        <v>71</v>
      </c>
      <c r="B134" s="252" t="s">
        <v>2481</v>
      </c>
      <c r="C134" s="254" t="str">
        <f>IFERROR(VLOOKUP(#REF!,Tabla_Items,2,FALSE),G134)</f>
        <v>INSTALACION SANITARIA</v>
      </c>
      <c r="D134" s="93">
        <f>IFERROR(VLOOKUP(#REF!,Tabla_Items,3,FALSE),H134)</f>
        <v>0</v>
      </c>
      <c r="E134" s="311"/>
      <c r="F134" s="103"/>
      <c r="G134" s="326" t="s">
        <v>2480</v>
      </c>
      <c r="H134" s="317"/>
      <c r="J134" s="102"/>
    </row>
    <row r="135" spans="1:10" ht="20.100000000000001" customHeight="1" x14ac:dyDescent="0.25">
      <c r="A135" s="69">
        <f t="shared" ref="A135:A158" si="34">IF(D135=0,A134,A134+1)</f>
        <v>71</v>
      </c>
      <c r="B135" s="252" t="s">
        <v>2484</v>
      </c>
      <c r="C135" s="254" t="str">
        <f>IFERROR(VLOOKUP(#REF!,Tabla_Items,2,FALSE),G135)</f>
        <v>Instalación base de cloacas, caños, camaras</v>
      </c>
      <c r="D135" s="93">
        <f>IFERROR(VLOOKUP(#REF!,Tabla_Items,3,FALSE),H135)</f>
        <v>0</v>
      </c>
      <c r="E135" s="311"/>
      <c r="F135" s="103"/>
      <c r="G135" s="326" t="s">
        <v>2624</v>
      </c>
      <c r="H135" s="317"/>
      <c r="J135" s="102"/>
    </row>
    <row r="136" spans="1:10" ht="20.100000000000001" customHeight="1" x14ac:dyDescent="0.25">
      <c r="A136" s="69">
        <f t="shared" si="34"/>
        <v>72</v>
      </c>
      <c r="B136" s="252" t="s">
        <v>2625</v>
      </c>
      <c r="C136" s="251" t="str">
        <f>IFERROR(VLOOKUP(#REF!,Tabla_Items,2,FALSE),G136)</f>
        <v>Excavaciones</v>
      </c>
      <c r="D136" s="93" t="str">
        <f>IFERROR(VLOOKUP(#REF!,Tabla_Items,3,FALSE),H136)</f>
        <v>m3</v>
      </c>
      <c r="E136" s="311"/>
      <c r="F136" s="103"/>
      <c r="G136" s="327" t="s">
        <v>2414</v>
      </c>
      <c r="H136" s="317" t="s">
        <v>1700</v>
      </c>
      <c r="J136" s="102"/>
    </row>
    <row r="137" spans="1:10" ht="20.100000000000001" customHeight="1" x14ac:dyDescent="0.25">
      <c r="A137" s="69">
        <f t="shared" si="34"/>
        <v>73</v>
      </c>
      <c r="B137" s="252" t="s">
        <v>2626</v>
      </c>
      <c r="C137" s="251" t="str">
        <f>IFERROR(VLOOKUP(#REF!,Tabla_Items,2,FALSE),G137)</f>
        <v>Rellenos de tierra.</v>
      </c>
      <c r="D137" s="93" t="str">
        <f>IFERROR(VLOOKUP(#REF!,Tabla_Items,3,FALSE),H137)</f>
        <v>m3</v>
      </c>
      <c r="E137" s="311"/>
      <c r="F137" s="103"/>
      <c r="G137" s="327" t="s">
        <v>2429</v>
      </c>
      <c r="H137" s="317" t="s">
        <v>1700</v>
      </c>
      <c r="J137" s="102"/>
    </row>
    <row r="138" spans="1:10" ht="20.100000000000001" customHeight="1" x14ac:dyDescent="0.25">
      <c r="A138" s="69">
        <f t="shared" si="34"/>
        <v>74</v>
      </c>
      <c r="B138" s="252" t="s">
        <v>2627</v>
      </c>
      <c r="C138" s="251" t="str">
        <f>IFERROR(VLOOKUP(#REF!,Tabla_Items,2,FALSE),G138)</f>
        <v>Revoques de camaras de inspeccion y receptaculos</v>
      </c>
      <c r="D138" s="93" t="str">
        <f>IFERROR(VLOOKUP(#REF!,Tabla_Items,3,FALSE),H138)</f>
        <v>gl</v>
      </c>
      <c r="E138" s="311"/>
      <c r="F138" s="103"/>
      <c r="G138" s="328" t="s">
        <v>2483</v>
      </c>
      <c r="H138" s="317" t="s">
        <v>1696</v>
      </c>
      <c r="J138" s="102"/>
    </row>
    <row r="139" spans="1:10" ht="20.100000000000001" customHeight="1" x14ac:dyDescent="0.25">
      <c r="A139" s="69">
        <f t="shared" si="34"/>
        <v>75</v>
      </c>
      <c r="B139" s="252" t="s">
        <v>2628</v>
      </c>
      <c r="C139" s="251" t="str">
        <f>IFERROR(VLOOKUP(#REF!,Tabla_Items,2,FALSE),G139)</f>
        <v>Cámaras y receptáculos</v>
      </c>
      <c r="D139" s="93" t="str">
        <f>IFERROR(VLOOKUP(#REF!,Tabla_Items,3,FALSE),H139)</f>
        <v>gl</v>
      </c>
      <c r="E139" s="311"/>
      <c r="F139" s="103"/>
      <c r="G139" s="327" t="s">
        <v>2507</v>
      </c>
      <c r="H139" s="317" t="s">
        <v>1696</v>
      </c>
      <c r="J139" s="102"/>
    </row>
    <row r="140" spans="1:10" ht="20.100000000000001" customHeight="1" x14ac:dyDescent="0.25">
      <c r="A140" s="69">
        <f t="shared" si="34"/>
        <v>76</v>
      </c>
      <c r="B140" s="252" t="s">
        <v>2629</v>
      </c>
      <c r="C140" s="251" t="str">
        <f>IFERROR(VLOOKUP(#REF!,Tabla_Items,2,FALSE),G140)</f>
        <v>Cañerias,piezas y accesorios</v>
      </c>
      <c r="D140" s="93" t="str">
        <f>IFERROR(VLOOKUP(#REF!,Tabla_Items,3,FALSE),H140)</f>
        <v>gl</v>
      </c>
      <c r="E140" s="311"/>
      <c r="F140" s="103"/>
      <c r="G140" s="328" t="s">
        <v>2485</v>
      </c>
      <c r="H140" s="317" t="s">
        <v>1696</v>
      </c>
      <c r="J140" s="102"/>
    </row>
    <row r="141" spans="1:10" ht="20.100000000000001" customHeight="1" x14ac:dyDescent="0.25">
      <c r="A141" s="69">
        <f t="shared" si="34"/>
        <v>77</v>
      </c>
      <c r="B141" s="252" t="s">
        <v>2630</v>
      </c>
      <c r="C141" s="251" t="str">
        <f>IFERROR(VLOOKUP(#REF!,Tabla_Items,2,FALSE),G141)</f>
        <v>Cañerías pasantes en juntas sísmicas</v>
      </c>
      <c r="D141" s="93" t="str">
        <f>IFERROR(VLOOKUP(#REF!,Tabla_Items,3,FALSE),H141)</f>
        <v>gl</v>
      </c>
      <c r="E141" s="311"/>
      <c r="F141" s="103"/>
      <c r="G141" s="328" t="s">
        <v>2508</v>
      </c>
      <c r="H141" s="317" t="s">
        <v>1696</v>
      </c>
      <c r="J141" s="102"/>
    </row>
    <row r="142" spans="1:10" ht="20.100000000000001" customHeight="1" x14ac:dyDescent="0.25">
      <c r="A142" s="69">
        <f t="shared" si="34"/>
        <v>77</v>
      </c>
      <c r="B142" s="252" t="s">
        <v>2631</v>
      </c>
      <c r="C142" s="254" t="str">
        <f>IFERROR(VLOOKUP(#REF!,Tabla_Items,2,FALSE),G142)</f>
        <v>Ventilación</v>
      </c>
      <c r="D142" s="93">
        <f>IFERROR(VLOOKUP(#REF!,Tabla_Items,3,FALSE),H142)</f>
        <v>0</v>
      </c>
      <c r="E142" s="311"/>
      <c r="F142" s="103"/>
      <c r="G142" s="326" t="s">
        <v>2509</v>
      </c>
      <c r="H142" s="317"/>
      <c r="J142" s="102"/>
    </row>
    <row r="143" spans="1:10" ht="20.100000000000001" customHeight="1" x14ac:dyDescent="0.25">
      <c r="A143" s="69">
        <f t="shared" si="34"/>
        <v>78</v>
      </c>
      <c r="B143" s="252" t="s">
        <v>2632</v>
      </c>
      <c r="C143" s="251" t="str">
        <f>IFERROR(VLOOKUP(#REF!,Tabla_Items,2,FALSE),G143)</f>
        <v>Cañerías de P.V.C. y Accesorios</v>
      </c>
      <c r="D143" s="93" t="str">
        <f>IFERROR(VLOOKUP(#REF!,Tabla_Items,3,FALSE),H143)</f>
        <v>gl</v>
      </c>
      <c r="E143" s="311"/>
      <c r="F143" s="103"/>
      <c r="G143" s="328" t="s">
        <v>2510</v>
      </c>
      <c r="H143" s="317" t="s">
        <v>1696</v>
      </c>
      <c r="J143" s="102"/>
    </row>
    <row r="144" spans="1:10" ht="20.100000000000001" customHeight="1" x14ac:dyDescent="0.25">
      <c r="A144" s="69">
        <f t="shared" si="34"/>
        <v>78</v>
      </c>
      <c r="B144" s="252" t="s">
        <v>2674</v>
      </c>
      <c r="C144" s="254" t="str">
        <f>IFERROR(VLOOKUP(#REF!,Tabla_Items,2,FALSE),G144)</f>
        <v>Lecho Nitrificante</v>
      </c>
      <c r="D144" s="93">
        <f>IFERROR(VLOOKUP(#REF!,Tabla_Items,3,FALSE),H144)</f>
        <v>0</v>
      </c>
      <c r="E144" s="311"/>
      <c r="F144" s="103"/>
      <c r="G144" s="326" t="s">
        <v>2675</v>
      </c>
      <c r="H144" s="317"/>
      <c r="J144" s="102"/>
    </row>
    <row r="145" spans="1:10" ht="20.100000000000001" customHeight="1" x14ac:dyDescent="0.25">
      <c r="A145" s="69">
        <f t="shared" si="34"/>
        <v>79</v>
      </c>
      <c r="B145" s="252" t="s">
        <v>2676</v>
      </c>
      <c r="C145" s="251" t="str">
        <f>IFERROR(VLOOKUP(#REF!,Tabla_Items,2,FALSE),G145)</f>
        <v>Caño de PVC reforzado</v>
      </c>
      <c r="D145" s="93" t="str">
        <f>IFERROR(VLOOKUP(#REF!,Tabla_Items,3,FALSE),H145)</f>
        <v>gl</v>
      </c>
      <c r="E145" s="311"/>
      <c r="F145" s="103"/>
      <c r="G145" s="328" t="s">
        <v>2678</v>
      </c>
      <c r="H145" s="317" t="s">
        <v>1696</v>
      </c>
      <c r="J145" s="102"/>
    </row>
    <row r="146" spans="1:10" ht="20.100000000000001" customHeight="1" x14ac:dyDescent="0.25">
      <c r="A146" s="69">
        <f t="shared" si="34"/>
        <v>80</v>
      </c>
      <c r="B146" s="252" t="s">
        <v>2677</v>
      </c>
      <c r="C146" s="251" t="str">
        <f>IFERROR(VLOOKUP(#REF!,Tabla_Items,2,FALSE),G146)</f>
        <v>Relleno superficial de lecho</v>
      </c>
      <c r="D146" s="93" t="str">
        <f>IFERROR(VLOOKUP(#REF!,Tabla_Items,3,FALSE),H146)</f>
        <v>gl</v>
      </c>
      <c r="E146" s="311"/>
      <c r="F146" s="103"/>
      <c r="G146" s="328" t="s">
        <v>2679</v>
      </c>
      <c r="H146" s="317" t="s">
        <v>1696</v>
      </c>
      <c r="J146" s="102"/>
    </row>
    <row r="147" spans="1:10" ht="20.100000000000001" customHeight="1" x14ac:dyDescent="0.25">
      <c r="A147" s="69">
        <f t="shared" si="34"/>
        <v>80</v>
      </c>
      <c r="B147" s="252" t="s">
        <v>2633</v>
      </c>
      <c r="C147" s="254" t="str">
        <f>IFERROR(VLOOKUP(#REF!,Tabla_Items,2,FALSE),G147)</f>
        <v>Cañeria de distribucion de agua fría y caliente</v>
      </c>
      <c r="D147" s="93">
        <f>IFERROR(VLOOKUP(#REF!,Tabla_Items,3,FALSE),H147)</f>
        <v>0</v>
      </c>
      <c r="E147" s="311"/>
      <c r="F147" s="103"/>
      <c r="G147" s="326" t="s">
        <v>2486</v>
      </c>
      <c r="H147" s="317"/>
      <c r="J147" s="102"/>
    </row>
    <row r="148" spans="1:10" ht="20.100000000000001" customHeight="1" x14ac:dyDescent="0.25">
      <c r="A148" s="69">
        <f t="shared" si="34"/>
        <v>81</v>
      </c>
      <c r="B148" s="252" t="s">
        <v>2634</v>
      </c>
      <c r="C148" s="251" t="str">
        <f>IFERROR(VLOOKUP(#REF!,Tabla_Items,2,FALSE),G148)</f>
        <v>Piezas especiales</v>
      </c>
      <c r="D148" s="93" t="str">
        <f>IFERROR(VLOOKUP(#REF!,Tabla_Items,3,FALSE),H148)</f>
        <v>gl</v>
      </c>
      <c r="E148" s="311"/>
      <c r="F148" s="103"/>
      <c r="G148" s="328" t="s">
        <v>2430</v>
      </c>
      <c r="H148" s="317" t="s">
        <v>1696</v>
      </c>
      <c r="J148" s="102"/>
    </row>
    <row r="149" spans="1:10" ht="20.100000000000001" customHeight="1" x14ac:dyDescent="0.25">
      <c r="A149" s="69">
        <f t="shared" si="34"/>
        <v>82</v>
      </c>
      <c r="B149" s="252" t="s">
        <v>2635</v>
      </c>
      <c r="C149" s="251" t="str">
        <f>IFERROR(VLOOKUP(#REF!,Tabla_Items,2,FALSE),G149)</f>
        <v>Cañerías para distribución de agua</v>
      </c>
      <c r="D149" s="93" t="str">
        <f>IFERROR(VLOOKUP(#REF!,Tabla_Items,3,FALSE),H149)</f>
        <v>gl</v>
      </c>
      <c r="E149" s="311"/>
      <c r="F149" s="103"/>
      <c r="G149" s="328" t="s">
        <v>2431</v>
      </c>
      <c r="H149" s="317" t="s">
        <v>1696</v>
      </c>
      <c r="J149" s="102"/>
    </row>
    <row r="150" spans="1:10" ht="20.100000000000001" customHeight="1" x14ac:dyDescent="0.25">
      <c r="A150" s="69">
        <f t="shared" si="34"/>
        <v>83</v>
      </c>
      <c r="B150" s="252" t="s">
        <v>2636</v>
      </c>
      <c r="C150" s="251" t="str">
        <f>IFERROR(VLOOKUP(#REF!,Tabla_Items,2,FALSE),G150)</f>
        <v xml:space="preserve">Revestimiento cañerías </v>
      </c>
      <c r="D150" s="93" t="str">
        <f>IFERROR(VLOOKUP(#REF!,Tabla_Items,3,FALSE),H150)</f>
        <v>gl</v>
      </c>
      <c r="E150" s="311"/>
      <c r="F150" s="103"/>
      <c r="G150" s="328" t="s">
        <v>2487</v>
      </c>
      <c r="H150" s="317" t="s">
        <v>1696</v>
      </c>
      <c r="J150" s="102"/>
    </row>
    <row r="151" spans="1:10" ht="20.100000000000001" customHeight="1" x14ac:dyDescent="0.25">
      <c r="A151" s="69">
        <f t="shared" si="34"/>
        <v>83</v>
      </c>
      <c r="B151" s="252" t="s">
        <v>2637</v>
      </c>
      <c r="C151" s="254" t="str">
        <f>IFERROR(VLOOKUP(#REF!,Tabla_Items,2,FALSE),G151)</f>
        <v>Tanque de Reseva, Bombeo</v>
      </c>
      <c r="D151" s="93">
        <f>IFERROR(VLOOKUP(#REF!,Tabla_Items,3,FALSE),H151)</f>
        <v>0</v>
      </c>
      <c r="E151" s="311"/>
      <c r="F151" s="103"/>
      <c r="G151" s="326" t="s">
        <v>2488</v>
      </c>
      <c r="H151" s="317"/>
      <c r="J151" s="102"/>
    </row>
    <row r="152" spans="1:10" ht="20.100000000000001" customHeight="1" x14ac:dyDescent="0.25">
      <c r="A152" s="69">
        <f t="shared" si="34"/>
        <v>84</v>
      </c>
      <c r="B152" s="252" t="s">
        <v>2639</v>
      </c>
      <c r="C152" s="251" t="str">
        <f>IFERROR(VLOOKUP(#REF!,Tabla_Items,2,FALSE),G152)</f>
        <v>Tanques de Reseva</v>
      </c>
      <c r="D152" s="93" t="str">
        <f>IFERROR(VLOOKUP(#REF!,Tabla_Items,3,FALSE),H152)</f>
        <v>gl</v>
      </c>
      <c r="E152" s="311"/>
      <c r="F152" s="103"/>
      <c r="G152" s="328" t="s">
        <v>2638</v>
      </c>
      <c r="H152" s="317" t="s">
        <v>1696</v>
      </c>
      <c r="J152" s="102"/>
    </row>
    <row r="153" spans="1:10" ht="20.100000000000001" customHeight="1" x14ac:dyDescent="0.25">
      <c r="A153" s="69">
        <f t="shared" si="34"/>
        <v>85</v>
      </c>
      <c r="B153" s="252" t="s">
        <v>2640</v>
      </c>
      <c r="C153" s="251" t="str">
        <f>IFERROR(VLOOKUP(#REF!,Tabla_Items,2,FALSE),G153)</f>
        <v>Tanque de Bombeo</v>
      </c>
      <c r="D153" s="93" t="str">
        <f>IFERROR(VLOOKUP(#REF!,Tabla_Items,3,FALSE),H153)</f>
        <v>gl</v>
      </c>
      <c r="E153" s="311"/>
      <c r="F153" s="103"/>
      <c r="G153" s="328" t="s">
        <v>2489</v>
      </c>
      <c r="H153" s="317" t="s">
        <v>1696</v>
      </c>
      <c r="J153" s="102"/>
    </row>
    <row r="154" spans="1:10" ht="20.100000000000001" customHeight="1" x14ac:dyDescent="0.25">
      <c r="A154" s="69">
        <f t="shared" si="34"/>
        <v>86</v>
      </c>
      <c r="B154" s="252" t="s">
        <v>2641</v>
      </c>
      <c r="C154" s="254" t="str">
        <f>IFERROR(VLOOKUP(#REF!,Tabla_Items,2,FALSE),G154)</f>
        <v>Artefactos sanitarios y grifería</v>
      </c>
      <c r="D154" s="93" t="str">
        <f>IFERROR(VLOOKUP(#REF!,Tabla_Items,3,FALSE),H154)</f>
        <v>gl</v>
      </c>
      <c r="E154" s="311"/>
      <c r="F154" s="103"/>
      <c r="G154" s="326" t="s">
        <v>2490</v>
      </c>
      <c r="H154" s="317" t="s">
        <v>1696</v>
      </c>
      <c r="J154" s="102"/>
    </row>
    <row r="155" spans="1:10" ht="20.100000000000001" customHeight="1" x14ac:dyDescent="0.25">
      <c r="A155" s="69">
        <f t="shared" ref="A155:A156" si="35">IF(D155=0,A154,A154+1)</f>
        <v>87</v>
      </c>
      <c r="B155" s="252" t="s">
        <v>2680</v>
      </c>
      <c r="C155" s="251" t="str">
        <f>IFERROR(VLOOKUP(#REF!,Tabla_Items,2,FALSE),G155)</f>
        <v>Artefactos y Accesorios</v>
      </c>
      <c r="D155" s="93" t="str">
        <f>IFERROR(VLOOKUP(#REF!,Tabla_Items,3,FALSE),H155)</f>
        <v>gl</v>
      </c>
      <c r="E155" s="311"/>
      <c r="F155" s="103"/>
      <c r="G155" s="328" t="s">
        <v>2681</v>
      </c>
      <c r="H155" s="317" t="s">
        <v>1696</v>
      </c>
      <c r="J155" s="102"/>
    </row>
    <row r="156" spans="1:10" ht="20.100000000000001" customHeight="1" x14ac:dyDescent="0.25">
      <c r="A156" s="69">
        <f t="shared" si="35"/>
        <v>87</v>
      </c>
      <c r="B156" s="252" t="s">
        <v>2645</v>
      </c>
      <c r="C156" s="254" t="str">
        <f>IFERROR(VLOOKUP(J176,Tabla_Items,2,FALSE),G156)</f>
        <v>Cañería desague pluvial</v>
      </c>
      <c r="D156" s="93">
        <f>IFERROR(VLOOKUP(J176,Tabla_Items,3,FALSE),H156)</f>
        <v>0</v>
      </c>
      <c r="E156" s="311"/>
      <c r="F156" s="103"/>
      <c r="G156" s="326" t="s">
        <v>2491</v>
      </c>
      <c r="H156" s="317"/>
      <c r="J156" s="102"/>
    </row>
    <row r="157" spans="1:10" ht="20.100000000000001" customHeight="1" x14ac:dyDescent="0.25">
      <c r="A157" s="69">
        <f t="shared" si="34"/>
        <v>88</v>
      </c>
      <c r="B157" s="252" t="s">
        <v>2646</v>
      </c>
      <c r="C157" s="251" t="str">
        <f>IFERROR(VLOOKUP(#REF!,Tabla_Items,2,FALSE),G157)</f>
        <v>De P.V.C.</v>
      </c>
      <c r="D157" s="93" t="str">
        <f>IFERROR(VLOOKUP(#REF!,Tabla_Items,3,FALSE),H157)</f>
        <v>gl</v>
      </c>
      <c r="E157" s="311"/>
      <c r="F157" s="103"/>
      <c r="G157" s="328" t="s">
        <v>2432</v>
      </c>
      <c r="H157" s="317" t="s">
        <v>1696</v>
      </c>
      <c r="J157" s="102"/>
    </row>
    <row r="158" spans="1:10" ht="20.100000000000001" customHeight="1" x14ac:dyDescent="0.25">
      <c r="A158" s="69">
        <f t="shared" si="34"/>
        <v>88</v>
      </c>
      <c r="B158" s="252" t="s">
        <v>2642</v>
      </c>
      <c r="C158" s="254" t="str">
        <f>IFERROR(VLOOKUP(#REF!,Tabla_Items,2,FALSE),G158)</f>
        <v>Conexión a redes externas</v>
      </c>
      <c r="D158" s="93">
        <f>IFERROR(VLOOKUP(#REF!,Tabla_Items,3,FALSE),H158)</f>
        <v>0</v>
      </c>
      <c r="E158" s="311"/>
      <c r="F158" s="103"/>
      <c r="G158" s="326" t="s">
        <v>2433</v>
      </c>
      <c r="H158" s="317"/>
      <c r="J158" s="102"/>
    </row>
    <row r="159" spans="1:10" ht="20.100000000000001" customHeight="1" x14ac:dyDescent="0.25">
      <c r="A159" s="69">
        <f t="shared" ref="A159:A162" si="36">IF(D159=0,A158,A158+1)</f>
        <v>89</v>
      </c>
      <c r="B159" s="252" t="s">
        <v>2643</v>
      </c>
      <c r="C159" s="251" t="str">
        <f>IFERROR(VLOOKUP(#REF!,Tabla_Items,2,FALSE),G159)</f>
        <v>Conexión de agua</v>
      </c>
      <c r="D159" s="93" t="str">
        <f>IFERROR(VLOOKUP(#REF!,Tabla_Items,3,FALSE),H159)</f>
        <v>gl</v>
      </c>
      <c r="E159" s="311"/>
      <c r="F159" s="103"/>
      <c r="G159" s="328" t="s">
        <v>885</v>
      </c>
      <c r="H159" s="317" t="s">
        <v>1696</v>
      </c>
      <c r="J159" s="102"/>
    </row>
    <row r="160" spans="1:10" ht="20.100000000000001" customHeight="1" x14ac:dyDescent="0.25">
      <c r="A160" s="69">
        <f t="shared" si="36"/>
        <v>90</v>
      </c>
      <c r="B160" s="252" t="s">
        <v>2644</v>
      </c>
      <c r="C160" s="251" t="str">
        <f>IFERROR(VLOOKUP(J178,Tabla_Items,2,FALSE),G160)</f>
        <v>Conexión de cloaca</v>
      </c>
      <c r="D160" s="93" t="str">
        <f>IFERROR(VLOOKUP(J178,Tabla_Items,3,FALSE),H160)</f>
        <v>gl</v>
      </c>
      <c r="E160" s="311"/>
      <c r="F160" s="103"/>
      <c r="G160" s="328" t="s">
        <v>2682</v>
      </c>
      <c r="H160" s="317" t="s">
        <v>1696</v>
      </c>
      <c r="J160" s="102"/>
    </row>
    <row r="161" spans="1:10" ht="20.100000000000001" customHeight="1" x14ac:dyDescent="0.25">
      <c r="A161" s="69">
        <f t="shared" si="36"/>
        <v>91</v>
      </c>
      <c r="B161" s="252" t="s">
        <v>2647</v>
      </c>
      <c r="C161" s="254" t="str">
        <f>IFERROR(VLOOKUP(J179,Tabla_Items,2,FALSE),G161)</f>
        <v>Cañerías pasantes en juntas sísmicas</v>
      </c>
      <c r="D161" s="93" t="str">
        <f>IFERROR(VLOOKUP(J179,Tabla_Items,3,FALSE),H161)</f>
        <v>gl</v>
      </c>
      <c r="E161" s="311"/>
      <c r="F161" s="103"/>
      <c r="G161" s="326" t="s">
        <v>2508</v>
      </c>
      <c r="H161" s="317" t="s">
        <v>1696</v>
      </c>
      <c r="J161" s="102"/>
    </row>
    <row r="162" spans="1:10" ht="20.100000000000001" customHeight="1" x14ac:dyDescent="0.25">
      <c r="A162" s="69">
        <f t="shared" si="36"/>
        <v>91</v>
      </c>
      <c r="B162" s="252" t="s">
        <v>2482</v>
      </c>
      <c r="C162" s="254" t="str">
        <f>IFERROR(VLOOKUP(#REF!,Tabla_Items,2,FALSE),G162)</f>
        <v>INSTALACIONES ELÉCTRICAS</v>
      </c>
      <c r="D162" s="93">
        <f>IFERROR(VLOOKUP(#REF!,Tabla_Items,3,FALSE),H162)</f>
        <v>0</v>
      </c>
      <c r="E162" s="311"/>
      <c r="F162" s="103"/>
      <c r="G162" s="326" t="s">
        <v>2683</v>
      </c>
      <c r="H162" s="317"/>
      <c r="J162" s="102"/>
    </row>
    <row r="163" spans="1:10" ht="20.100000000000001" customHeight="1" x14ac:dyDescent="0.25">
      <c r="A163" s="69">
        <f t="shared" ref="A163:A170" si="37">IF(D163=0,A162,A162+1)</f>
        <v>91</v>
      </c>
      <c r="B163" s="252" t="s">
        <v>2492</v>
      </c>
      <c r="C163" s="254" t="str">
        <f>IFERROR(VLOOKUP(#REF!,Tabla_Items,2,FALSE),G163)</f>
        <v>Instalación Eléctrica corrientes fuertes</v>
      </c>
      <c r="D163" s="93">
        <f>IFERROR(VLOOKUP(#REF!,Tabla_Items,3,FALSE),H163)</f>
        <v>0</v>
      </c>
      <c r="E163" s="311"/>
      <c r="F163" s="103"/>
      <c r="G163" s="326" t="s">
        <v>2648</v>
      </c>
      <c r="H163" s="317"/>
      <c r="J163" s="102"/>
    </row>
    <row r="164" spans="1:10" ht="20.100000000000001" customHeight="1" x14ac:dyDescent="0.25">
      <c r="A164" s="69">
        <f t="shared" si="37"/>
        <v>92</v>
      </c>
      <c r="B164" s="252" t="s">
        <v>2493</v>
      </c>
      <c r="C164" s="251" t="str">
        <f>IFERROR(VLOOKUP(#REF!,Tabla_Items,2,FALSE),G164)</f>
        <v xml:space="preserve">Instalacioón Eléctrica para fuerza motriz </v>
      </c>
      <c r="D164" s="93" t="str">
        <f>IFERROR(VLOOKUP(#REF!,Tabla_Items,3,FALSE),H164)</f>
        <v>gl</v>
      </c>
      <c r="E164" s="311"/>
      <c r="F164" s="103"/>
      <c r="G164" s="328" t="s">
        <v>2652</v>
      </c>
      <c r="H164" s="317" t="s">
        <v>1696</v>
      </c>
      <c r="J164" s="102"/>
    </row>
    <row r="165" spans="1:10" ht="20.100000000000001" customHeight="1" x14ac:dyDescent="0.25">
      <c r="A165" s="69">
        <f t="shared" si="37"/>
        <v>93</v>
      </c>
      <c r="B165" s="252" t="s">
        <v>2649</v>
      </c>
      <c r="C165" s="251" t="str">
        <f>IFERROR(VLOOKUP(#REF!,Tabla_Items,2,FALSE),G165)</f>
        <v>Tablero general de baja tensión (TGBT) y tablero de transferencia Automática (TTA)</v>
      </c>
      <c r="D165" s="93" t="str">
        <f>IFERROR(VLOOKUP(#REF!,Tabla_Items,3,FALSE),H165)</f>
        <v>gl</v>
      </c>
      <c r="E165" s="311"/>
      <c r="F165" s="103"/>
      <c r="G165" s="328" t="s">
        <v>2653</v>
      </c>
      <c r="H165" s="317" t="s">
        <v>1696</v>
      </c>
      <c r="J165" s="102"/>
    </row>
    <row r="166" spans="1:10" ht="20.100000000000001" customHeight="1" x14ac:dyDescent="0.25">
      <c r="A166" s="69">
        <f t="shared" si="37"/>
        <v>93</v>
      </c>
      <c r="B166" s="252" t="s">
        <v>2494</v>
      </c>
      <c r="C166" s="254" t="str">
        <f>IFERROR(VLOOKUP(#REF!,Tabla_Items,2,FALSE),G166)</f>
        <v>Iluminación</v>
      </c>
      <c r="D166" s="93">
        <f>IFERROR(VLOOKUP(#REF!,Tabla_Items,3,FALSE),H166)</f>
        <v>0</v>
      </c>
      <c r="E166" s="311"/>
      <c r="F166" s="103"/>
      <c r="G166" s="326" t="s">
        <v>2684</v>
      </c>
      <c r="H166" s="317"/>
      <c r="J166" s="102"/>
    </row>
    <row r="167" spans="1:10" ht="20.100000000000001" customHeight="1" x14ac:dyDescent="0.25">
      <c r="A167" s="69">
        <f t="shared" si="37"/>
        <v>94</v>
      </c>
      <c r="B167" s="252" t="s">
        <v>2685</v>
      </c>
      <c r="C167" s="251" t="str">
        <f>IFERROR(VLOOKUP(#REF!,Tabla_Items,2,FALSE),G167)</f>
        <v xml:space="preserve">Artefactos </v>
      </c>
      <c r="D167" s="93" t="str">
        <f>IFERROR(VLOOKUP(#REF!,Tabla_Items,3,FALSE),H167)</f>
        <v>gl</v>
      </c>
      <c r="E167" s="311"/>
      <c r="F167" s="103"/>
      <c r="G167" s="328" t="s">
        <v>2687</v>
      </c>
      <c r="H167" s="317" t="s">
        <v>1696</v>
      </c>
      <c r="J167" s="102"/>
    </row>
    <row r="168" spans="1:10" ht="20.100000000000001" customHeight="1" x14ac:dyDescent="0.25">
      <c r="A168" s="69">
        <f t="shared" si="37"/>
        <v>95</v>
      </c>
      <c r="B168" s="252" t="s">
        <v>2686</v>
      </c>
      <c r="C168" s="251" t="str">
        <f>IFERROR(VLOOKUP(#REF!,Tabla_Items,2,FALSE),G168)</f>
        <v>Conductores</v>
      </c>
      <c r="D168" s="93" t="str">
        <f>IFERROR(VLOOKUP(#REF!,Tabla_Items,3,FALSE),H168)</f>
        <v>gl</v>
      </c>
      <c r="E168" s="311"/>
      <c r="F168" s="103"/>
      <c r="G168" s="328" t="s">
        <v>2688</v>
      </c>
      <c r="H168" s="317" t="s">
        <v>1696</v>
      </c>
      <c r="J168" s="102"/>
    </row>
    <row r="169" spans="1:10" ht="20.100000000000001" customHeight="1" x14ac:dyDescent="0.25">
      <c r="A169" s="69">
        <f t="shared" si="37"/>
        <v>96</v>
      </c>
      <c r="B169" s="252" t="s">
        <v>2689</v>
      </c>
      <c r="C169" s="251" t="str">
        <f>IFERROR(VLOOKUP(#REF!,Tabla_Items,2,FALSE),G169)</f>
        <v>Interruptores automáticos termomagnéticos en riel din (térmicas)</v>
      </c>
      <c r="D169" s="93" t="str">
        <f>IFERROR(VLOOKUP(#REF!,Tabla_Items,3,FALSE),H169)</f>
        <v>gl</v>
      </c>
      <c r="E169" s="311"/>
      <c r="F169" s="103"/>
      <c r="G169" s="328" t="s">
        <v>2690</v>
      </c>
      <c r="H169" s="317" t="s">
        <v>1696</v>
      </c>
      <c r="J169" s="102"/>
    </row>
    <row r="170" spans="1:10" ht="20.100000000000001" customHeight="1" x14ac:dyDescent="0.25">
      <c r="A170" s="69">
        <f t="shared" si="37"/>
        <v>97</v>
      </c>
      <c r="B170" s="252" t="s">
        <v>2691</v>
      </c>
      <c r="C170" s="251" t="str">
        <f>IFERROR(VLOOKUP(#REF!,Tabla_Items,2,FALSE),G170)</f>
        <v>Interruptores diferenciales</v>
      </c>
      <c r="D170" s="93" t="str">
        <f>IFERROR(VLOOKUP(#REF!,Tabla_Items,3,FALSE),H170)</f>
        <v>gl</v>
      </c>
      <c r="E170" s="311"/>
      <c r="F170" s="103"/>
      <c r="G170" s="328" t="s">
        <v>2694</v>
      </c>
      <c r="H170" s="317" t="s">
        <v>1696</v>
      </c>
      <c r="J170" s="102"/>
    </row>
    <row r="171" spans="1:10" ht="20.100000000000001" customHeight="1" x14ac:dyDescent="0.25">
      <c r="A171" s="69">
        <f t="shared" ref="A171" si="38">IF(D171=0,A170,A170+1)</f>
        <v>98</v>
      </c>
      <c r="B171" s="252" t="s">
        <v>2692</v>
      </c>
      <c r="C171" s="251" t="str">
        <f>IFERROR(VLOOKUP(#REF!,Tabla_Items,2,FALSE),G171)</f>
        <v>Canalizaciones subterráneas</v>
      </c>
      <c r="D171" s="93" t="str">
        <f>IFERROR(VLOOKUP(#REF!,Tabla_Items,3,FALSE),H171)</f>
        <v>gl</v>
      </c>
      <c r="E171" s="311"/>
      <c r="F171" s="103"/>
      <c r="G171" s="328" t="s">
        <v>2695</v>
      </c>
      <c r="H171" s="317" t="s">
        <v>1696</v>
      </c>
      <c r="J171" s="102"/>
    </row>
    <row r="172" spans="1:10" ht="20.100000000000001" customHeight="1" x14ac:dyDescent="0.25">
      <c r="A172" s="69">
        <f t="shared" ref="A172:A177" si="39">IF(D172=0,A171,A171+1)</f>
        <v>99</v>
      </c>
      <c r="B172" s="252" t="s">
        <v>2650</v>
      </c>
      <c r="C172" s="251" t="str">
        <f>IFERROR(VLOOKUP(#REF!,Tabla_Items,2,FALSE),G172)</f>
        <v>Pararrrayos</v>
      </c>
      <c r="D172" s="93" t="str">
        <f>IFERROR(VLOOKUP(#REF!,Tabla_Items,3,FALSE),H172)</f>
        <v>gl</v>
      </c>
      <c r="E172" s="311"/>
      <c r="F172" s="103"/>
      <c r="G172" s="328" t="s">
        <v>2693</v>
      </c>
      <c r="H172" s="317" t="s">
        <v>1696</v>
      </c>
      <c r="J172" s="102"/>
    </row>
    <row r="173" spans="1:10" ht="20.100000000000001" customHeight="1" x14ac:dyDescent="0.25">
      <c r="A173" s="69">
        <f t="shared" si="39"/>
        <v>99</v>
      </c>
      <c r="B173" s="252" t="s">
        <v>2651</v>
      </c>
      <c r="C173" s="254" t="str">
        <f>IFERROR(VLOOKUP(#REF!,Tabla_Items,2,FALSE),G173)</f>
        <v>Instalación de Corrientes Débiles</v>
      </c>
      <c r="D173" s="93">
        <f>IFERROR(VLOOKUP(#REF!,Tabla_Items,3,FALSE),H173)</f>
        <v>0</v>
      </c>
      <c r="E173" s="311"/>
      <c r="F173" s="103"/>
      <c r="G173" s="326" t="s">
        <v>2698</v>
      </c>
      <c r="H173" s="317"/>
      <c r="J173" s="102"/>
    </row>
    <row r="174" spans="1:10" ht="20.100000000000001" customHeight="1" x14ac:dyDescent="0.25">
      <c r="A174" s="69">
        <f t="shared" si="39"/>
        <v>100</v>
      </c>
      <c r="B174" s="252" t="s">
        <v>2696</v>
      </c>
      <c r="C174" s="251" t="str">
        <f>IFERROR(VLOOKUP(#REF!,Tabla_Items,2,FALSE),G174)</f>
        <v>Sistema de Telecomunicaciones Datos</v>
      </c>
      <c r="D174" s="93" t="str">
        <f>IFERROR(VLOOKUP(#REF!,Tabla_Items,3,FALSE),H174)</f>
        <v>gl</v>
      </c>
      <c r="E174" s="311"/>
      <c r="F174" s="103"/>
      <c r="G174" s="328" t="s">
        <v>2699</v>
      </c>
      <c r="H174" s="317" t="s">
        <v>1696</v>
      </c>
      <c r="J174" s="102"/>
    </row>
    <row r="175" spans="1:10" ht="20.100000000000001" customHeight="1" x14ac:dyDescent="0.25">
      <c r="A175" s="69">
        <f t="shared" si="39"/>
        <v>101</v>
      </c>
      <c r="B175" s="252" t="s">
        <v>2697</v>
      </c>
      <c r="C175" s="251" t="str">
        <f>IFERROR(VLOOKUP(#REF!,Tabla_Items,2,FALSE),G175)</f>
        <v>Sistema de Circuito de CCTV</v>
      </c>
      <c r="D175" s="93" t="str">
        <f>IFERROR(VLOOKUP(#REF!,Tabla_Items,3,FALSE),H175)</f>
        <v>gl</v>
      </c>
      <c r="E175" s="311"/>
      <c r="F175" s="103"/>
      <c r="G175" s="328" t="s">
        <v>2700</v>
      </c>
      <c r="H175" s="317" t="s">
        <v>1696</v>
      </c>
      <c r="J175" s="102"/>
    </row>
    <row r="176" spans="1:10" ht="20.100000000000001" customHeight="1" x14ac:dyDescent="0.25">
      <c r="A176" s="69">
        <f t="shared" si="39"/>
        <v>102</v>
      </c>
      <c r="B176" s="252" t="s">
        <v>2496</v>
      </c>
      <c r="C176" s="254" t="str">
        <f>IFERROR(VLOOKUP(#REF!,Tabla_Items,2,FALSE),G176)</f>
        <v>INSTALACIÓN TERMOMECÁNICA</v>
      </c>
      <c r="D176" s="93" t="str">
        <f>IFERROR(VLOOKUP(#REF!,Tabla_Items,3,FALSE),H176)</f>
        <v>gl</v>
      </c>
      <c r="E176" s="311"/>
      <c r="F176" s="103"/>
      <c r="G176" s="329" t="s">
        <v>2495</v>
      </c>
      <c r="H176" s="317" t="s">
        <v>1696</v>
      </c>
      <c r="J176" s="102"/>
    </row>
    <row r="177" spans="1:10" ht="20.100000000000001" customHeight="1" x14ac:dyDescent="0.25">
      <c r="A177" s="69">
        <f t="shared" si="39"/>
        <v>103</v>
      </c>
      <c r="B177" s="252" t="s">
        <v>2497</v>
      </c>
      <c r="C177" s="254" t="str">
        <f>IFERROR(VLOOKUP(#REF!,Tabla_Items,2,FALSE),G177)</f>
        <v>INSTALACIÓN SERVICIO CONTRA INCENDIOS</v>
      </c>
      <c r="D177" s="93" t="str">
        <f>IFERROR(VLOOKUP(#REF!,Tabla_Items,3,FALSE),H177)</f>
        <v>gl</v>
      </c>
      <c r="E177" s="311"/>
      <c r="F177" s="103"/>
      <c r="G177" s="329" t="s">
        <v>2654</v>
      </c>
      <c r="H177" s="317" t="s">
        <v>1696</v>
      </c>
      <c r="J177" s="102"/>
    </row>
    <row r="178" spans="1:10" ht="20.100000000000001" customHeight="1" x14ac:dyDescent="0.25">
      <c r="A178" s="69">
        <f t="shared" si="29"/>
        <v>103</v>
      </c>
      <c r="B178" s="252" t="s">
        <v>2498</v>
      </c>
      <c r="C178" s="254" t="str">
        <f>IFERROR(VLOOKUP(#REF!,Tabla_Items,2,FALSE),G178)</f>
        <v>SEÑALETICA</v>
      </c>
      <c r="D178" s="93">
        <f>IFERROR(VLOOKUP(#REF!,Tabla_Items,3,FALSE),H178)</f>
        <v>0</v>
      </c>
      <c r="E178" s="311"/>
      <c r="F178" s="103"/>
      <c r="G178" s="329" t="s">
        <v>2358</v>
      </c>
      <c r="H178" s="317"/>
      <c r="J178" s="102"/>
    </row>
    <row r="179" spans="1:10" ht="20.100000000000001" customHeight="1" x14ac:dyDescent="0.25">
      <c r="A179" s="69">
        <f t="shared" si="29"/>
        <v>104</v>
      </c>
      <c r="B179" s="253" t="s">
        <v>2499</v>
      </c>
      <c r="C179" s="251" t="str">
        <f>IFERROR(VLOOKUP(#REF!,Tabla_Items,2,FALSE),G179)</f>
        <v>Señalética externa</v>
      </c>
      <c r="D179" s="93" t="str">
        <f>IFERROR(VLOOKUP(#REF!,Tabla_Items,3,FALSE),H179)</f>
        <v>gl</v>
      </c>
      <c r="E179" s="311"/>
      <c r="F179" s="103"/>
      <c r="G179" s="328" t="s">
        <v>2434</v>
      </c>
      <c r="H179" s="317" t="s">
        <v>1696</v>
      </c>
      <c r="J179" s="102"/>
    </row>
    <row r="180" spans="1:10" ht="20.100000000000001" customHeight="1" x14ac:dyDescent="0.25">
      <c r="A180" s="69">
        <f t="shared" si="29"/>
        <v>105</v>
      </c>
      <c r="B180" s="252" t="s">
        <v>2500</v>
      </c>
      <c r="C180" s="251" t="str">
        <f>IFERROR(VLOOKUP(J181,Tabla_Items,2,FALSE),G180)</f>
        <v>Señalética interna</v>
      </c>
      <c r="D180" s="93" t="str">
        <f>IFERROR(VLOOKUP(J181,Tabla_Items,3,FALSE),H180)</f>
        <v>gl</v>
      </c>
      <c r="E180" s="311"/>
      <c r="F180" s="103"/>
      <c r="G180" s="328" t="s">
        <v>2435</v>
      </c>
      <c r="H180" s="317" t="s">
        <v>1696</v>
      </c>
      <c r="J180" s="102"/>
    </row>
    <row r="181" spans="1:10" ht="20.100000000000001" customHeight="1" x14ac:dyDescent="0.25">
      <c r="A181" s="69">
        <f t="shared" si="29"/>
        <v>105</v>
      </c>
      <c r="B181" s="253" t="s">
        <v>2450</v>
      </c>
      <c r="C181" s="254" t="str">
        <f>IFERROR(VLOOKUP(J184,Tabla_Items,2,FALSE),G181)</f>
        <v>EQUIPAMIENTO Y VARIOS</v>
      </c>
      <c r="D181" s="93">
        <f>IFERROR(VLOOKUP(J184,Tabla_Items,3,FALSE),H181)</f>
        <v>0</v>
      </c>
      <c r="E181" s="311"/>
      <c r="F181" s="103"/>
      <c r="G181" s="326" t="s">
        <v>2501</v>
      </c>
      <c r="H181" s="317"/>
      <c r="J181" s="102"/>
    </row>
    <row r="182" spans="1:10" ht="20.100000000000001" customHeight="1" x14ac:dyDescent="0.25">
      <c r="A182" s="69">
        <f t="shared" ref="A182:A183" si="40">IF(D182=0,A181,A181+1)</f>
        <v>105</v>
      </c>
      <c r="B182" s="253" t="s">
        <v>2655</v>
      </c>
      <c r="C182" s="254" t="str">
        <f>IFERROR(VLOOKUP(J185,Tabla_Items,2,FALSE),G182)</f>
        <v xml:space="preserve">Muebles y Equipamiento fijos </v>
      </c>
      <c r="D182" s="93">
        <f>IFERROR(VLOOKUP(J185,Tabla_Items,3,FALSE),H182)</f>
        <v>0</v>
      </c>
      <c r="E182" s="311"/>
      <c r="F182" s="103"/>
      <c r="G182" s="326" t="s">
        <v>2656</v>
      </c>
      <c r="H182" s="317"/>
      <c r="J182" s="102"/>
    </row>
    <row r="183" spans="1:10" ht="20.100000000000001" customHeight="1" x14ac:dyDescent="0.25">
      <c r="A183" s="69">
        <f t="shared" si="40"/>
        <v>106</v>
      </c>
      <c r="B183" s="253" t="s">
        <v>2701</v>
      </c>
      <c r="C183" s="251" t="str">
        <f t="shared" si="27"/>
        <v>Mesadas de acero inoxidable</v>
      </c>
      <c r="D183" s="93" t="str">
        <f t="shared" si="28"/>
        <v>gl</v>
      </c>
      <c r="E183" s="311"/>
      <c r="F183" s="103"/>
      <c r="G183" s="328" t="s">
        <v>2657</v>
      </c>
      <c r="H183" s="317" t="s">
        <v>1696</v>
      </c>
      <c r="J183" s="102"/>
    </row>
    <row r="184" spans="1:10" ht="20.100000000000001" customHeight="1" x14ac:dyDescent="0.25">
      <c r="A184" s="69">
        <f t="shared" si="29"/>
        <v>106</v>
      </c>
      <c r="B184" s="253" t="s">
        <v>2502</v>
      </c>
      <c r="C184" s="254" t="str">
        <f t="shared" ref="C184:C189" si="41">IFERROR(VLOOKUP(J190,Tabla_Items,2,FALSE),G184)</f>
        <v>OBRAS EXTERIORES</v>
      </c>
      <c r="D184" s="93">
        <f t="shared" ref="D184:D189" si="42">IFERROR(VLOOKUP(J190,Tabla_Items,3,FALSE),H184)</f>
        <v>0</v>
      </c>
      <c r="E184" s="311"/>
      <c r="F184" s="103"/>
      <c r="G184" s="326" t="s">
        <v>1705</v>
      </c>
      <c r="H184" s="317"/>
      <c r="J184" s="102"/>
    </row>
    <row r="185" spans="1:10" ht="20.100000000000001" customHeight="1" x14ac:dyDescent="0.25">
      <c r="A185" s="69">
        <f t="shared" si="29"/>
        <v>107</v>
      </c>
      <c r="B185" s="253" t="s">
        <v>2523</v>
      </c>
      <c r="C185" s="251" t="str">
        <f t="shared" si="41"/>
        <v>Cierre Perimetral</v>
      </c>
      <c r="D185" s="93" t="str">
        <f t="shared" si="42"/>
        <v>ml</v>
      </c>
      <c r="E185" s="311"/>
      <c r="F185" s="103"/>
      <c r="G185" s="328" t="s">
        <v>2518</v>
      </c>
      <c r="H185" s="317" t="s">
        <v>1701</v>
      </c>
      <c r="J185" s="102"/>
    </row>
    <row r="186" spans="1:10" ht="20.100000000000001" customHeight="1" x14ac:dyDescent="0.25">
      <c r="A186" s="69">
        <f t="shared" ref="A186" si="43">IF(D186=0,A185,A185+1)</f>
        <v>108</v>
      </c>
      <c r="B186" s="253" t="s">
        <v>2528</v>
      </c>
      <c r="C186" s="251" t="str">
        <f t="shared" si="41"/>
        <v xml:space="preserve">Rampas </v>
      </c>
      <c r="D186" s="93" t="str">
        <f t="shared" si="42"/>
        <v>m2</v>
      </c>
      <c r="E186" s="311"/>
      <c r="F186" s="103"/>
      <c r="G186" s="328" t="s">
        <v>2658</v>
      </c>
      <c r="H186" s="317" t="s">
        <v>1698</v>
      </c>
      <c r="J186" s="102"/>
    </row>
    <row r="187" spans="1:10" ht="20.100000000000001" customHeight="1" x14ac:dyDescent="0.25">
      <c r="A187" s="69">
        <f t="shared" ref="A187" si="44">IF(D187=0,A186,A186+1)</f>
        <v>109</v>
      </c>
      <c r="B187" s="253" t="s">
        <v>2663</v>
      </c>
      <c r="C187" s="251" t="str">
        <f t="shared" si="41"/>
        <v>Barandas</v>
      </c>
      <c r="D187" s="93" t="str">
        <f t="shared" si="42"/>
        <v>ml</v>
      </c>
      <c r="E187" s="311"/>
      <c r="F187" s="103"/>
      <c r="G187" s="328" t="s">
        <v>2659</v>
      </c>
      <c r="H187" s="317" t="s">
        <v>1701</v>
      </c>
      <c r="J187" s="102"/>
    </row>
    <row r="188" spans="1:10" ht="20.100000000000001" customHeight="1" x14ac:dyDescent="0.25">
      <c r="A188" s="69">
        <f t="shared" ref="A188" si="45">IF(D188=0,A187,A187+1)</f>
        <v>110</v>
      </c>
      <c r="B188" s="253" t="s">
        <v>2660</v>
      </c>
      <c r="C188" s="251" t="str">
        <f t="shared" si="41"/>
        <v>Pasamanos</v>
      </c>
      <c r="D188" s="93" t="str">
        <f t="shared" si="42"/>
        <v>ml</v>
      </c>
      <c r="E188" s="311"/>
      <c r="F188" s="103"/>
      <c r="G188" s="328" t="s">
        <v>2664</v>
      </c>
      <c r="H188" s="317" t="s">
        <v>1701</v>
      </c>
      <c r="J188" s="102"/>
    </row>
    <row r="189" spans="1:10" ht="20.100000000000001" customHeight="1" x14ac:dyDescent="0.25">
      <c r="A189" s="69">
        <f t="shared" ref="A189:A190" si="46">IF(D189=0,A188,A188+1)</f>
        <v>111</v>
      </c>
      <c r="B189" s="253" t="s">
        <v>2661</v>
      </c>
      <c r="C189" s="251" t="str">
        <f t="shared" si="41"/>
        <v>Parquización</v>
      </c>
      <c r="D189" s="93" t="str">
        <f t="shared" si="42"/>
        <v>m2</v>
      </c>
      <c r="E189" s="311"/>
      <c r="F189" s="103"/>
      <c r="G189" s="328" t="s">
        <v>2353</v>
      </c>
      <c r="H189" s="317" t="s">
        <v>1698</v>
      </c>
      <c r="J189" s="102"/>
    </row>
    <row r="190" spans="1:10" ht="20.100000000000001" customHeight="1" x14ac:dyDescent="0.25">
      <c r="A190" s="69">
        <f t="shared" si="46"/>
        <v>111</v>
      </c>
      <c r="B190" s="253" t="s">
        <v>2451</v>
      </c>
      <c r="C190" s="254" t="str">
        <f t="shared" si="27"/>
        <v>LIMPIEZA DE OBRA PERIODICA Y FINAL</v>
      </c>
      <c r="D190" s="93">
        <f t="shared" si="28"/>
        <v>0</v>
      </c>
      <c r="E190" s="311"/>
      <c r="F190" s="103"/>
      <c r="G190" s="326" t="s">
        <v>2505</v>
      </c>
      <c r="H190" s="317"/>
      <c r="J190" s="102"/>
    </row>
    <row r="191" spans="1:10" ht="20.100000000000001" customHeight="1" x14ac:dyDescent="0.25">
      <c r="A191" s="69">
        <f t="shared" si="29"/>
        <v>112</v>
      </c>
      <c r="B191" s="253" t="s">
        <v>2503</v>
      </c>
      <c r="C191" s="251" t="str">
        <f t="shared" si="27"/>
        <v>Limpieza de obra periódica</v>
      </c>
      <c r="D191" s="93" t="str">
        <f t="shared" si="28"/>
        <v>gl</v>
      </c>
      <c r="E191" s="311"/>
      <c r="F191" s="103"/>
      <c r="G191" s="328" t="s">
        <v>2702</v>
      </c>
      <c r="H191" s="317" t="s">
        <v>1696</v>
      </c>
      <c r="J191" s="102"/>
    </row>
    <row r="192" spans="1:10" ht="20.100000000000001" customHeight="1" x14ac:dyDescent="0.25">
      <c r="A192" s="69">
        <f t="shared" si="29"/>
        <v>113</v>
      </c>
      <c r="B192" s="253" t="s">
        <v>2504</v>
      </c>
      <c r="C192" s="251" t="str">
        <f t="shared" si="27"/>
        <v>Limpieza de Obra Final</v>
      </c>
      <c r="D192" s="93" t="str">
        <f t="shared" si="28"/>
        <v>m2</v>
      </c>
      <c r="E192" s="311"/>
      <c r="F192" s="103"/>
      <c r="G192" s="328" t="s">
        <v>2506</v>
      </c>
      <c r="H192" s="317" t="s">
        <v>1698</v>
      </c>
      <c r="J192" s="102"/>
    </row>
    <row r="193" spans="1:10" ht="20.100000000000001" customHeight="1" x14ac:dyDescent="0.25">
      <c r="A193" s="69">
        <f t="shared" ref="A193" si="47">IF(D193=0,A192,A192+1)</f>
        <v>114</v>
      </c>
      <c r="B193" s="253" t="s">
        <v>2662</v>
      </c>
      <c r="C193" s="254" t="str">
        <f t="shared" ref="C193" si="48">IFERROR(VLOOKUP(J195,Tabla_Items,2,FALSE),G193)</f>
        <v xml:space="preserve">DOCUMENTACIÓN FINAL </v>
      </c>
      <c r="D193" s="93" t="str">
        <f t="shared" ref="D193" si="49">IFERROR(VLOOKUP(J195,Tabla_Items,3,FALSE),H193)</f>
        <v>gl</v>
      </c>
      <c r="E193" s="311"/>
      <c r="F193" s="103"/>
      <c r="G193" s="326" t="s">
        <v>2703</v>
      </c>
      <c r="H193" s="317" t="s">
        <v>1696</v>
      </c>
      <c r="J193" s="102"/>
    </row>
    <row r="194" spans="1:10" ht="20.100000000000001" customHeight="1" x14ac:dyDescent="0.25">
      <c r="A194" s="69">
        <f t="shared" si="29"/>
        <v>114</v>
      </c>
      <c r="B194" s="253"/>
      <c r="C194" s="251">
        <f>IFERROR(VLOOKUP(#REF!,Tabla_Items,2,FALSE),G194)</f>
        <v>0</v>
      </c>
      <c r="D194" s="93">
        <f>IFERROR(VLOOKUP(#REF!,Tabla_Items,3,FALSE),H194)</f>
        <v>0</v>
      </c>
      <c r="E194" s="311"/>
      <c r="F194" s="103"/>
      <c r="G194" s="328"/>
      <c r="H194" s="317"/>
      <c r="J194" s="102"/>
    </row>
    <row r="195" spans="1:10" ht="20.100000000000001" customHeight="1" x14ac:dyDescent="0.25">
      <c r="A195" s="69">
        <f t="shared" si="29"/>
        <v>114</v>
      </c>
      <c r="B195" s="253"/>
      <c r="C195" s="251">
        <f>IFERROR(VLOOKUP(#REF!,Tabla_Items,2,FALSE),G195)</f>
        <v>0</v>
      </c>
      <c r="D195" s="93">
        <f>IFERROR(VLOOKUP(#REF!,Tabla_Items,3,FALSE),H195)</f>
        <v>0</v>
      </c>
      <c r="E195" s="311"/>
      <c r="F195" s="103"/>
      <c r="G195" s="326"/>
      <c r="H195" s="317"/>
      <c r="J195" s="102"/>
    </row>
    <row r="196" spans="1:10" ht="20.100000000000001" customHeight="1" x14ac:dyDescent="0.2">
      <c r="A196" s="69">
        <f t="shared" si="29"/>
        <v>114</v>
      </c>
      <c r="B196" s="287"/>
      <c r="C196" s="251">
        <f t="shared" ref="C196:C225" si="50">IFERROR(VLOOKUP(J198,Tabla_Items,2,FALSE),G196)</f>
        <v>0</v>
      </c>
      <c r="D196" s="93">
        <f t="shared" ref="D196:D225" si="51">IFERROR(VLOOKUP(J198,Tabla_Items,3,FALSE),H196)</f>
        <v>0</v>
      </c>
      <c r="E196" s="311"/>
      <c r="F196" s="103"/>
      <c r="G196" s="260"/>
      <c r="H196" s="250"/>
      <c r="J196" s="102"/>
    </row>
    <row r="197" spans="1:10" ht="20.100000000000001" customHeight="1" x14ac:dyDescent="0.2">
      <c r="A197" s="69">
        <f t="shared" ref="A197:A229" si="52">IF(D197=0,A196,A196+1)</f>
        <v>114</v>
      </c>
      <c r="B197" s="288"/>
      <c r="C197" s="251">
        <f t="shared" si="50"/>
        <v>0</v>
      </c>
      <c r="D197" s="93">
        <f t="shared" si="51"/>
        <v>0</v>
      </c>
      <c r="E197" s="311"/>
      <c r="F197" s="103"/>
      <c r="G197" s="260"/>
      <c r="H197" s="250"/>
      <c r="J197" s="102"/>
    </row>
    <row r="198" spans="1:10" ht="20.100000000000001" customHeight="1" x14ac:dyDescent="0.2">
      <c r="A198" s="69">
        <f t="shared" si="52"/>
        <v>114</v>
      </c>
      <c r="B198" s="288"/>
      <c r="C198" s="251">
        <f t="shared" si="50"/>
        <v>0</v>
      </c>
      <c r="D198" s="93">
        <f t="shared" si="51"/>
        <v>0</v>
      </c>
      <c r="E198" s="311"/>
      <c r="F198" s="103"/>
      <c r="G198" s="260"/>
      <c r="H198" s="250"/>
      <c r="J198" s="102"/>
    </row>
    <row r="199" spans="1:10" ht="20.100000000000001" customHeight="1" x14ac:dyDescent="0.2">
      <c r="A199" s="69">
        <f t="shared" si="52"/>
        <v>114</v>
      </c>
      <c r="B199" s="288"/>
      <c r="C199" s="251">
        <f>IFERROR(VLOOKUP(#REF!,Tabla_Items,2,FALSE),G199)</f>
        <v>0</v>
      </c>
      <c r="D199" s="93">
        <f>IFERROR(VLOOKUP(#REF!,Tabla_Items,3,FALSE),H199)</f>
        <v>0</v>
      </c>
      <c r="E199" s="311"/>
      <c r="F199" s="103"/>
      <c r="G199" s="260"/>
      <c r="H199" s="250"/>
      <c r="J199" s="102"/>
    </row>
    <row r="200" spans="1:10" ht="20.100000000000001" customHeight="1" x14ac:dyDescent="0.2">
      <c r="A200" s="69">
        <f t="shared" si="52"/>
        <v>114</v>
      </c>
      <c r="B200" s="288"/>
      <c r="C200" s="251">
        <f>IFERROR(VLOOKUP(J201,Tabla_Items,2,FALSE),G200)</f>
        <v>0</v>
      </c>
      <c r="D200" s="93">
        <f>IFERROR(VLOOKUP(J201,Tabla_Items,3,FALSE),H200)</f>
        <v>0</v>
      </c>
      <c r="E200" s="311"/>
      <c r="F200" s="103"/>
      <c r="G200" s="260"/>
      <c r="H200" s="250"/>
      <c r="J200" s="102"/>
    </row>
    <row r="201" spans="1:10" ht="20.100000000000001" customHeight="1" x14ac:dyDescent="0.2">
      <c r="A201" s="69">
        <f t="shared" si="52"/>
        <v>114</v>
      </c>
      <c r="B201" s="287"/>
      <c r="C201" s="251">
        <f t="shared" si="50"/>
        <v>0</v>
      </c>
      <c r="D201" s="93">
        <f t="shared" si="51"/>
        <v>0</v>
      </c>
      <c r="E201" s="311"/>
      <c r="F201" s="103"/>
      <c r="G201" s="260"/>
      <c r="H201" s="250"/>
      <c r="J201" s="102"/>
    </row>
    <row r="202" spans="1:10" ht="20.100000000000001" customHeight="1" x14ac:dyDescent="0.2">
      <c r="A202" s="69">
        <f t="shared" si="52"/>
        <v>114</v>
      </c>
      <c r="B202" s="287"/>
      <c r="C202" s="251">
        <f t="shared" si="50"/>
        <v>0</v>
      </c>
      <c r="D202" s="93">
        <f t="shared" si="51"/>
        <v>0</v>
      </c>
      <c r="E202" s="311"/>
      <c r="F202" s="103"/>
      <c r="G202" s="260"/>
      <c r="H202" s="250"/>
      <c r="J202" s="102"/>
    </row>
    <row r="203" spans="1:10" ht="20.100000000000001" customHeight="1" x14ac:dyDescent="0.2">
      <c r="A203" s="69">
        <f t="shared" si="52"/>
        <v>114</v>
      </c>
      <c r="B203" s="287"/>
      <c r="C203" s="251">
        <f t="shared" si="50"/>
        <v>0</v>
      </c>
      <c r="D203" s="93">
        <f t="shared" si="51"/>
        <v>0</v>
      </c>
      <c r="E203" s="311"/>
      <c r="F203" s="103"/>
      <c r="G203" s="260"/>
      <c r="H203" s="250"/>
      <c r="J203" s="102"/>
    </row>
    <row r="204" spans="1:10" ht="20.100000000000001" customHeight="1" x14ac:dyDescent="0.2">
      <c r="A204" s="69">
        <f t="shared" si="52"/>
        <v>114</v>
      </c>
      <c r="B204" s="287"/>
      <c r="C204" s="251">
        <f t="shared" si="50"/>
        <v>0</v>
      </c>
      <c r="D204" s="93">
        <f t="shared" si="51"/>
        <v>0</v>
      </c>
      <c r="E204" s="311"/>
      <c r="F204" s="103"/>
      <c r="G204" s="260"/>
      <c r="H204" s="250"/>
      <c r="J204" s="102"/>
    </row>
    <row r="205" spans="1:10" ht="20.100000000000001" customHeight="1" x14ac:dyDescent="0.2">
      <c r="A205" s="69">
        <f t="shared" si="52"/>
        <v>114</v>
      </c>
      <c r="B205" s="287"/>
      <c r="C205" s="251">
        <f t="shared" si="50"/>
        <v>0</v>
      </c>
      <c r="D205" s="93">
        <f t="shared" si="51"/>
        <v>0</v>
      </c>
      <c r="E205" s="311"/>
      <c r="F205" s="103"/>
      <c r="G205" s="260"/>
      <c r="H205" s="250"/>
      <c r="J205" s="102"/>
    </row>
    <row r="206" spans="1:10" ht="20.100000000000001" customHeight="1" x14ac:dyDescent="0.2">
      <c r="A206" s="69">
        <f t="shared" si="52"/>
        <v>114</v>
      </c>
      <c r="B206" s="287"/>
      <c r="C206" s="251">
        <f t="shared" si="50"/>
        <v>0</v>
      </c>
      <c r="D206" s="93">
        <f t="shared" si="51"/>
        <v>0</v>
      </c>
      <c r="E206" s="311"/>
      <c r="F206" s="103"/>
      <c r="G206" s="260"/>
      <c r="H206" s="250"/>
      <c r="J206" s="102"/>
    </row>
    <row r="207" spans="1:10" ht="20.100000000000001" customHeight="1" x14ac:dyDescent="0.2">
      <c r="A207" s="69">
        <f t="shared" si="52"/>
        <v>114</v>
      </c>
      <c r="B207" s="287"/>
      <c r="C207" s="251">
        <f t="shared" si="50"/>
        <v>0</v>
      </c>
      <c r="D207" s="93">
        <f t="shared" si="51"/>
        <v>0</v>
      </c>
      <c r="E207" s="311"/>
      <c r="F207" s="103"/>
      <c r="G207" s="260"/>
      <c r="H207" s="250"/>
      <c r="J207" s="102"/>
    </row>
    <row r="208" spans="1:10" ht="20.100000000000001" customHeight="1" x14ac:dyDescent="0.2">
      <c r="A208" s="69">
        <f t="shared" si="52"/>
        <v>114</v>
      </c>
      <c r="B208" s="287"/>
      <c r="C208" s="251">
        <f t="shared" si="50"/>
        <v>0</v>
      </c>
      <c r="D208" s="93">
        <f t="shared" si="51"/>
        <v>0</v>
      </c>
      <c r="E208" s="311"/>
      <c r="F208" s="103"/>
      <c r="G208" s="260"/>
      <c r="H208" s="250"/>
      <c r="J208" s="102"/>
    </row>
    <row r="209" spans="1:10" ht="20.100000000000001" customHeight="1" x14ac:dyDescent="0.2">
      <c r="A209" s="69">
        <f t="shared" si="52"/>
        <v>114</v>
      </c>
      <c r="B209" s="287"/>
      <c r="C209" s="251">
        <f t="shared" si="50"/>
        <v>0</v>
      </c>
      <c r="D209" s="93">
        <f t="shared" si="51"/>
        <v>0</v>
      </c>
      <c r="E209" s="311"/>
      <c r="F209" s="103"/>
      <c r="G209" s="251"/>
      <c r="H209" s="250"/>
      <c r="J209" s="102"/>
    </row>
    <row r="210" spans="1:10" ht="20.100000000000001" customHeight="1" x14ac:dyDescent="0.2">
      <c r="A210" s="69">
        <f t="shared" si="52"/>
        <v>114</v>
      </c>
      <c r="B210" s="287"/>
      <c r="C210" s="251">
        <f>IFERROR(VLOOKUP(#REF!,Tabla_Items,2,FALSE),G210)</f>
        <v>0</v>
      </c>
      <c r="D210" s="93">
        <f>IFERROR(VLOOKUP(#REF!,Tabla_Items,3,FALSE),H210)</f>
        <v>0</v>
      </c>
      <c r="E210" s="311"/>
      <c r="F210" s="103"/>
      <c r="G210" s="262"/>
      <c r="H210" s="250"/>
      <c r="J210" s="102"/>
    </row>
    <row r="211" spans="1:10" ht="20.100000000000001" customHeight="1" x14ac:dyDescent="0.2">
      <c r="A211" s="69">
        <f t="shared" si="52"/>
        <v>114</v>
      </c>
      <c r="B211" s="287"/>
      <c r="C211" s="251">
        <f>IFERROR(VLOOKUP(J212,Tabla_Items,2,FALSE),G211)</f>
        <v>0</v>
      </c>
      <c r="D211" s="93">
        <f>IFERROR(VLOOKUP(J212,Tabla_Items,3,FALSE),H211)</f>
        <v>0</v>
      </c>
      <c r="E211" s="311"/>
      <c r="F211" s="103"/>
      <c r="G211" s="262"/>
      <c r="H211" s="250"/>
      <c r="J211" s="102"/>
    </row>
    <row r="212" spans="1:10" ht="20.100000000000001" customHeight="1" x14ac:dyDescent="0.2">
      <c r="A212" s="69">
        <f t="shared" si="52"/>
        <v>114</v>
      </c>
      <c r="B212" s="287"/>
      <c r="C212" s="251">
        <f t="shared" si="50"/>
        <v>0</v>
      </c>
      <c r="D212" s="93">
        <f t="shared" si="51"/>
        <v>0</v>
      </c>
      <c r="E212" s="311"/>
      <c r="F212" s="103"/>
      <c r="G212" s="262"/>
      <c r="H212" s="250"/>
      <c r="J212" s="102"/>
    </row>
    <row r="213" spans="1:10" ht="20.100000000000001" customHeight="1" x14ac:dyDescent="0.2">
      <c r="A213" s="69">
        <f t="shared" si="52"/>
        <v>114</v>
      </c>
      <c r="B213" s="287"/>
      <c r="C213" s="251">
        <f t="shared" si="50"/>
        <v>0</v>
      </c>
      <c r="D213" s="93">
        <f t="shared" si="51"/>
        <v>0</v>
      </c>
      <c r="E213" s="311"/>
      <c r="F213" s="103"/>
      <c r="G213" s="262"/>
      <c r="H213" s="250"/>
      <c r="J213" s="102"/>
    </row>
    <row r="214" spans="1:10" ht="20.100000000000001" customHeight="1" x14ac:dyDescent="0.2">
      <c r="A214" s="69">
        <f t="shared" si="52"/>
        <v>114</v>
      </c>
      <c r="B214" s="287"/>
      <c r="C214" s="251">
        <f t="shared" si="50"/>
        <v>0</v>
      </c>
      <c r="D214" s="93">
        <f t="shared" si="51"/>
        <v>0</v>
      </c>
      <c r="E214" s="311"/>
      <c r="F214" s="103"/>
      <c r="G214" s="250"/>
      <c r="H214" s="250"/>
      <c r="J214" s="102"/>
    </row>
    <row r="215" spans="1:10" ht="20.100000000000001" customHeight="1" x14ac:dyDescent="0.2">
      <c r="A215" s="69">
        <f t="shared" si="52"/>
        <v>114</v>
      </c>
      <c r="B215" s="287"/>
      <c r="C215" s="251">
        <f t="shared" si="50"/>
        <v>0</v>
      </c>
      <c r="D215" s="93">
        <f t="shared" si="51"/>
        <v>0</v>
      </c>
      <c r="E215" s="311"/>
      <c r="F215" s="103"/>
      <c r="G215" s="250"/>
      <c r="H215" s="250"/>
      <c r="J215" s="102"/>
    </row>
    <row r="216" spans="1:10" ht="20.100000000000001" customHeight="1" x14ac:dyDescent="0.2">
      <c r="A216" s="69">
        <f t="shared" si="52"/>
        <v>114</v>
      </c>
      <c r="B216" s="287"/>
      <c r="C216" s="251">
        <f t="shared" si="50"/>
        <v>0</v>
      </c>
      <c r="D216" s="93">
        <f t="shared" si="51"/>
        <v>0</v>
      </c>
      <c r="E216" s="311"/>
      <c r="F216" s="103"/>
      <c r="G216" s="260"/>
      <c r="H216" s="250"/>
      <c r="J216" s="102"/>
    </row>
    <row r="217" spans="1:10" ht="20.100000000000001" customHeight="1" x14ac:dyDescent="0.2">
      <c r="A217" s="69">
        <f t="shared" si="52"/>
        <v>114</v>
      </c>
      <c r="B217" s="287"/>
      <c r="C217" s="251">
        <f t="shared" si="50"/>
        <v>0</v>
      </c>
      <c r="D217" s="93">
        <f t="shared" si="51"/>
        <v>0</v>
      </c>
      <c r="E217" s="311"/>
      <c r="F217" s="103"/>
      <c r="G217" s="260"/>
      <c r="H217" s="250"/>
      <c r="J217" s="102"/>
    </row>
    <row r="218" spans="1:10" ht="20.100000000000001" customHeight="1" x14ac:dyDescent="0.2">
      <c r="A218" s="69">
        <f t="shared" si="52"/>
        <v>114</v>
      </c>
      <c r="B218" s="287"/>
      <c r="C218" s="251">
        <f t="shared" si="50"/>
        <v>0</v>
      </c>
      <c r="D218" s="93">
        <f t="shared" si="51"/>
        <v>0</v>
      </c>
      <c r="E218" s="311"/>
      <c r="F218" s="103"/>
      <c r="G218" s="260"/>
      <c r="H218" s="250"/>
      <c r="J218" s="102"/>
    </row>
    <row r="219" spans="1:10" ht="20.100000000000001" customHeight="1" x14ac:dyDescent="0.2">
      <c r="A219" s="69">
        <f t="shared" si="52"/>
        <v>114</v>
      </c>
      <c r="B219" s="287"/>
      <c r="C219" s="251">
        <f t="shared" si="50"/>
        <v>0</v>
      </c>
      <c r="D219" s="93">
        <f t="shared" si="51"/>
        <v>0</v>
      </c>
      <c r="E219" s="311"/>
      <c r="F219" s="103"/>
      <c r="G219" s="260"/>
      <c r="H219" s="250"/>
      <c r="J219" s="102"/>
    </row>
    <row r="220" spans="1:10" ht="20.100000000000001" customHeight="1" x14ac:dyDescent="0.2">
      <c r="A220" s="69">
        <f t="shared" si="52"/>
        <v>114</v>
      </c>
      <c r="B220" s="287"/>
      <c r="C220" s="251">
        <f t="shared" si="50"/>
        <v>0</v>
      </c>
      <c r="D220" s="93">
        <f t="shared" si="51"/>
        <v>0</v>
      </c>
      <c r="E220" s="311"/>
      <c r="F220" s="103"/>
      <c r="G220" s="260"/>
      <c r="H220" s="250"/>
      <c r="J220" s="102"/>
    </row>
    <row r="221" spans="1:10" ht="20.100000000000001" customHeight="1" x14ac:dyDescent="0.2">
      <c r="A221" s="69">
        <f t="shared" si="52"/>
        <v>114</v>
      </c>
      <c r="B221" s="287"/>
      <c r="C221" s="251">
        <f t="shared" si="50"/>
        <v>0</v>
      </c>
      <c r="D221" s="93">
        <f t="shared" si="51"/>
        <v>0</v>
      </c>
      <c r="E221" s="311"/>
      <c r="F221" s="103"/>
      <c r="G221" s="260"/>
      <c r="H221" s="250"/>
      <c r="J221" s="102"/>
    </row>
    <row r="222" spans="1:10" ht="20.100000000000001" customHeight="1" x14ac:dyDescent="0.2">
      <c r="A222" s="69">
        <f t="shared" si="52"/>
        <v>114</v>
      </c>
      <c r="B222" s="287"/>
      <c r="C222" s="251">
        <f t="shared" si="50"/>
        <v>0</v>
      </c>
      <c r="D222" s="93">
        <f t="shared" si="51"/>
        <v>0</v>
      </c>
      <c r="E222" s="311"/>
      <c r="F222" s="103"/>
      <c r="G222" s="260"/>
      <c r="H222" s="250"/>
      <c r="J222" s="102"/>
    </row>
    <row r="223" spans="1:10" ht="20.100000000000001" customHeight="1" x14ac:dyDescent="0.2">
      <c r="A223" s="69">
        <f t="shared" si="52"/>
        <v>114</v>
      </c>
      <c r="B223" s="287"/>
      <c r="C223" s="251">
        <f t="shared" si="50"/>
        <v>0</v>
      </c>
      <c r="D223" s="93">
        <f t="shared" si="51"/>
        <v>0</v>
      </c>
      <c r="E223" s="311"/>
      <c r="F223" s="111"/>
      <c r="G223" s="250"/>
      <c r="H223" s="250"/>
      <c r="J223" s="102"/>
    </row>
    <row r="224" spans="1:10" ht="20.100000000000001" customHeight="1" x14ac:dyDescent="0.2">
      <c r="A224" s="69">
        <f t="shared" si="52"/>
        <v>114</v>
      </c>
      <c r="B224" s="287"/>
      <c r="C224" s="251">
        <f t="shared" si="50"/>
        <v>0</v>
      </c>
      <c r="D224" s="93">
        <f t="shared" si="51"/>
        <v>0</v>
      </c>
      <c r="E224" s="311"/>
      <c r="F224" s="111"/>
      <c r="G224" s="250"/>
      <c r="H224" s="250"/>
      <c r="J224" s="102"/>
    </row>
    <row r="225" spans="1:10" ht="20.100000000000001" customHeight="1" x14ac:dyDescent="0.2">
      <c r="A225" s="69">
        <f t="shared" si="52"/>
        <v>114</v>
      </c>
      <c r="B225" s="287"/>
      <c r="C225" s="251">
        <f t="shared" si="50"/>
        <v>0</v>
      </c>
      <c r="D225" s="93">
        <f t="shared" si="51"/>
        <v>0</v>
      </c>
      <c r="E225" s="311"/>
      <c r="F225" s="111"/>
      <c r="G225" s="250"/>
      <c r="H225" s="250"/>
      <c r="J225" s="102"/>
    </row>
    <row r="226" spans="1:10" ht="20.100000000000001" customHeight="1" x14ac:dyDescent="0.25">
      <c r="A226" s="69">
        <f t="shared" si="52"/>
        <v>114</v>
      </c>
      <c r="B226" s="252"/>
      <c r="C226" s="251">
        <f t="shared" ref="C226:C257" si="53">IFERROR(VLOOKUP(J229,Tabla_Items,2,FALSE),G226)</f>
        <v>0</v>
      </c>
      <c r="D226" s="93">
        <f t="shared" ref="D226:D257" si="54">IFERROR(VLOOKUP(J229,Tabla_Items,3,FALSE),H226)</f>
        <v>0</v>
      </c>
      <c r="E226" s="311"/>
      <c r="F226" s="111"/>
      <c r="G226" s="249"/>
      <c r="H226" s="246"/>
      <c r="J226" s="102"/>
    </row>
    <row r="227" spans="1:10" ht="20.100000000000001" customHeight="1" x14ac:dyDescent="0.25">
      <c r="A227" s="69">
        <f t="shared" si="52"/>
        <v>114</v>
      </c>
      <c r="B227" s="252"/>
      <c r="C227" s="250">
        <f t="shared" si="53"/>
        <v>0</v>
      </c>
      <c r="D227" s="93">
        <f t="shared" si="54"/>
        <v>0</v>
      </c>
      <c r="E227" s="311"/>
      <c r="F227" s="111"/>
      <c r="G227" s="249"/>
      <c r="H227" s="246"/>
    </row>
    <row r="228" spans="1:10" ht="20.100000000000001" customHeight="1" x14ac:dyDescent="0.25">
      <c r="A228" s="69">
        <f t="shared" si="52"/>
        <v>114</v>
      </c>
      <c r="B228" s="252"/>
      <c r="C228" s="250">
        <f t="shared" si="53"/>
        <v>0</v>
      </c>
      <c r="D228" s="93">
        <f t="shared" si="54"/>
        <v>0</v>
      </c>
      <c r="E228" s="311"/>
      <c r="F228" s="111"/>
      <c r="G228" s="249"/>
      <c r="H228" s="246"/>
    </row>
    <row r="229" spans="1:10" ht="20.100000000000001" customHeight="1" x14ac:dyDescent="0.25">
      <c r="A229" s="69">
        <f t="shared" si="52"/>
        <v>114</v>
      </c>
      <c r="B229" s="252"/>
      <c r="C229" s="251">
        <f t="shared" si="53"/>
        <v>0</v>
      </c>
      <c r="D229" s="93">
        <f t="shared" si="54"/>
        <v>0</v>
      </c>
      <c r="E229" s="311"/>
      <c r="F229" s="111"/>
      <c r="G229" s="261"/>
      <c r="H229" s="246"/>
    </row>
    <row r="230" spans="1:10" ht="20.100000000000001" customHeight="1" x14ac:dyDescent="0.25">
      <c r="A230" s="69">
        <f>IF(D225=0,A229,A229+1)</f>
        <v>114</v>
      </c>
      <c r="B230" s="252"/>
      <c r="C230" s="251">
        <f t="shared" si="53"/>
        <v>0</v>
      </c>
      <c r="D230" s="93">
        <f t="shared" si="54"/>
        <v>0</v>
      </c>
      <c r="E230" s="311"/>
      <c r="F230" s="111"/>
      <c r="G230" s="261"/>
      <c r="H230" s="246"/>
    </row>
    <row r="231" spans="1:10" ht="20.100000000000001" customHeight="1" x14ac:dyDescent="0.25">
      <c r="A231" s="69">
        <f t="shared" ref="A231:A273" si="55">IF(D226=0,A230,A230+1)</f>
        <v>114</v>
      </c>
      <c r="B231" s="252"/>
      <c r="C231" s="251">
        <f t="shared" si="53"/>
        <v>0</v>
      </c>
      <c r="D231" s="93">
        <f t="shared" si="54"/>
        <v>0</v>
      </c>
      <c r="E231" s="311"/>
      <c r="F231" s="111"/>
      <c r="G231" s="261"/>
      <c r="H231" s="246"/>
    </row>
    <row r="232" spans="1:10" ht="20.100000000000001" customHeight="1" x14ac:dyDescent="0.25">
      <c r="A232" s="69">
        <f t="shared" si="55"/>
        <v>114</v>
      </c>
      <c r="B232" s="252"/>
      <c r="C232" s="251">
        <f t="shared" si="53"/>
        <v>0</v>
      </c>
      <c r="D232" s="93">
        <f t="shared" si="54"/>
        <v>0</v>
      </c>
      <c r="E232" s="311"/>
      <c r="F232" s="111"/>
      <c r="G232" s="261"/>
      <c r="H232" s="246"/>
    </row>
    <row r="233" spans="1:10" ht="20.100000000000001" customHeight="1" x14ac:dyDescent="0.25">
      <c r="A233" s="69">
        <f t="shared" si="55"/>
        <v>114</v>
      </c>
      <c r="B233" s="252"/>
      <c r="C233" s="254">
        <f t="shared" si="53"/>
        <v>0</v>
      </c>
      <c r="D233" s="93">
        <f t="shared" si="54"/>
        <v>0</v>
      </c>
      <c r="E233" s="311"/>
      <c r="F233" s="111"/>
      <c r="G233" s="263"/>
      <c r="H233" s="248"/>
    </row>
    <row r="234" spans="1:10" ht="20.100000000000001" customHeight="1" x14ac:dyDescent="0.25">
      <c r="A234" s="69">
        <f t="shared" si="55"/>
        <v>114</v>
      </c>
      <c r="B234" s="252"/>
      <c r="C234" s="254">
        <f t="shared" si="53"/>
        <v>0</v>
      </c>
      <c r="D234" s="93">
        <f t="shared" si="54"/>
        <v>0</v>
      </c>
      <c r="E234" s="311"/>
      <c r="F234" s="111"/>
      <c r="G234" s="264"/>
      <c r="H234" s="247"/>
    </row>
    <row r="235" spans="1:10" ht="20.100000000000001" customHeight="1" x14ac:dyDescent="0.25">
      <c r="A235" s="69">
        <f t="shared" si="55"/>
        <v>114</v>
      </c>
      <c r="B235" s="252"/>
      <c r="C235" s="251">
        <f t="shared" si="53"/>
        <v>0</v>
      </c>
      <c r="D235" s="93">
        <f t="shared" si="54"/>
        <v>0</v>
      </c>
      <c r="E235" s="311"/>
      <c r="F235" s="111"/>
      <c r="G235" s="249"/>
      <c r="H235" s="246"/>
    </row>
    <row r="236" spans="1:10" ht="20.100000000000001" customHeight="1" x14ac:dyDescent="0.25">
      <c r="A236" s="69">
        <f t="shared" si="55"/>
        <v>114</v>
      </c>
      <c r="B236" s="252"/>
      <c r="C236" s="251">
        <f t="shared" si="53"/>
        <v>0</v>
      </c>
      <c r="D236" s="93">
        <f t="shared" si="54"/>
        <v>0</v>
      </c>
      <c r="E236" s="311"/>
      <c r="F236" s="111"/>
      <c r="G236" s="249"/>
      <c r="H236" s="246"/>
    </row>
    <row r="237" spans="1:10" ht="20.100000000000001" customHeight="1" x14ac:dyDescent="0.25">
      <c r="A237" s="69">
        <f t="shared" si="55"/>
        <v>114</v>
      </c>
      <c r="B237" s="252"/>
      <c r="C237" s="251">
        <f t="shared" si="53"/>
        <v>0</v>
      </c>
      <c r="D237" s="93">
        <f t="shared" si="54"/>
        <v>0</v>
      </c>
      <c r="E237" s="311"/>
      <c r="F237" s="111"/>
      <c r="G237" s="249"/>
      <c r="H237" s="246"/>
    </row>
    <row r="238" spans="1:10" ht="20.100000000000001" customHeight="1" x14ac:dyDescent="0.25">
      <c r="A238" s="69">
        <f t="shared" si="55"/>
        <v>114</v>
      </c>
      <c r="B238" s="252"/>
      <c r="C238" s="251">
        <f t="shared" si="53"/>
        <v>0</v>
      </c>
      <c r="D238" s="93">
        <f t="shared" si="54"/>
        <v>0</v>
      </c>
      <c r="E238" s="311"/>
      <c r="F238" s="111"/>
      <c r="G238" s="249"/>
      <c r="H238" s="246"/>
    </row>
    <row r="239" spans="1:10" ht="20.100000000000001" customHeight="1" x14ac:dyDescent="0.25">
      <c r="A239" s="69">
        <f t="shared" si="55"/>
        <v>114</v>
      </c>
      <c r="B239" s="252"/>
      <c r="C239" s="254">
        <f t="shared" si="53"/>
        <v>0</v>
      </c>
      <c r="D239" s="93">
        <f t="shared" si="54"/>
        <v>0</v>
      </c>
      <c r="E239" s="311"/>
      <c r="F239" s="111"/>
      <c r="G239" s="249"/>
      <c r="H239" s="246"/>
    </row>
    <row r="240" spans="1:10" ht="20.100000000000001" customHeight="1" x14ac:dyDescent="0.25">
      <c r="A240" s="69">
        <f t="shared" si="55"/>
        <v>114</v>
      </c>
      <c r="B240" s="252"/>
      <c r="C240" s="251">
        <f t="shared" si="53"/>
        <v>0</v>
      </c>
      <c r="D240" s="93">
        <f t="shared" si="54"/>
        <v>0</v>
      </c>
      <c r="E240" s="311"/>
      <c r="F240" s="111"/>
      <c r="G240" s="249"/>
      <c r="H240" s="246"/>
    </row>
    <row r="241" spans="1:8" ht="20.100000000000001" customHeight="1" x14ac:dyDescent="0.25">
      <c r="A241" s="69">
        <f t="shared" si="55"/>
        <v>114</v>
      </c>
      <c r="B241" s="252"/>
      <c r="C241" s="251">
        <f t="shared" si="53"/>
        <v>0</v>
      </c>
      <c r="D241" s="93">
        <f t="shared" si="54"/>
        <v>0</v>
      </c>
      <c r="E241" s="311"/>
      <c r="F241" s="111"/>
      <c r="G241" s="249"/>
      <c r="H241" s="246"/>
    </row>
    <row r="242" spans="1:8" ht="20.100000000000001" customHeight="1" x14ac:dyDescent="0.25">
      <c r="A242" s="69">
        <f t="shared" si="55"/>
        <v>114</v>
      </c>
      <c r="B242" s="252"/>
      <c r="C242" s="251">
        <f t="shared" si="53"/>
        <v>0</v>
      </c>
      <c r="D242" s="93">
        <f t="shared" si="54"/>
        <v>0</v>
      </c>
      <c r="E242" s="311"/>
      <c r="F242" s="111"/>
      <c r="G242" s="249"/>
      <c r="H242" s="246"/>
    </row>
    <row r="243" spans="1:8" ht="20.100000000000001" customHeight="1" x14ac:dyDescent="0.25">
      <c r="A243" s="69">
        <f t="shared" si="55"/>
        <v>114</v>
      </c>
      <c r="B243" s="252"/>
      <c r="C243" s="251">
        <f t="shared" si="53"/>
        <v>0</v>
      </c>
      <c r="D243" s="93">
        <f t="shared" si="54"/>
        <v>0</v>
      </c>
      <c r="E243" s="311"/>
      <c r="F243" s="111"/>
      <c r="G243" s="249"/>
      <c r="H243" s="246"/>
    </row>
    <row r="244" spans="1:8" ht="20.100000000000001" customHeight="1" x14ac:dyDescent="0.25">
      <c r="A244" s="69">
        <f t="shared" si="55"/>
        <v>114</v>
      </c>
      <c r="B244" s="252"/>
      <c r="C244" s="251">
        <f t="shared" si="53"/>
        <v>0</v>
      </c>
      <c r="D244" s="93">
        <f t="shared" si="54"/>
        <v>0</v>
      </c>
      <c r="E244" s="311"/>
      <c r="F244" s="111"/>
      <c r="G244" s="249"/>
      <c r="H244" s="246"/>
    </row>
    <row r="245" spans="1:8" ht="20.100000000000001" customHeight="1" x14ac:dyDescent="0.25">
      <c r="A245" s="69">
        <f t="shared" si="55"/>
        <v>114</v>
      </c>
      <c r="B245" s="252"/>
      <c r="C245" s="251">
        <f t="shared" si="53"/>
        <v>0</v>
      </c>
      <c r="D245" s="93">
        <f t="shared" si="54"/>
        <v>0</v>
      </c>
      <c r="E245" s="311"/>
      <c r="F245" s="111"/>
      <c r="G245" s="249"/>
      <c r="H245" s="246"/>
    </row>
    <row r="246" spans="1:8" ht="20.100000000000001" customHeight="1" x14ac:dyDescent="0.25">
      <c r="A246" s="69">
        <f t="shared" si="55"/>
        <v>114</v>
      </c>
      <c r="B246" s="252"/>
      <c r="C246" s="251">
        <f t="shared" si="53"/>
        <v>0</v>
      </c>
      <c r="D246" s="93">
        <f t="shared" si="54"/>
        <v>0</v>
      </c>
      <c r="E246" s="311"/>
      <c r="F246" s="111"/>
      <c r="G246" s="249"/>
      <c r="H246" s="246"/>
    </row>
    <row r="247" spans="1:8" ht="20.100000000000001" customHeight="1" x14ac:dyDescent="0.25">
      <c r="A247" s="69">
        <f t="shared" si="55"/>
        <v>114</v>
      </c>
      <c r="B247" s="252"/>
      <c r="C247" s="254">
        <f t="shared" si="53"/>
        <v>0</v>
      </c>
      <c r="D247" s="93">
        <f t="shared" si="54"/>
        <v>0</v>
      </c>
      <c r="E247" s="311"/>
      <c r="F247" s="111"/>
      <c r="G247" s="249"/>
      <c r="H247" s="246"/>
    </row>
    <row r="248" spans="1:8" ht="20.100000000000001" customHeight="1" x14ac:dyDescent="0.25">
      <c r="A248" s="69">
        <f t="shared" si="55"/>
        <v>114</v>
      </c>
      <c r="B248" s="253"/>
      <c r="C248" s="251">
        <f t="shared" si="53"/>
        <v>0</v>
      </c>
      <c r="D248" s="93">
        <f t="shared" si="54"/>
        <v>0</v>
      </c>
      <c r="E248" s="311"/>
      <c r="F248" s="111"/>
      <c r="G248" s="249"/>
      <c r="H248" s="246"/>
    </row>
    <row r="249" spans="1:8" ht="20.100000000000001" customHeight="1" x14ac:dyDescent="0.25">
      <c r="A249" s="69">
        <f t="shared" si="55"/>
        <v>114</v>
      </c>
      <c r="B249" s="253"/>
      <c r="C249" s="254">
        <f t="shared" si="53"/>
        <v>0</v>
      </c>
      <c r="D249" s="93">
        <f t="shared" si="54"/>
        <v>0</v>
      </c>
      <c r="E249" s="311"/>
      <c r="F249" s="111"/>
      <c r="G249" s="264"/>
      <c r="H249" s="246"/>
    </row>
    <row r="250" spans="1:8" ht="20.100000000000001" customHeight="1" x14ac:dyDescent="0.25">
      <c r="A250" s="69">
        <f t="shared" si="55"/>
        <v>114</v>
      </c>
      <c r="B250" s="253"/>
      <c r="C250" s="251">
        <f t="shared" si="53"/>
        <v>0</v>
      </c>
      <c r="D250" s="93">
        <f t="shared" si="54"/>
        <v>0</v>
      </c>
      <c r="E250" s="311"/>
      <c r="F250" s="111"/>
      <c r="G250" s="249"/>
      <c r="H250" s="246"/>
    </row>
    <row r="251" spans="1:8" ht="20.100000000000001" customHeight="1" x14ac:dyDescent="0.25">
      <c r="A251" s="69">
        <f t="shared" si="55"/>
        <v>114</v>
      </c>
      <c r="B251" s="124"/>
      <c r="C251" s="255">
        <f t="shared" si="53"/>
        <v>0</v>
      </c>
      <c r="D251" s="256">
        <f t="shared" si="54"/>
        <v>0</v>
      </c>
      <c r="E251" s="257"/>
      <c r="G251" s="265"/>
      <c r="H251" s="144"/>
    </row>
    <row r="252" spans="1:8" ht="20.100000000000001" customHeight="1" x14ac:dyDescent="0.25">
      <c r="A252" s="69">
        <f t="shared" si="55"/>
        <v>114</v>
      </c>
      <c r="B252" s="118"/>
      <c r="C252" s="67">
        <f t="shared" si="53"/>
        <v>0</v>
      </c>
      <c r="D252" s="93">
        <f t="shared" si="54"/>
        <v>0</v>
      </c>
      <c r="E252" s="78"/>
      <c r="G252" s="265"/>
      <c r="H252" s="138"/>
    </row>
    <row r="253" spans="1:8" ht="20.100000000000001" customHeight="1" x14ac:dyDescent="0.25">
      <c r="A253" s="69">
        <f t="shared" si="55"/>
        <v>114</v>
      </c>
      <c r="B253" s="118"/>
      <c r="C253" s="67">
        <f t="shared" si="53"/>
        <v>0</v>
      </c>
      <c r="D253" s="93">
        <f t="shared" si="54"/>
        <v>0</v>
      </c>
      <c r="E253" s="78"/>
      <c r="G253" s="265"/>
      <c r="H253" s="138"/>
    </row>
    <row r="254" spans="1:8" ht="20.100000000000001" customHeight="1" x14ac:dyDescent="0.25">
      <c r="A254" s="69">
        <f t="shared" si="55"/>
        <v>114</v>
      </c>
      <c r="B254" s="116"/>
      <c r="C254" s="67">
        <f t="shared" si="53"/>
        <v>0</v>
      </c>
      <c r="D254" s="93">
        <f t="shared" si="54"/>
        <v>0</v>
      </c>
      <c r="E254" s="78"/>
      <c r="G254" s="266"/>
      <c r="H254" s="138"/>
    </row>
    <row r="255" spans="1:8" ht="20.100000000000001" customHeight="1" x14ac:dyDescent="0.25">
      <c r="A255" s="69">
        <f t="shared" si="55"/>
        <v>114</v>
      </c>
      <c r="B255" s="118"/>
      <c r="C255" s="67">
        <f t="shared" si="53"/>
        <v>0</v>
      </c>
      <c r="D255" s="93">
        <f t="shared" si="54"/>
        <v>0</v>
      </c>
      <c r="E255" s="78"/>
      <c r="G255" s="265"/>
      <c r="H255" s="138"/>
    </row>
    <row r="256" spans="1:8" ht="20.100000000000001" customHeight="1" x14ac:dyDescent="0.25">
      <c r="A256" s="69">
        <f t="shared" si="55"/>
        <v>114</v>
      </c>
      <c r="B256" s="118"/>
      <c r="C256" s="67">
        <f t="shared" si="53"/>
        <v>0</v>
      </c>
      <c r="D256" s="93">
        <f t="shared" si="54"/>
        <v>0</v>
      </c>
      <c r="E256" s="78"/>
      <c r="G256" s="265"/>
      <c r="H256" s="138"/>
    </row>
    <row r="257" spans="1:8" ht="20.100000000000001" customHeight="1" x14ac:dyDescent="0.25">
      <c r="A257" s="69">
        <f t="shared" si="55"/>
        <v>114</v>
      </c>
      <c r="B257" s="118"/>
      <c r="C257" s="67">
        <f t="shared" si="53"/>
        <v>0</v>
      </c>
      <c r="D257" s="93">
        <f t="shared" si="54"/>
        <v>0</v>
      </c>
      <c r="E257" s="78"/>
      <c r="G257" s="265"/>
      <c r="H257" s="138"/>
    </row>
    <row r="258" spans="1:8" ht="20.100000000000001" customHeight="1" x14ac:dyDescent="0.25">
      <c r="A258" s="69">
        <f t="shared" si="55"/>
        <v>114</v>
      </c>
      <c r="B258" s="118"/>
      <c r="C258" s="67">
        <f t="shared" ref="C258:C289" si="56">IFERROR(VLOOKUP(J261,Tabla_Items,2,FALSE),G258)</f>
        <v>0</v>
      </c>
      <c r="D258" s="93">
        <f t="shared" ref="D258:D289" si="57">IFERROR(VLOOKUP(J261,Tabla_Items,3,FALSE),H258)</f>
        <v>0</v>
      </c>
      <c r="E258" s="78"/>
      <c r="G258" s="265"/>
      <c r="H258" s="138"/>
    </row>
    <row r="259" spans="1:8" ht="20.100000000000001" customHeight="1" x14ac:dyDescent="0.25">
      <c r="A259" s="69">
        <f t="shared" si="55"/>
        <v>114</v>
      </c>
      <c r="B259" s="118"/>
      <c r="C259" s="67">
        <f t="shared" si="56"/>
        <v>0</v>
      </c>
      <c r="D259" s="93">
        <f t="shared" si="57"/>
        <v>0</v>
      </c>
      <c r="E259" s="78"/>
      <c r="G259" s="265"/>
      <c r="H259" s="138"/>
    </row>
    <row r="260" spans="1:8" ht="20.100000000000001" customHeight="1" x14ac:dyDescent="0.25">
      <c r="A260" s="69">
        <f t="shared" si="55"/>
        <v>114</v>
      </c>
      <c r="B260" s="118"/>
      <c r="C260" s="67">
        <f t="shared" si="56"/>
        <v>0</v>
      </c>
      <c r="D260" s="93">
        <f t="shared" si="57"/>
        <v>0</v>
      </c>
      <c r="E260" s="78"/>
      <c r="G260" s="265"/>
      <c r="H260" s="138"/>
    </row>
    <row r="261" spans="1:8" ht="20.100000000000001" customHeight="1" x14ac:dyDescent="0.25">
      <c r="A261" s="69">
        <f t="shared" si="55"/>
        <v>114</v>
      </c>
      <c r="B261" s="118"/>
      <c r="C261" s="67">
        <f t="shared" si="56"/>
        <v>0</v>
      </c>
      <c r="D261" s="93">
        <f t="shared" si="57"/>
        <v>0</v>
      </c>
      <c r="E261" s="78"/>
      <c r="G261" s="265"/>
      <c r="H261" s="138"/>
    </row>
    <row r="262" spans="1:8" ht="20.100000000000001" customHeight="1" x14ac:dyDescent="0.25">
      <c r="A262" s="69">
        <f t="shared" si="55"/>
        <v>114</v>
      </c>
      <c r="B262" s="118"/>
      <c r="C262" s="67">
        <f t="shared" si="56"/>
        <v>0</v>
      </c>
      <c r="D262" s="93">
        <f t="shared" si="57"/>
        <v>0</v>
      </c>
      <c r="E262" s="78"/>
      <c r="G262" s="265"/>
      <c r="H262" s="138"/>
    </row>
    <row r="263" spans="1:8" ht="20.100000000000001" customHeight="1" x14ac:dyDescent="0.25">
      <c r="A263" s="69">
        <f t="shared" si="55"/>
        <v>114</v>
      </c>
      <c r="B263" s="118"/>
      <c r="C263" s="67">
        <f t="shared" si="56"/>
        <v>0</v>
      </c>
      <c r="D263" s="93">
        <f t="shared" si="57"/>
        <v>0</v>
      </c>
      <c r="E263" s="78"/>
      <c r="G263" s="265"/>
      <c r="H263" s="138"/>
    </row>
    <row r="264" spans="1:8" ht="20.100000000000001" customHeight="1" x14ac:dyDescent="0.25">
      <c r="A264" s="69">
        <f t="shared" si="55"/>
        <v>114</v>
      </c>
      <c r="B264" s="118"/>
      <c r="C264" s="67">
        <f t="shared" si="56"/>
        <v>0</v>
      </c>
      <c r="D264" s="93">
        <f t="shared" si="57"/>
        <v>0</v>
      </c>
      <c r="E264" s="78"/>
      <c r="G264" s="265"/>
      <c r="H264" s="138"/>
    </row>
    <row r="265" spans="1:8" ht="20.100000000000001" customHeight="1" x14ac:dyDescent="0.25">
      <c r="A265" s="69">
        <f t="shared" si="55"/>
        <v>114</v>
      </c>
      <c r="B265" s="118"/>
      <c r="C265" s="67">
        <f t="shared" si="56"/>
        <v>0</v>
      </c>
      <c r="D265" s="93">
        <f t="shared" si="57"/>
        <v>0</v>
      </c>
      <c r="E265" s="78"/>
      <c r="G265" s="265"/>
      <c r="H265" s="138"/>
    </row>
    <row r="266" spans="1:8" ht="20.100000000000001" customHeight="1" x14ac:dyDescent="0.25">
      <c r="A266" s="69">
        <f t="shared" si="55"/>
        <v>114</v>
      </c>
      <c r="B266" s="118"/>
      <c r="C266" s="67">
        <f t="shared" si="56"/>
        <v>0</v>
      </c>
      <c r="D266" s="93">
        <f t="shared" si="57"/>
        <v>0</v>
      </c>
      <c r="E266" s="78"/>
      <c r="G266" s="267"/>
      <c r="H266" s="138"/>
    </row>
    <row r="267" spans="1:8" ht="20.100000000000001" customHeight="1" x14ac:dyDescent="0.25">
      <c r="A267" s="69">
        <f t="shared" si="55"/>
        <v>114</v>
      </c>
      <c r="B267" s="118"/>
      <c r="C267" s="67">
        <f t="shared" si="56"/>
        <v>0</v>
      </c>
      <c r="D267" s="93">
        <f t="shared" si="57"/>
        <v>0</v>
      </c>
      <c r="E267" s="78"/>
      <c r="G267" s="265"/>
      <c r="H267" s="138"/>
    </row>
    <row r="268" spans="1:8" ht="20.100000000000001" customHeight="1" x14ac:dyDescent="0.25">
      <c r="A268" s="69">
        <f t="shared" si="55"/>
        <v>114</v>
      </c>
      <c r="B268" s="118"/>
      <c r="C268" s="67">
        <f t="shared" si="56"/>
        <v>0</v>
      </c>
      <c r="D268" s="93">
        <f t="shared" si="57"/>
        <v>0</v>
      </c>
      <c r="E268" s="78"/>
      <c r="G268" s="265"/>
      <c r="H268" s="138"/>
    </row>
    <row r="269" spans="1:8" ht="20.100000000000001" customHeight="1" x14ac:dyDescent="0.25">
      <c r="A269" s="69">
        <f t="shared" si="55"/>
        <v>114</v>
      </c>
      <c r="B269" s="116"/>
      <c r="C269" s="67">
        <f t="shared" si="56"/>
        <v>0</v>
      </c>
      <c r="D269" s="93">
        <f t="shared" si="57"/>
        <v>0</v>
      </c>
      <c r="E269" s="78"/>
      <c r="G269" s="266"/>
      <c r="H269" s="138"/>
    </row>
    <row r="270" spans="1:8" ht="20.100000000000001" customHeight="1" x14ac:dyDescent="0.25">
      <c r="A270" s="69">
        <f t="shared" si="55"/>
        <v>114</v>
      </c>
      <c r="B270" s="118"/>
      <c r="C270" s="67">
        <f t="shared" si="56"/>
        <v>0</v>
      </c>
      <c r="D270" s="93">
        <f t="shared" si="57"/>
        <v>0</v>
      </c>
      <c r="E270" s="78"/>
      <c r="G270" s="265"/>
      <c r="H270" s="138"/>
    </row>
    <row r="271" spans="1:8" ht="20.100000000000001" customHeight="1" x14ac:dyDescent="0.25">
      <c r="A271" s="69">
        <f t="shared" si="55"/>
        <v>114</v>
      </c>
      <c r="B271" s="118"/>
      <c r="C271" s="67">
        <f t="shared" si="56"/>
        <v>0</v>
      </c>
      <c r="D271" s="93">
        <f t="shared" si="57"/>
        <v>0</v>
      </c>
      <c r="E271" s="78"/>
      <c r="G271" s="265"/>
      <c r="H271" s="138"/>
    </row>
    <row r="272" spans="1:8" ht="20.100000000000001" customHeight="1" x14ac:dyDescent="0.25">
      <c r="A272" s="69">
        <f t="shared" si="55"/>
        <v>114</v>
      </c>
      <c r="B272" s="118"/>
      <c r="C272" s="67">
        <f t="shared" si="56"/>
        <v>0</v>
      </c>
      <c r="D272" s="93">
        <f t="shared" si="57"/>
        <v>0</v>
      </c>
      <c r="E272" s="78"/>
      <c r="G272" s="265"/>
      <c r="H272" s="138"/>
    </row>
    <row r="273" spans="1:8" ht="20.100000000000001" customHeight="1" x14ac:dyDescent="0.25">
      <c r="A273" s="69">
        <f t="shared" si="55"/>
        <v>114</v>
      </c>
      <c r="B273" s="116"/>
      <c r="C273" s="67">
        <f t="shared" si="56"/>
        <v>0</v>
      </c>
      <c r="D273" s="93">
        <f t="shared" si="57"/>
        <v>0</v>
      </c>
      <c r="E273" s="78"/>
      <c r="G273" s="265"/>
      <c r="H273" s="138"/>
    </row>
    <row r="274" spans="1:8" ht="20.100000000000001" customHeight="1" x14ac:dyDescent="0.25">
      <c r="A274" s="69">
        <f t="shared" ref="A274:A305" si="58">IF(D268=0,A273,A273+1)</f>
        <v>114</v>
      </c>
      <c r="B274" s="118"/>
      <c r="C274" s="67">
        <f t="shared" si="56"/>
        <v>0</v>
      </c>
      <c r="D274" s="93">
        <f t="shared" si="57"/>
        <v>0</v>
      </c>
      <c r="E274" s="78"/>
      <c r="G274" s="265"/>
      <c r="H274" s="138"/>
    </row>
    <row r="275" spans="1:8" ht="20.100000000000001" customHeight="1" x14ac:dyDescent="0.25">
      <c r="A275" s="69">
        <f t="shared" si="58"/>
        <v>114</v>
      </c>
      <c r="B275" s="118"/>
      <c r="C275" s="67">
        <f t="shared" si="56"/>
        <v>0</v>
      </c>
      <c r="D275" s="93">
        <f t="shared" si="57"/>
        <v>0</v>
      </c>
      <c r="E275" s="78"/>
      <c r="G275" s="265"/>
      <c r="H275" s="138"/>
    </row>
    <row r="276" spans="1:8" ht="20.100000000000001" customHeight="1" x14ac:dyDescent="0.25">
      <c r="A276" s="69">
        <f t="shared" si="58"/>
        <v>114</v>
      </c>
      <c r="B276" s="118"/>
      <c r="C276" s="67">
        <f t="shared" si="56"/>
        <v>0</v>
      </c>
      <c r="D276" s="93">
        <f t="shared" si="57"/>
        <v>0</v>
      </c>
      <c r="E276" s="78"/>
      <c r="G276" s="265"/>
      <c r="H276" s="138"/>
    </row>
    <row r="277" spans="1:8" ht="20.100000000000001" customHeight="1" x14ac:dyDescent="0.25">
      <c r="A277" s="69">
        <f t="shared" si="58"/>
        <v>114</v>
      </c>
      <c r="B277" s="118"/>
      <c r="C277" s="67">
        <f t="shared" si="56"/>
        <v>0</v>
      </c>
      <c r="D277" s="93">
        <f t="shared" si="57"/>
        <v>0</v>
      </c>
      <c r="E277" s="78"/>
      <c r="G277" s="265"/>
      <c r="H277" s="138"/>
    </row>
    <row r="278" spans="1:8" ht="20.100000000000001" customHeight="1" x14ac:dyDescent="0.25">
      <c r="A278" s="69">
        <f t="shared" si="58"/>
        <v>114</v>
      </c>
      <c r="B278" s="118"/>
      <c r="C278" s="67">
        <f t="shared" si="56"/>
        <v>0</v>
      </c>
      <c r="D278" s="93">
        <f t="shared" si="57"/>
        <v>0</v>
      </c>
      <c r="E278" s="78"/>
      <c r="G278" s="265"/>
      <c r="H278" s="138"/>
    </row>
    <row r="279" spans="1:8" ht="20.100000000000001" customHeight="1" x14ac:dyDescent="0.25">
      <c r="A279" s="69">
        <f t="shared" si="58"/>
        <v>114</v>
      </c>
      <c r="B279" s="118"/>
      <c r="C279" s="67">
        <f t="shared" si="56"/>
        <v>0</v>
      </c>
      <c r="D279" s="93">
        <f t="shared" si="57"/>
        <v>0</v>
      </c>
      <c r="E279" s="78"/>
      <c r="G279" s="265"/>
      <c r="H279" s="138"/>
    </row>
    <row r="280" spans="1:8" ht="20.100000000000001" customHeight="1" x14ac:dyDescent="0.25">
      <c r="A280" s="69">
        <f t="shared" si="58"/>
        <v>114</v>
      </c>
      <c r="B280" s="118"/>
      <c r="C280" s="163">
        <f t="shared" si="56"/>
        <v>0</v>
      </c>
      <c r="D280" s="93">
        <f t="shared" si="57"/>
        <v>0</v>
      </c>
      <c r="E280" s="78"/>
      <c r="G280" s="265"/>
      <c r="H280" s="138"/>
    </row>
    <row r="281" spans="1:8" ht="20.100000000000001" customHeight="1" x14ac:dyDescent="0.25">
      <c r="A281" s="69">
        <f t="shared" si="58"/>
        <v>114</v>
      </c>
      <c r="B281" s="116"/>
      <c r="C281" s="163">
        <f t="shared" si="56"/>
        <v>0</v>
      </c>
      <c r="D281" s="93">
        <f t="shared" si="57"/>
        <v>0</v>
      </c>
      <c r="E281" s="78"/>
      <c r="G281" s="265"/>
      <c r="H281" s="138"/>
    </row>
    <row r="282" spans="1:8" ht="20.100000000000001" customHeight="1" x14ac:dyDescent="0.25">
      <c r="A282" s="69">
        <f t="shared" si="58"/>
        <v>114</v>
      </c>
      <c r="B282" s="116"/>
      <c r="C282" s="67">
        <f t="shared" si="56"/>
        <v>0</v>
      </c>
      <c r="D282" s="93">
        <f t="shared" si="57"/>
        <v>0</v>
      </c>
      <c r="E282" s="78"/>
      <c r="G282" s="265"/>
      <c r="H282" s="138"/>
    </row>
    <row r="283" spans="1:8" ht="20.100000000000001" customHeight="1" x14ac:dyDescent="0.25">
      <c r="A283" s="69">
        <f t="shared" si="58"/>
        <v>114</v>
      </c>
      <c r="B283" s="116"/>
      <c r="C283" s="67">
        <f t="shared" si="56"/>
        <v>0</v>
      </c>
      <c r="D283" s="93">
        <f t="shared" si="57"/>
        <v>0</v>
      </c>
      <c r="E283" s="78"/>
      <c r="G283" s="266"/>
      <c r="H283" s="138"/>
    </row>
    <row r="284" spans="1:8" ht="20.100000000000001" customHeight="1" x14ac:dyDescent="0.25">
      <c r="A284" s="69">
        <f t="shared" si="58"/>
        <v>114</v>
      </c>
      <c r="B284" s="116"/>
      <c r="C284" s="67">
        <f t="shared" si="56"/>
        <v>0</v>
      </c>
      <c r="D284" s="93">
        <f t="shared" si="57"/>
        <v>0</v>
      </c>
      <c r="E284" s="78"/>
      <c r="G284" s="268"/>
      <c r="H284" s="138"/>
    </row>
    <row r="285" spans="1:8" ht="20.100000000000001" customHeight="1" x14ac:dyDescent="0.25">
      <c r="A285" s="69">
        <f t="shared" si="58"/>
        <v>114</v>
      </c>
      <c r="B285" s="116"/>
      <c r="C285" s="67">
        <f t="shared" si="56"/>
        <v>0</v>
      </c>
      <c r="D285" s="93">
        <f t="shared" si="57"/>
        <v>0</v>
      </c>
      <c r="E285" s="78"/>
      <c r="G285" s="266"/>
      <c r="H285" s="138"/>
    </row>
    <row r="286" spans="1:8" ht="20.100000000000001" customHeight="1" x14ac:dyDescent="0.25">
      <c r="A286" s="69">
        <f t="shared" si="58"/>
        <v>114</v>
      </c>
      <c r="B286" s="116"/>
      <c r="C286" s="67">
        <f t="shared" si="56"/>
        <v>0</v>
      </c>
      <c r="D286" s="93">
        <f t="shared" si="57"/>
        <v>0</v>
      </c>
      <c r="E286" s="78"/>
      <c r="G286" s="268"/>
      <c r="H286" s="138"/>
    </row>
    <row r="287" spans="1:8" ht="20.100000000000001" customHeight="1" thickBot="1" x14ac:dyDescent="0.3">
      <c r="A287" s="69">
        <f t="shared" si="58"/>
        <v>114</v>
      </c>
      <c r="B287" s="116"/>
      <c r="C287" s="67">
        <f t="shared" si="56"/>
        <v>0</v>
      </c>
      <c r="D287" s="93">
        <f t="shared" si="57"/>
        <v>0</v>
      </c>
      <c r="E287" s="78"/>
      <c r="G287" s="269"/>
      <c r="H287" s="154"/>
    </row>
    <row r="288" spans="1:8" ht="20.100000000000001" customHeight="1" thickBot="1" x14ac:dyDescent="0.3">
      <c r="A288" s="69">
        <f t="shared" si="58"/>
        <v>114</v>
      </c>
      <c r="B288" s="114"/>
      <c r="C288" s="67">
        <f t="shared" si="56"/>
        <v>0</v>
      </c>
      <c r="D288" s="93">
        <f t="shared" si="57"/>
        <v>0</v>
      </c>
      <c r="E288" s="78"/>
      <c r="G288" s="270"/>
      <c r="H288" s="161"/>
    </row>
    <row r="289" spans="1:8" ht="20.100000000000001" customHeight="1" x14ac:dyDescent="0.25">
      <c r="A289" s="69">
        <f t="shared" si="58"/>
        <v>114</v>
      </c>
      <c r="B289" s="115"/>
      <c r="C289" s="67">
        <f t="shared" si="56"/>
        <v>0</v>
      </c>
      <c r="D289" s="93">
        <f t="shared" si="57"/>
        <v>0</v>
      </c>
      <c r="E289" s="78"/>
      <c r="G289" s="271"/>
      <c r="H289" s="147"/>
    </row>
    <row r="290" spans="1:8" ht="20.100000000000001" customHeight="1" x14ac:dyDescent="0.25">
      <c r="A290" s="69">
        <f t="shared" si="58"/>
        <v>114</v>
      </c>
      <c r="B290" s="116"/>
      <c r="C290" s="67">
        <f t="shared" ref="C290:C321" si="59">IFERROR(VLOOKUP(J293,Tabla_Items,2,FALSE),G290)</f>
        <v>0</v>
      </c>
      <c r="D290" s="93">
        <f t="shared" ref="D290:D321" si="60">IFERROR(VLOOKUP(J293,Tabla_Items,3,FALSE),H290)</f>
        <v>0</v>
      </c>
      <c r="E290" s="78"/>
      <c r="G290" s="272"/>
      <c r="H290" s="138"/>
    </row>
    <row r="291" spans="1:8" ht="20.100000000000001" customHeight="1" x14ac:dyDescent="0.25">
      <c r="A291" s="69">
        <f t="shared" si="58"/>
        <v>114</v>
      </c>
      <c r="B291" s="116"/>
      <c r="C291" s="67">
        <f t="shared" si="59"/>
        <v>0</v>
      </c>
      <c r="D291" s="93">
        <f t="shared" si="60"/>
        <v>0</v>
      </c>
      <c r="E291" s="78"/>
      <c r="G291" s="272"/>
      <c r="H291" s="138"/>
    </row>
    <row r="292" spans="1:8" ht="20.100000000000001" customHeight="1" x14ac:dyDescent="0.25">
      <c r="A292" s="69">
        <f t="shared" si="58"/>
        <v>114</v>
      </c>
      <c r="B292" s="116"/>
      <c r="C292" s="67">
        <f t="shared" si="59"/>
        <v>0</v>
      </c>
      <c r="D292" s="93">
        <f t="shared" si="60"/>
        <v>0</v>
      </c>
      <c r="E292" s="78"/>
      <c r="G292" s="272"/>
      <c r="H292" s="138"/>
    </row>
    <row r="293" spans="1:8" ht="20.100000000000001" customHeight="1" x14ac:dyDescent="0.25">
      <c r="A293" s="69">
        <f t="shared" si="58"/>
        <v>114</v>
      </c>
      <c r="B293" s="116"/>
      <c r="C293" s="67">
        <f t="shared" si="59"/>
        <v>0</v>
      </c>
      <c r="D293" s="93">
        <f t="shared" si="60"/>
        <v>0</v>
      </c>
      <c r="E293" s="78"/>
      <c r="G293" s="272"/>
      <c r="H293" s="138"/>
    </row>
    <row r="294" spans="1:8" ht="20.100000000000001" customHeight="1" x14ac:dyDescent="0.25">
      <c r="A294" s="69">
        <f t="shared" si="58"/>
        <v>114</v>
      </c>
      <c r="B294" s="116"/>
      <c r="C294" s="67">
        <f t="shared" si="59"/>
        <v>0</v>
      </c>
      <c r="D294" s="93">
        <f t="shared" si="60"/>
        <v>0</v>
      </c>
      <c r="E294" s="78"/>
      <c r="G294" s="272"/>
      <c r="H294" s="138"/>
    </row>
    <row r="295" spans="1:8" ht="20.100000000000001" customHeight="1" x14ac:dyDescent="0.25">
      <c r="A295" s="69">
        <f t="shared" si="58"/>
        <v>114</v>
      </c>
      <c r="B295" s="116"/>
      <c r="C295" s="67">
        <f t="shared" si="59"/>
        <v>0</v>
      </c>
      <c r="D295" s="93">
        <f t="shared" si="60"/>
        <v>0</v>
      </c>
      <c r="E295" s="78"/>
      <c r="G295" s="272"/>
      <c r="H295" s="138"/>
    </row>
    <row r="296" spans="1:8" ht="20.100000000000001" customHeight="1" x14ac:dyDescent="0.25">
      <c r="A296" s="69">
        <f t="shared" si="58"/>
        <v>114</v>
      </c>
      <c r="B296" s="116"/>
      <c r="C296" s="67">
        <f t="shared" si="59"/>
        <v>0</v>
      </c>
      <c r="D296" s="93">
        <f t="shared" si="60"/>
        <v>0</v>
      </c>
      <c r="E296" s="78"/>
      <c r="G296" s="272"/>
      <c r="H296" s="138"/>
    </row>
    <row r="297" spans="1:8" ht="20.100000000000001" customHeight="1" x14ac:dyDescent="0.25">
      <c r="A297" s="69">
        <f t="shared" si="58"/>
        <v>114</v>
      </c>
      <c r="B297" s="116"/>
      <c r="C297" s="67">
        <f t="shared" si="59"/>
        <v>0</v>
      </c>
      <c r="D297" s="93">
        <f t="shared" si="60"/>
        <v>0</v>
      </c>
      <c r="E297" s="78"/>
      <c r="G297" s="272"/>
      <c r="H297" s="138"/>
    </row>
    <row r="298" spans="1:8" ht="20.100000000000001" customHeight="1" x14ac:dyDescent="0.25">
      <c r="A298" s="69">
        <f t="shared" si="58"/>
        <v>114</v>
      </c>
      <c r="B298" s="116"/>
      <c r="C298" s="67">
        <f t="shared" si="59"/>
        <v>0</v>
      </c>
      <c r="D298" s="93">
        <f t="shared" si="60"/>
        <v>0</v>
      </c>
      <c r="E298" s="78"/>
      <c r="G298" s="272"/>
      <c r="H298" s="138"/>
    </row>
    <row r="299" spans="1:8" ht="20.100000000000001" customHeight="1" x14ac:dyDescent="0.25">
      <c r="A299" s="69">
        <f t="shared" si="58"/>
        <v>114</v>
      </c>
      <c r="B299" s="116"/>
      <c r="C299" s="67">
        <f t="shared" si="59"/>
        <v>0</v>
      </c>
      <c r="D299" s="93">
        <f t="shared" si="60"/>
        <v>0</v>
      </c>
      <c r="E299" s="78"/>
      <c r="G299" s="272"/>
      <c r="H299" s="138"/>
    </row>
    <row r="300" spans="1:8" ht="20.100000000000001" customHeight="1" x14ac:dyDescent="0.25">
      <c r="A300" s="69">
        <f t="shared" si="58"/>
        <v>114</v>
      </c>
      <c r="B300" s="116"/>
      <c r="C300" s="98">
        <f t="shared" si="59"/>
        <v>0</v>
      </c>
      <c r="D300" s="93">
        <f t="shared" si="60"/>
        <v>0</v>
      </c>
      <c r="E300" s="78"/>
      <c r="G300" s="272"/>
      <c r="H300" s="138"/>
    </row>
    <row r="301" spans="1:8" ht="20.100000000000001" customHeight="1" x14ac:dyDescent="0.25">
      <c r="A301" s="69">
        <f t="shared" si="58"/>
        <v>114</v>
      </c>
      <c r="B301" s="116"/>
      <c r="C301" s="98">
        <f t="shared" si="59"/>
        <v>0</v>
      </c>
      <c r="D301" s="93">
        <f t="shared" si="60"/>
        <v>0</v>
      </c>
      <c r="E301" s="78"/>
      <c r="G301" s="272"/>
      <c r="H301" s="138"/>
    </row>
    <row r="302" spans="1:8" ht="20.100000000000001" customHeight="1" x14ac:dyDescent="0.25">
      <c r="A302" s="69">
        <f t="shared" si="58"/>
        <v>114</v>
      </c>
      <c r="B302" s="116"/>
      <c r="C302" s="98">
        <f t="shared" si="59"/>
        <v>0</v>
      </c>
      <c r="D302" s="93">
        <f t="shared" si="60"/>
        <v>0</v>
      </c>
      <c r="E302" s="78"/>
      <c r="G302" s="272"/>
      <c r="H302" s="138"/>
    </row>
    <row r="303" spans="1:8" ht="20.100000000000001" customHeight="1" x14ac:dyDescent="0.25">
      <c r="A303" s="69">
        <f t="shared" si="58"/>
        <v>114</v>
      </c>
      <c r="B303" s="116"/>
      <c r="C303" s="67">
        <f t="shared" si="59"/>
        <v>0</v>
      </c>
      <c r="D303" s="93">
        <f t="shared" si="60"/>
        <v>0</v>
      </c>
      <c r="E303" s="78"/>
      <c r="G303" s="272"/>
      <c r="H303" s="138"/>
    </row>
    <row r="304" spans="1:8" ht="20.100000000000001" customHeight="1" thickBot="1" x14ac:dyDescent="0.3">
      <c r="A304" s="69">
        <f t="shared" si="58"/>
        <v>114</v>
      </c>
      <c r="B304" s="116"/>
      <c r="C304" s="157">
        <f t="shared" si="59"/>
        <v>0</v>
      </c>
      <c r="D304" s="93">
        <f t="shared" si="60"/>
        <v>0</v>
      </c>
      <c r="E304" s="78"/>
      <c r="G304" s="273"/>
      <c r="H304" s="154"/>
    </row>
    <row r="305" spans="1:8" ht="20.100000000000001" customHeight="1" thickBot="1" x14ac:dyDescent="0.3">
      <c r="A305" s="69">
        <f t="shared" si="58"/>
        <v>114</v>
      </c>
      <c r="B305" s="114"/>
      <c r="C305" s="159">
        <f t="shared" si="59"/>
        <v>0</v>
      </c>
      <c r="D305" s="156">
        <f t="shared" si="60"/>
        <v>0</v>
      </c>
      <c r="E305" s="78"/>
      <c r="G305" s="274"/>
      <c r="H305" s="162"/>
    </row>
    <row r="306" spans="1:8" ht="20.100000000000001" customHeight="1" x14ac:dyDescent="0.25">
      <c r="A306" s="69">
        <f t="shared" ref="A306:A337" si="61">IF(D300=0,A305,A305+1)</f>
        <v>114</v>
      </c>
      <c r="B306" s="116"/>
      <c r="C306" s="158">
        <f t="shared" si="59"/>
        <v>0</v>
      </c>
      <c r="D306" s="93">
        <f t="shared" si="60"/>
        <v>0</v>
      </c>
      <c r="E306" s="78"/>
      <c r="G306" s="275"/>
      <c r="H306" s="137"/>
    </row>
    <row r="307" spans="1:8" ht="20.100000000000001" customHeight="1" x14ac:dyDescent="0.25">
      <c r="A307" s="69">
        <f t="shared" si="61"/>
        <v>114</v>
      </c>
      <c r="B307" s="116"/>
      <c r="C307" s="98">
        <f t="shared" si="59"/>
        <v>0</v>
      </c>
      <c r="D307" s="93">
        <f t="shared" si="60"/>
        <v>0</v>
      </c>
      <c r="E307" s="78"/>
      <c r="G307" s="275"/>
      <c r="H307" s="137"/>
    </row>
    <row r="308" spans="1:8" ht="20.100000000000001" customHeight="1" thickBot="1" x14ac:dyDescent="0.3">
      <c r="A308" s="69">
        <f t="shared" si="61"/>
        <v>114</v>
      </c>
      <c r="B308" s="148"/>
      <c r="C308" s="98">
        <f t="shared" si="59"/>
        <v>0</v>
      </c>
      <c r="D308" s="93">
        <f t="shared" si="60"/>
        <v>0</v>
      </c>
      <c r="E308" s="78"/>
      <c r="G308" s="276"/>
      <c r="H308" s="151"/>
    </row>
    <row r="309" spans="1:8" ht="20.100000000000001" customHeight="1" thickBot="1" x14ac:dyDescent="0.3">
      <c r="A309" s="69">
        <f t="shared" si="61"/>
        <v>114</v>
      </c>
      <c r="B309" s="123"/>
      <c r="C309" s="98">
        <f t="shared" si="59"/>
        <v>0</v>
      </c>
      <c r="D309" s="93">
        <f t="shared" si="60"/>
        <v>0</v>
      </c>
      <c r="E309" s="78"/>
      <c r="G309" s="277"/>
      <c r="H309" s="143"/>
    </row>
    <row r="310" spans="1:8" ht="20.100000000000001" customHeight="1" thickBot="1" x14ac:dyDescent="0.3">
      <c r="A310" s="69">
        <f t="shared" si="61"/>
        <v>114</v>
      </c>
      <c r="B310" s="155"/>
      <c r="C310" s="98">
        <f t="shared" si="59"/>
        <v>0</v>
      </c>
      <c r="D310" s="93">
        <f t="shared" si="60"/>
        <v>0</v>
      </c>
      <c r="E310" s="78"/>
      <c r="G310" s="278"/>
      <c r="H310" s="137"/>
    </row>
    <row r="311" spans="1:8" ht="20.100000000000001" customHeight="1" thickBot="1" x14ac:dyDescent="0.3">
      <c r="A311" s="69">
        <f t="shared" si="61"/>
        <v>114</v>
      </c>
      <c r="B311" s="114"/>
      <c r="C311" s="98">
        <f t="shared" si="59"/>
        <v>0</v>
      </c>
      <c r="D311" s="93">
        <f t="shared" si="60"/>
        <v>0</v>
      </c>
      <c r="E311" s="78"/>
      <c r="G311" s="279"/>
      <c r="H311" s="130"/>
    </row>
    <row r="312" spans="1:8" ht="20.100000000000001" customHeight="1" x14ac:dyDescent="0.25">
      <c r="A312" s="69">
        <f t="shared" si="61"/>
        <v>114</v>
      </c>
      <c r="B312" s="117"/>
      <c r="C312" s="98">
        <f t="shared" si="59"/>
        <v>0</v>
      </c>
      <c r="D312" s="93">
        <f t="shared" si="60"/>
        <v>0</v>
      </c>
      <c r="E312" s="78"/>
      <c r="G312" s="280"/>
      <c r="H312" s="147"/>
    </row>
    <row r="313" spans="1:8" ht="20.100000000000001" customHeight="1" x14ac:dyDescent="0.25">
      <c r="A313" s="69">
        <f t="shared" si="61"/>
        <v>114</v>
      </c>
      <c r="B313" s="118"/>
      <c r="C313" s="98">
        <f t="shared" si="59"/>
        <v>0</v>
      </c>
      <c r="D313" s="93">
        <f t="shared" si="60"/>
        <v>0</v>
      </c>
      <c r="E313" s="78"/>
      <c r="G313" s="272"/>
      <c r="H313" s="137"/>
    </row>
    <row r="314" spans="1:8" ht="20.100000000000001" customHeight="1" x14ac:dyDescent="0.25">
      <c r="A314" s="69">
        <f t="shared" si="61"/>
        <v>114</v>
      </c>
      <c r="B314" s="118"/>
      <c r="C314" s="98">
        <f t="shared" si="59"/>
        <v>0</v>
      </c>
      <c r="D314" s="93">
        <f t="shared" si="60"/>
        <v>0</v>
      </c>
      <c r="E314" s="78"/>
      <c r="G314" s="265"/>
      <c r="H314" s="138"/>
    </row>
    <row r="315" spans="1:8" ht="20.100000000000001" customHeight="1" x14ac:dyDescent="0.25">
      <c r="A315" s="69">
        <f t="shared" si="61"/>
        <v>114</v>
      </c>
      <c r="B315" s="116"/>
      <c r="C315" s="98">
        <f t="shared" si="59"/>
        <v>0</v>
      </c>
      <c r="D315" s="93">
        <f t="shared" si="60"/>
        <v>0</v>
      </c>
      <c r="E315" s="78"/>
      <c r="G315" s="268"/>
      <c r="H315" s="138"/>
    </row>
    <row r="316" spans="1:8" ht="20.100000000000001" customHeight="1" x14ac:dyDescent="0.25">
      <c r="A316" s="69">
        <f t="shared" si="61"/>
        <v>114</v>
      </c>
      <c r="B316" s="116"/>
      <c r="C316" s="98">
        <f t="shared" si="59"/>
        <v>0</v>
      </c>
      <c r="D316" s="93">
        <f t="shared" si="60"/>
        <v>0</v>
      </c>
      <c r="E316" s="78"/>
      <c r="G316" s="268"/>
      <c r="H316" s="138"/>
    </row>
    <row r="317" spans="1:8" ht="20.100000000000001" customHeight="1" x14ac:dyDescent="0.25">
      <c r="A317" s="69">
        <f t="shared" si="61"/>
        <v>114</v>
      </c>
      <c r="B317" s="116"/>
      <c r="C317" s="98">
        <f t="shared" si="59"/>
        <v>0</v>
      </c>
      <c r="D317" s="93">
        <f t="shared" si="60"/>
        <v>0</v>
      </c>
      <c r="E317" s="78"/>
      <c r="G317" s="265"/>
      <c r="H317" s="138"/>
    </row>
    <row r="318" spans="1:8" ht="20.100000000000001" customHeight="1" x14ac:dyDescent="0.25">
      <c r="A318" s="69">
        <f t="shared" si="61"/>
        <v>114</v>
      </c>
      <c r="B318" s="118"/>
      <c r="C318" s="98">
        <f t="shared" si="59"/>
        <v>0</v>
      </c>
      <c r="D318" s="93">
        <f t="shared" si="60"/>
        <v>0</v>
      </c>
      <c r="E318" s="78"/>
      <c r="G318" s="265"/>
      <c r="H318" s="137"/>
    </row>
    <row r="319" spans="1:8" ht="20.100000000000001" customHeight="1" x14ac:dyDescent="0.25">
      <c r="A319" s="69">
        <f t="shared" si="61"/>
        <v>114</v>
      </c>
      <c r="B319" s="118"/>
      <c r="C319" s="98">
        <f t="shared" si="59"/>
        <v>0</v>
      </c>
      <c r="D319" s="93">
        <f t="shared" si="60"/>
        <v>0</v>
      </c>
      <c r="E319" s="78"/>
      <c r="G319" s="265"/>
      <c r="H319" s="137"/>
    </row>
    <row r="320" spans="1:8" ht="20.100000000000001" customHeight="1" x14ac:dyDescent="0.25">
      <c r="A320" s="69">
        <f t="shared" si="61"/>
        <v>114</v>
      </c>
      <c r="B320" s="118"/>
      <c r="C320" s="98">
        <f t="shared" si="59"/>
        <v>0</v>
      </c>
      <c r="D320" s="93">
        <f t="shared" si="60"/>
        <v>0</v>
      </c>
      <c r="E320" s="78"/>
      <c r="G320" s="265"/>
      <c r="H320" s="137"/>
    </row>
    <row r="321" spans="1:8" ht="20.100000000000001" customHeight="1" x14ac:dyDescent="0.25">
      <c r="A321" s="69">
        <f t="shared" si="61"/>
        <v>114</v>
      </c>
      <c r="B321" s="118"/>
      <c r="C321" s="98">
        <f t="shared" si="59"/>
        <v>0</v>
      </c>
      <c r="D321" s="93">
        <f t="shared" si="60"/>
        <v>0</v>
      </c>
      <c r="E321" s="78"/>
      <c r="G321" s="265"/>
      <c r="H321" s="137"/>
    </row>
    <row r="322" spans="1:8" ht="20.100000000000001" customHeight="1" x14ac:dyDescent="0.25">
      <c r="A322" s="69">
        <f t="shared" si="61"/>
        <v>114</v>
      </c>
      <c r="B322" s="118"/>
      <c r="C322" s="98">
        <f t="shared" ref="C322:C353" si="62">IFERROR(VLOOKUP(J325,Tabla_Items,2,FALSE),G322)</f>
        <v>0</v>
      </c>
      <c r="D322" s="93">
        <f t="shared" ref="D322:D353" si="63">IFERROR(VLOOKUP(J325,Tabla_Items,3,FALSE),H322)</f>
        <v>0</v>
      </c>
      <c r="E322" s="78"/>
      <c r="G322" s="265"/>
      <c r="H322" s="137"/>
    </row>
    <row r="323" spans="1:8" ht="20.100000000000001" customHeight="1" x14ac:dyDescent="0.25">
      <c r="A323" s="69">
        <f t="shared" si="61"/>
        <v>114</v>
      </c>
      <c r="B323" s="118"/>
      <c r="C323" s="98">
        <f t="shared" si="62"/>
        <v>0</v>
      </c>
      <c r="D323" s="93">
        <f t="shared" si="63"/>
        <v>0</v>
      </c>
      <c r="E323" s="78"/>
      <c r="G323" s="265"/>
      <c r="H323" s="137"/>
    </row>
    <row r="324" spans="1:8" ht="20.100000000000001" customHeight="1" x14ac:dyDescent="0.25">
      <c r="A324" s="69">
        <f t="shared" si="61"/>
        <v>114</v>
      </c>
      <c r="B324" s="118"/>
      <c r="C324" s="98">
        <f t="shared" si="62"/>
        <v>0</v>
      </c>
      <c r="D324" s="93">
        <f t="shared" si="63"/>
        <v>0</v>
      </c>
      <c r="E324" s="78"/>
      <c r="G324" s="265"/>
      <c r="H324" s="137"/>
    </row>
    <row r="325" spans="1:8" ht="20.100000000000001" customHeight="1" x14ac:dyDescent="0.25">
      <c r="A325" s="69">
        <f t="shared" si="61"/>
        <v>114</v>
      </c>
      <c r="B325" s="118"/>
      <c r="C325" s="98">
        <f t="shared" si="62"/>
        <v>0</v>
      </c>
      <c r="D325" s="93">
        <f t="shared" si="63"/>
        <v>0</v>
      </c>
      <c r="E325" s="78"/>
      <c r="G325" s="265"/>
      <c r="H325" s="137"/>
    </row>
    <row r="326" spans="1:8" ht="20.100000000000001" customHeight="1" x14ac:dyDescent="0.25">
      <c r="A326" s="69">
        <f t="shared" si="61"/>
        <v>114</v>
      </c>
      <c r="B326" s="118"/>
      <c r="C326" s="98">
        <f t="shared" si="62"/>
        <v>0</v>
      </c>
      <c r="D326" s="93">
        <f t="shared" si="63"/>
        <v>0</v>
      </c>
      <c r="E326" s="78"/>
      <c r="G326" s="265"/>
      <c r="H326" s="137"/>
    </row>
    <row r="327" spans="1:8" ht="20.100000000000001" customHeight="1" x14ac:dyDescent="0.25">
      <c r="A327" s="69">
        <f t="shared" si="61"/>
        <v>114</v>
      </c>
      <c r="B327" s="118"/>
      <c r="C327" s="98">
        <f t="shared" si="62"/>
        <v>0</v>
      </c>
      <c r="D327" s="93">
        <f t="shared" si="63"/>
        <v>0</v>
      </c>
      <c r="E327" s="78"/>
      <c r="G327" s="265"/>
      <c r="H327" s="137"/>
    </row>
    <row r="328" spans="1:8" ht="20.100000000000001" customHeight="1" x14ac:dyDescent="0.25">
      <c r="A328" s="69">
        <f t="shared" si="61"/>
        <v>114</v>
      </c>
      <c r="B328" s="118"/>
      <c r="C328" s="185">
        <f t="shared" si="62"/>
        <v>0</v>
      </c>
      <c r="D328" s="93">
        <f t="shared" si="63"/>
        <v>0</v>
      </c>
      <c r="E328" s="78"/>
      <c r="G328" s="265"/>
      <c r="H328" s="137"/>
    </row>
    <row r="329" spans="1:8" ht="20.100000000000001" customHeight="1" x14ac:dyDescent="0.25">
      <c r="A329" s="69">
        <f t="shared" si="61"/>
        <v>114</v>
      </c>
      <c r="B329" s="116"/>
      <c r="C329" s="98">
        <f t="shared" si="62"/>
        <v>0</v>
      </c>
      <c r="D329" s="93">
        <f t="shared" si="63"/>
        <v>0</v>
      </c>
      <c r="E329" s="78"/>
      <c r="G329" s="265"/>
      <c r="H329" s="137"/>
    </row>
    <row r="330" spans="1:8" ht="20.100000000000001" customHeight="1" x14ac:dyDescent="0.25">
      <c r="A330" s="69">
        <f t="shared" si="61"/>
        <v>114</v>
      </c>
      <c r="B330" s="118"/>
      <c r="C330" s="98">
        <f t="shared" si="62"/>
        <v>0</v>
      </c>
      <c r="D330" s="93">
        <f t="shared" si="63"/>
        <v>0</v>
      </c>
      <c r="E330" s="78"/>
      <c r="G330" s="265"/>
      <c r="H330" s="137"/>
    </row>
    <row r="331" spans="1:8" ht="20.100000000000001" customHeight="1" x14ac:dyDescent="0.25">
      <c r="A331" s="69">
        <f t="shared" si="61"/>
        <v>114</v>
      </c>
      <c r="B331" s="118"/>
      <c r="C331" s="98">
        <f t="shared" si="62"/>
        <v>0</v>
      </c>
      <c r="D331" s="93">
        <f t="shared" si="63"/>
        <v>0</v>
      </c>
      <c r="E331" s="78"/>
      <c r="G331" s="265"/>
      <c r="H331" s="138"/>
    </row>
    <row r="332" spans="1:8" ht="20.100000000000001" customHeight="1" x14ac:dyDescent="0.25">
      <c r="A332" s="69">
        <f t="shared" si="61"/>
        <v>114</v>
      </c>
      <c r="B332" s="116"/>
      <c r="C332" s="185">
        <f t="shared" si="62"/>
        <v>0</v>
      </c>
      <c r="D332" s="93">
        <f t="shared" si="63"/>
        <v>0</v>
      </c>
      <c r="E332" s="78"/>
      <c r="G332" s="281"/>
      <c r="H332" s="138"/>
    </row>
    <row r="333" spans="1:8" ht="20.100000000000001" customHeight="1" x14ac:dyDescent="0.25">
      <c r="A333" s="69">
        <f t="shared" si="61"/>
        <v>114</v>
      </c>
      <c r="B333" s="118"/>
      <c r="C333" s="185">
        <f t="shared" si="62"/>
        <v>0</v>
      </c>
      <c r="D333" s="93">
        <f t="shared" si="63"/>
        <v>0</v>
      </c>
      <c r="E333" s="78"/>
      <c r="G333" s="272"/>
      <c r="H333" s="138"/>
    </row>
    <row r="334" spans="1:8" ht="20.100000000000001" customHeight="1" x14ac:dyDescent="0.2">
      <c r="A334" s="69">
        <f t="shared" si="61"/>
        <v>114</v>
      </c>
      <c r="B334" s="179"/>
      <c r="C334" s="98">
        <f t="shared" si="62"/>
        <v>0</v>
      </c>
      <c r="D334" s="93">
        <f t="shared" si="63"/>
        <v>0</v>
      </c>
      <c r="E334" s="78"/>
      <c r="G334" s="160"/>
      <c r="H334" s="152"/>
    </row>
    <row r="335" spans="1:8" ht="20.100000000000001" customHeight="1" x14ac:dyDescent="0.2">
      <c r="A335" s="69">
        <f t="shared" si="61"/>
        <v>114</v>
      </c>
      <c r="B335" s="179"/>
      <c r="C335" s="98">
        <f t="shared" si="62"/>
        <v>0</v>
      </c>
      <c r="D335" s="93">
        <f t="shared" si="63"/>
        <v>0</v>
      </c>
      <c r="E335" s="78"/>
      <c r="G335" s="160"/>
      <c r="H335" s="152"/>
    </row>
    <row r="336" spans="1:8" ht="20.100000000000001" customHeight="1" x14ac:dyDescent="0.25">
      <c r="A336" s="69">
        <f t="shared" si="61"/>
        <v>114</v>
      </c>
      <c r="B336" s="116"/>
      <c r="C336" s="184">
        <f t="shared" si="62"/>
        <v>0</v>
      </c>
      <c r="D336" s="93">
        <f t="shared" si="63"/>
        <v>0</v>
      </c>
      <c r="E336" s="78"/>
      <c r="G336" s="272"/>
      <c r="H336" s="138"/>
    </row>
    <row r="337" spans="1:8" ht="20.100000000000001" customHeight="1" x14ac:dyDescent="0.25">
      <c r="A337" s="69">
        <f t="shared" si="61"/>
        <v>114</v>
      </c>
      <c r="B337" s="116"/>
      <c r="C337" s="67">
        <f t="shared" si="62"/>
        <v>0</v>
      </c>
      <c r="D337" s="93">
        <f t="shared" si="63"/>
        <v>0</v>
      </c>
      <c r="E337" s="78"/>
      <c r="G337" s="272"/>
      <c r="H337" s="138"/>
    </row>
    <row r="338" spans="1:8" ht="20.100000000000001" customHeight="1" x14ac:dyDescent="0.25">
      <c r="A338" s="69">
        <f t="shared" ref="A338:A369" si="64">IF(D332=0,A337,A337+1)</f>
        <v>114</v>
      </c>
      <c r="B338" s="116"/>
      <c r="C338" s="67">
        <f t="shared" si="62"/>
        <v>0</v>
      </c>
      <c r="D338" s="93">
        <f t="shared" si="63"/>
        <v>0</v>
      </c>
      <c r="E338" s="78"/>
      <c r="G338" s="272"/>
      <c r="H338" s="138"/>
    </row>
    <row r="339" spans="1:8" ht="20.100000000000001" customHeight="1" x14ac:dyDescent="0.25">
      <c r="A339" s="69">
        <f t="shared" si="64"/>
        <v>114</v>
      </c>
      <c r="B339" s="118"/>
      <c r="C339" s="67">
        <f t="shared" si="62"/>
        <v>0</v>
      </c>
      <c r="D339" s="93">
        <f t="shared" si="63"/>
        <v>0</v>
      </c>
      <c r="E339" s="78"/>
      <c r="G339" s="272"/>
      <c r="H339" s="138"/>
    </row>
    <row r="340" spans="1:8" ht="20.100000000000001" customHeight="1" x14ac:dyDescent="0.25">
      <c r="A340" s="69">
        <f t="shared" si="64"/>
        <v>114</v>
      </c>
      <c r="B340" s="118"/>
      <c r="C340" s="67">
        <f t="shared" si="62"/>
        <v>0</v>
      </c>
      <c r="D340" s="93">
        <f t="shared" si="63"/>
        <v>0</v>
      </c>
      <c r="E340" s="78"/>
      <c r="G340" s="272"/>
      <c r="H340" s="138"/>
    </row>
    <row r="341" spans="1:8" ht="20.100000000000001" customHeight="1" thickBot="1" x14ac:dyDescent="0.3">
      <c r="A341" s="69">
        <f t="shared" si="64"/>
        <v>114</v>
      </c>
      <c r="B341" s="118"/>
      <c r="C341" s="67">
        <f t="shared" si="62"/>
        <v>0</v>
      </c>
      <c r="D341" s="93">
        <f t="shared" si="63"/>
        <v>0</v>
      </c>
      <c r="E341" s="78"/>
      <c r="G341" s="272"/>
      <c r="H341" s="138"/>
    </row>
    <row r="342" spans="1:8" ht="20.100000000000001" customHeight="1" thickBot="1" x14ac:dyDescent="0.3">
      <c r="A342" s="69">
        <f t="shared" si="64"/>
        <v>114</v>
      </c>
      <c r="B342" s="114"/>
      <c r="C342" s="67">
        <f t="shared" si="62"/>
        <v>0</v>
      </c>
      <c r="D342" s="93">
        <f t="shared" si="63"/>
        <v>0</v>
      </c>
      <c r="E342" s="78"/>
      <c r="G342" s="279"/>
      <c r="H342" s="139"/>
    </row>
    <row r="343" spans="1:8" ht="20.100000000000001" customHeight="1" x14ac:dyDescent="0.25">
      <c r="A343" s="69">
        <f t="shared" si="64"/>
        <v>114</v>
      </c>
      <c r="B343" s="116"/>
      <c r="C343" s="67">
        <f t="shared" si="62"/>
        <v>0</v>
      </c>
      <c r="D343" s="93">
        <f t="shared" si="63"/>
        <v>0</v>
      </c>
      <c r="E343" s="78"/>
      <c r="G343" s="282"/>
      <c r="H343" s="137"/>
    </row>
    <row r="344" spans="1:8" ht="20.100000000000001" customHeight="1" x14ac:dyDescent="0.25">
      <c r="A344" s="69">
        <f t="shared" si="64"/>
        <v>114</v>
      </c>
      <c r="B344" s="118"/>
      <c r="C344" s="67">
        <f t="shared" si="62"/>
        <v>0</v>
      </c>
      <c r="D344" s="93">
        <f t="shared" si="63"/>
        <v>0</v>
      </c>
      <c r="E344" s="78"/>
      <c r="G344" s="278"/>
      <c r="H344" s="137"/>
    </row>
    <row r="345" spans="1:8" ht="20.100000000000001" customHeight="1" thickBot="1" x14ac:dyDescent="0.3">
      <c r="A345" s="69">
        <f t="shared" si="64"/>
        <v>114</v>
      </c>
      <c r="B345" s="118"/>
      <c r="C345" s="67">
        <f t="shared" si="62"/>
        <v>0</v>
      </c>
      <c r="D345" s="93">
        <f t="shared" si="63"/>
        <v>0</v>
      </c>
      <c r="E345" s="78"/>
      <c r="G345" s="278"/>
      <c r="H345" s="137"/>
    </row>
    <row r="346" spans="1:8" ht="20.100000000000001" customHeight="1" thickBot="1" x14ac:dyDescent="0.3">
      <c r="A346" s="69">
        <f t="shared" si="64"/>
        <v>114</v>
      </c>
      <c r="B346" s="114"/>
      <c r="C346" s="67">
        <f t="shared" si="62"/>
        <v>0</v>
      </c>
      <c r="D346" s="93">
        <f t="shared" si="63"/>
        <v>0</v>
      </c>
      <c r="E346" s="78"/>
      <c r="G346" s="279"/>
      <c r="H346" s="139"/>
    </row>
    <row r="347" spans="1:8" ht="20.100000000000001" customHeight="1" x14ac:dyDescent="0.25">
      <c r="A347" s="69">
        <f t="shared" si="64"/>
        <v>114</v>
      </c>
      <c r="B347" s="116"/>
      <c r="C347" s="67">
        <f t="shared" si="62"/>
        <v>0</v>
      </c>
      <c r="D347" s="93">
        <f t="shared" si="63"/>
        <v>0</v>
      </c>
      <c r="E347" s="78"/>
      <c r="G347" s="282"/>
      <c r="H347" s="135"/>
    </row>
    <row r="348" spans="1:8" ht="20.100000000000001" customHeight="1" x14ac:dyDescent="0.25">
      <c r="A348" s="69">
        <f t="shared" si="64"/>
        <v>114</v>
      </c>
      <c r="B348" s="118"/>
      <c r="C348" s="67">
        <f t="shared" si="62"/>
        <v>0</v>
      </c>
      <c r="D348" s="93">
        <f t="shared" si="63"/>
        <v>0</v>
      </c>
      <c r="E348" s="78"/>
      <c r="G348" s="283"/>
      <c r="H348" s="137"/>
    </row>
    <row r="349" spans="1:8" ht="20.100000000000001" customHeight="1" x14ac:dyDescent="0.25">
      <c r="A349" s="69">
        <f t="shared" si="64"/>
        <v>114</v>
      </c>
      <c r="B349" s="116"/>
      <c r="C349" s="67">
        <f t="shared" si="62"/>
        <v>0</v>
      </c>
      <c r="D349" s="93">
        <f t="shared" si="63"/>
        <v>0</v>
      </c>
      <c r="E349" s="78"/>
      <c r="G349" s="282"/>
      <c r="H349" s="140"/>
    </row>
    <row r="350" spans="1:8" ht="20.100000000000001" customHeight="1" x14ac:dyDescent="0.25">
      <c r="A350" s="69">
        <f t="shared" si="64"/>
        <v>114</v>
      </c>
      <c r="B350" s="118"/>
      <c r="C350" s="67">
        <f t="shared" si="62"/>
        <v>0</v>
      </c>
      <c r="D350" s="93">
        <f t="shared" si="63"/>
        <v>0</v>
      </c>
      <c r="E350" s="78"/>
      <c r="G350" s="284"/>
      <c r="H350" s="137"/>
    </row>
    <row r="351" spans="1:8" ht="20.100000000000001" customHeight="1" x14ac:dyDescent="0.25">
      <c r="A351" s="69">
        <f t="shared" si="64"/>
        <v>114</v>
      </c>
      <c r="B351" s="118"/>
      <c r="C351" s="67">
        <f t="shared" si="62"/>
        <v>0</v>
      </c>
      <c r="D351" s="93">
        <f t="shared" si="63"/>
        <v>0</v>
      </c>
      <c r="E351" s="78"/>
      <c r="G351" s="284"/>
      <c r="H351" s="137"/>
    </row>
    <row r="352" spans="1:8" ht="20.100000000000001" customHeight="1" x14ac:dyDescent="0.25">
      <c r="A352" s="69">
        <f t="shared" si="64"/>
        <v>114</v>
      </c>
      <c r="B352" s="118"/>
      <c r="C352" s="67">
        <f t="shared" si="62"/>
        <v>0</v>
      </c>
      <c r="D352" s="93">
        <f t="shared" si="63"/>
        <v>0</v>
      </c>
      <c r="E352" s="78"/>
      <c r="G352" s="278"/>
      <c r="H352" s="136"/>
    </row>
    <row r="353" spans="1:8" ht="20.100000000000001" customHeight="1" thickBot="1" x14ac:dyDescent="0.3">
      <c r="A353" s="69">
        <f t="shared" si="64"/>
        <v>114</v>
      </c>
      <c r="B353" s="123"/>
      <c r="C353" s="67">
        <f t="shared" si="62"/>
        <v>0</v>
      </c>
      <c r="D353" s="93">
        <f t="shared" si="63"/>
        <v>0</v>
      </c>
      <c r="E353" s="78"/>
      <c r="G353" s="285"/>
      <c r="H353" s="142"/>
    </row>
    <row r="354" spans="1:8" ht="20.100000000000001" customHeight="1" thickBot="1" x14ac:dyDescent="0.3">
      <c r="A354" s="69">
        <f t="shared" si="64"/>
        <v>114</v>
      </c>
      <c r="B354" s="120"/>
      <c r="C354" s="67">
        <f t="shared" ref="C354:C385" si="65">IFERROR(VLOOKUP(J357,Tabla_Items,2,FALSE),G354)</f>
        <v>0</v>
      </c>
      <c r="D354" s="93">
        <f t="shared" ref="D354:D385" si="66">IFERROR(VLOOKUP(J357,Tabla_Items,3,FALSE),H354)</f>
        <v>0</v>
      </c>
      <c r="E354" s="78"/>
      <c r="G354" s="277"/>
      <c r="H354" s="141"/>
    </row>
    <row r="355" spans="1:8" ht="20.100000000000001" customHeight="1" thickBot="1" x14ac:dyDescent="0.3">
      <c r="A355" s="69">
        <f t="shared" si="64"/>
        <v>114</v>
      </c>
      <c r="B355" s="118"/>
      <c r="C355" s="67">
        <f t="shared" si="65"/>
        <v>0</v>
      </c>
      <c r="D355" s="93">
        <f t="shared" si="66"/>
        <v>0</v>
      </c>
      <c r="E355" s="78"/>
      <c r="G355" s="286"/>
      <c r="H355" s="137"/>
    </row>
    <row r="356" spans="1:8" ht="20.100000000000001" customHeight="1" thickBot="1" x14ac:dyDescent="0.3">
      <c r="A356" s="69">
        <f t="shared" si="64"/>
        <v>114</v>
      </c>
      <c r="B356" s="114"/>
      <c r="C356" s="67">
        <f t="shared" si="65"/>
        <v>0</v>
      </c>
      <c r="D356" s="93">
        <f t="shared" si="66"/>
        <v>0</v>
      </c>
      <c r="E356" s="78"/>
      <c r="G356" s="279"/>
      <c r="H356" s="139"/>
    </row>
    <row r="357" spans="1:8" ht="20.100000000000001" customHeight="1" x14ac:dyDescent="0.25">
      <c r="A357" s="69">
        <f t="shared" si="64"/>
        <v>114</v>
      </c>
      <c r="B357" s="116"/>
      <c r="C357" s="67">
        <f t="shared" si="65"/>
        <v>0</v>
      </c>
      <c r="D357" s="93">
        <f t="shared" si="66"/>
        <v>0</v>
      </c>
      <c r="E357" s="78"/>
      <c r="G357" s="127"/>
      <c r="H357" s="140"/>
    </row>
    <row r="358" spans="1:8" ht="20.100000000000001" customHeight="1" x14ac:dyDescent="0.25">
      <c r="A358" s="69">
        <f t="shared" si="64"/>
        <v>114</v>
      </c>
      <c r="B358" s="118"/>
      <c r="C358" s="67">
        <f t="shared" si="65"/>
        <v>0</v>
      </c>
      <c r="D358" s="93">
        <f t="shared" si="66"/>
        <v>0</v>
      </c>
      <c r="E358" s="78"/>
      <c r="G358" s="133"/>
      <c r="H358" s="137"/>
    </row>
    <row r="359" spans="1:8" ht="20.100000000000001" customHeight="1" x14ac:dyDescent="0.25">
      <c r="A359" s="69">
        <f t="shared" si="64"/>
        <v>114</v>
      </c>
      <c r="B359" s="118"/>
      <c r="C359" s="67">
        <f t="shared" si="65"/>
        <v>0</v>
      </c>
      <c r="D359" s="93">
        <f t="shared" si="66"/>
        <v>0</v>
      </c>
      <c r="E359" s="78"/>
      <c r="G359" s="133"/>
      <c r="H359" s="137"/>
    </row>
    <row r="360" spans="1:8" ht="20.100000000000001" customHeight="1" x14ac:dyDescent="0.25">
      <c r="A360" s="69">
        <f t="shared" si="64"/>
        <v>114</v>
      </c>
      <c r="B360" s="116"/>
      <c r="C360" s="67">
        <f t="shared" si="65"/>
        <v>0</v>
      </c>
      <c r="D360" s="93">
        <f t="shared" si="66"/>
        <v>0</v>
      </c>
      <c r="E360" s="78"/>
      <c r="G360" s="128"/>
      <c r="H360" s="135"/>
    </row>
    <row r="361" spans="1:8" ht="20.100000000000001" customHeight="1" x14ac:dyDescent="0.25">
      <c r="A361" s="69">
        <f t="shared" si="64"/>
        <v>114</v>
      </c>
      <c r="B361" s="118"/>
      <c r="C361" s="67">
        <f t="shared" si="65"/>
        <v>0</v>
      </c>
      <c r="D361" s="93">
        <f t="shared" si="66"/>
        <v>0</v>
      </c>
      <c r="E361" s="78"/>
      <c r="G361" s="133"/>
      <c r="H361" s="137"/>
    </row>
    <row r="362" spans="1:8" ht="20.100000000000001" customHeight="1" x14ac:dyDescent="0.25">
      <c r="A362" s="69">
        <f t="shared" si="64"/>
        <v>114</v>
      </c>
      <c r="B362" s="118"/>
      <c r="C362" s="67">
        <f t="shared" si="65"/>
        <v>0</v>
      </c>
      <c r="D362" s="93">
        <f t="shared" si="66"/>
        <v>0</v>
      </c>
      <c r="E362" s="78"/>
      <c r="G362" s="133"/>
      <c r="H362" s="137"/>
    </row>
    <row r="363" spans="1:8" ht="20.100000000000001" customHeight="1" x14ac:dyDescent="0.25">
      <c r="A363" s="69">
        <f t="shared" si="64"/>
        <v>114</v>
      </c>
      <c r="B363" s="118"/>
      <c r="C363" s="67">
        <f t="shared" si="65"/>
        <v>0</v>
      </c>
      <c r="D363" s="93">
        <f t="shared" si="66"/>
        <v>0</v>
      </c>
      <c r="E363" s="78"/>
      <c r="G363" s="133"/>
      <c r="H363" s="137"/>
    </row>
    <row r="364" spans="1:8" ht="20.100000000000001" customHeight="1" x14ac:dyDescent="0.25">
      <c r="A364" s="69">
        <f t="shared" si="64"/>
        <v>114</v>
      </c>
      <c r="B364" s="116"/>
      <c r="C364" s="67">
        <f t="shared" si="65"/>
        <v>0</v>
      </c>
      <c r="D364" s="93">
        <f t="shared" si="66"/>
        <v>0</v>
      </c>
      <c r="E364" s="78"/>
      <c r="G364" s="128"/>
      <c r="H364" s="135"/>
    </row>
    <row r="365" spans="1:8" ht="20.100000000000001" customHeight="1" x14ac:dyDescent="0.25">
      <c r="A365" s="69">
        <f t="shared" si="64"/>
        <v>114</v>
      </c>
      <c r="B365" s="116"/>
      <c r="C365" s="67">
        <f t="shared" si="65"/>
        <v>0</v>
      </c>
      <c r="D365" s="93">
        <f t="shared" si="66"/>
        <v>0</v>
      </c>
      <c r="E365" s="78"/>
      <c r="G365" s="129"/>
      <c r="H365" s="135"/>
    </row>
    <row r="366" spans="1:8" ht="20.100000000000001" customHeight="1" x14ac:dyDescent="0.25">
      <c r="A366" s="69">
        <f t="shared" si="64"/>
        <v>114</v>
      </c>
      <c r="B366" s="118"/>
      <c r="C366" s="67">
        <f t="shared" si="65"/>
        <v>0</v>
      </c>
      <c r="D366" s="93">
        <f t="shared" si="66"/>
        <v>0</v>
      </c>
      <c r="E366" s="78"/>
      <c r="G366" s="131"/>
      <c r="H366" s="137"/>
    </row>
    <row r="367" spans="1:8" ht="20.100000000000001" customHeight="1" x14ac:dyDescent="0.25">
      <c r="A367" s="69">
        <f t="shared" si="64"/>
        <v>114</v>
      </c>
      <c r="B367" s="118"/>
      <c r="C367" s="67">
        <f t="shared" si="65"/>
        <v>0</v>
      </c>
      <c r="D367" s="93">
        <f t="shared" si="66"/>
        <v>0</v>
      </c>
      <c r="E367" s="78"/>
      <c r="G367" s="145"/>
      <c r="H367" s="137"/>
    </row>
    <row r="368" spans="1:8" ht="20.100000000000001" customHeight="1" thickBot="1" x14ac:dyDescent="0.3">
      <c r="A368" s="69">
        <f t="shared" si="64"/>
        <v>114</v>
      </c>
      <c r="B368" s="118"/>
      <c r="C368" s="67">
        <f t="shared" si="65"/>
        <v>0</v>
      </c>
      <c r="D368" s="93">
        <f t="shared" si="66"/>
        <v>0</v>
      </c>
      <c r="E368" s="78"/>
      <c r="G368" s="145"/>
      <c r="H368" s="137"/>
    </row>
    <row r="369" spans="1:8" ht="20.100000000000001" customHeight="1" thickBot="1" x14ac:dyDescent="0.3">
      <c r="A369" s="69">
        <f t="shared" si="64"/>
        <v>114</v>
      </c>
      <c r="B369" s="114"/>
      <c r="C369" s="67">
        <f t="shared" si="65"/>
        <v>0</v>
      </c>
      <c r="D369" s="93">
        <f t="shared" si="66"/>
        <v>0</v>
      </c>
      <c r="E369" s="78"/>
      <c r="G369" s="126"/>
      <c r="H369" s="149"/>
    </row>
    <row r="370" spans="1:8" ht="20.100000000000001" customHeight="1" x14ac:dyDescent="0.25">
      <c r="A370" s="69">
        <f t="shared" ref="A370:A394" si="67">IF(D364=0,A369,A369+1)</f>
        <v>114</v>
      </c>
      <c r="B370" s="122"/>
      <c r="C370" s="67">
        <f t="shared" si="65"/>
        <v>0</v>
      </c>
      <c r="D370" s="93">
        <f t="shared" si="66"/>
        <v>0</v>
      </c>
      <c r="E370" s="78"/>
      <c r="G370" s="146"/>
      <c r="H370" s="153"/>
    </row>
    <row r="371" spans="1:8" ht="20.100000000000001" customHeight="1" thickBot="1" x14ac:dyDescent="0.3">
      <c r="A371" s="69">
        <f t="shared" si="67"/>
        <v>114</v>
      </c>
      <c r="B371" s="116"/>
      <c r="C371" s="67">
        <f t="shared" si="65"/>
        <v>0</v>
      </c>
      <c r="D371" s="93">
        <f t="shared" si="66"/>
        <v>0</v>
      </c>
      <c r="E371" s="78"/>
      <c r="G371" s="146"/>
      <c r="H371" s="135"/>
    </row>
    <row r="372" spans="1:8" ht="20.100000000000001" customHeight="1" thickBot="1" x14ac:dyDescent="0.3">
      <c r="A372" s="69">
        <f t="shared" si="67"/>
        <v>114</v>
      </c>
      <c r="B372" s="114"/>
      <c r="C372" s="67">
        <f t="shared" si="65"/>
        <v>0</v>
      </c>
      <c r="D372" s="93">
        <f t="shared" si="66"/>
        <v>0</v>
      </c>
      <c r="E372" s="78"/>
      <c r="G372" s="126"/>
      <c r="H372" s="150"/>
    </row>
    <row r="373" spans="1:8" ht="20.100000000000001" customHeight="1" x14ac:dyDescent="0.25">
      <c r="A373" s="69">
        <f t="shared" si="67"/>
        <v>114</v>
      </c>
      <c r="B373" s="121"/>
      <c r="C373" s="67">
        <f t="shared" si="65"/>
        <v>0</v>
      </c>
      <c r="D373" s="93">
        <f t="shared" si="66"/>
        <v>0</v>
      </c>
      <c r="E373" s="78"/>
      <c r="G373" s="132"/>
      <c r="H373" s="137"/>
    </row>
    <row r="374" spans="1:8" ht="20.100000000000001" customHeight="1" x14ac:dyDescent="0.25">
      <c r="A374" s="69">
        <f t="shared" si="67"/>
        <v>114</v>
      </c>
      <c r="B374" s="124"/>
      <c r="C374" s="67">
        <f t="shared" si="65"/>
        <v>0</v>
      </c>
      <c r="D374" s="93">
        <f t="shared" si="66"/>
        <v>0</v>
      </c>
      <c r="E374" s="78"/>
      <c r="G374" s="133"/>
      <c r="H374" s="137"/>
    </row>
    <row r="375" spans="1:8" ht="20.100000000000001" customHeight="1" x14ac:dyDescent="0.25">
      <c r="A375" s="69">
        <f t="shared" si="67"/>
        <v>114</v>
      </c>
      <c r="B375" s="118"/>
      <c r="C375" s="67">
        <f t="shared" si="65"/>
        <v>0</v>
      </c>
      <c r="D375" s="93">
        <f t="shared" si="66"/>
        <v>0</v>
      </c>
      <c r="E375" s="78"/>
      <c r="G375" s="132"/>
      <c r="H375" s="136"/>
    </row>
    <row r="376" spans="1:8" ht="20.100000000000001" customHeight="1" x14ac:dyDescent="0.25">
      <c r="A376" s="69">
        <f t="shared" si="67"/>
        <v>114</v>
      </c>
      <c r="B376" s="125"/>
      <c r="C376" s="67">
        <f t="shared" si="65"/>
        <v>0</v>
      </c>
      <c r="D376" s="93">
        <f t="shared" si="66"/>
        <v>0</v>
      </c>
      <c r="E376" s="78"/>
      <c r="G376" s="134"/>
      <c r="H376" s="137"/>
    </row>
    <row r="377" spans="1:8" ht="20.100000000000001" customHeight="1" x14ac:dyDescent="0.25">
      <c r="A377" s="69">
        <f t="shared" si="67"/>
        <v>114</v>
      </c>
      <c r="B377" s="125"/>
      <c r="C377" s="67">
        <f t="shared" si="65"/>
        <v>0</v>
      </c>
      <c r="D377" s="93">
        <f t="shared" si="66"/>
        <v>0</v>
      </c>
      <c r="E377" s="78"/>
      <c r="G377" s="134"/>
      <c r="H377" s="137"/>
    </row>
    <row r="378" spans="1:8" ht="20.100000000000001" customHeight="1" x14ac:dyDescent="0.25">
      <c r="A378" s="69">
        <f t="shared" si="67"/>
        <v>114</v>
      </c>
      <c r="B378" s="125"/>
      <c r="C378" s="67">
        <f t="shared" si="65"/>
        <v>0</v>
      </c>
      <c r="D378" s="93">
        <f t="shared" si="66"/>
        <v>0</v>
      </c>
      <c r="E378" s="78"/>
      <c r="G378" s="134"/>
      <c r="H378" s="137"/>
    </row>
    <row r="379" spans="1:8" ht="20.100000000000001" customHeight="1" x14ac:dyDescent="0.25">
      <c r="A379" s="69">
        <f t="shared" si="67"/>
        <v>114</v>
      </c>
      <c r="B379" s="186"/>
      <c r="C379" s="67">
        <f t="shared" si="65"/>
        <v>0</v>
      </c>
      <c r="D379" s="93">
        <f t="shared" si="66"/>
        <v>0</v>
      </c>
      <c r="E379" s="78"/>
      <c r="G379" s="134"/>
      <c r="H379" s="137"/>
    </row>
    <row r="380" spans="1:8" ht="20.100000000000001" customHeight="1" x14ac:dyDescent="0.25">
      <c r="A380" s="69">
        <f t="shared" si="67"/>
        <v>114</v>
      </c>
      <c r="B380" s="186"/>
      <c r="C380" s="67">
        <f t="shared" si="65"/>
        <v>0</v>
      </c>
      <c r="D380" s="93">
        <f t="shared" si="66"/>
        <v>0</v>
      </c>
      <c r="E380" s="78"/>
      <c r="G380" s="134"/>
      <c r="H380" s="137"/>
    </row>
    <row r="381" spans="1:8" ht="20.100000000000001" customHeight="1" x14ac:dyDescent="0.25">
      <c r="A381" s="69">
        <f t="shared" si="67"/>
        <v>114</v>
      </c>
      <c r="B381" s="125"/>
      <c r="C381" s="67">
        <f t="shared" si="65"/>
        <v>0</v>
      </c>
      <c r="D381" s="93">
        <f t="shared" si="66"/>
        <v>0</v>
      </c>
      <c r="E381" s="78"/>
      <c r="G381" s="134"/>
      <c r="H381" s="137"/>
    </row>
    <row r="382" spans="1:8" ht="20.100000000000001" customHeight="1" x14ac:dyDescent="0.25">
      <c r="A382" s="69">
        <f t="shared" si="67"/>
        <v>114</v>
      </c>
      <c r="B382" s="125"/>
      <c r="C382" s="67">
        <f t="shared" si="65"/>
        <v>0</v>
      </c>
      <c r="D382" s="93">
        <f t="shared" si="66"/>
        <v>0</v>
      </c>
      <c r="E382" s="78"/>
      <c r="G382" s="134"/>
      <c r="H382" s="137"/>
    </row>
    <row r="383" spans="1:8" ht="20.100000000000001" customHeight="1" x14ac:dyDescent="0.25">
      <c r="A383" s="69">
        <f t="shared" si="67"/>
        <v>114</v>
      </c>
      <c r="B383" s="125"/>
      <c r="C383" s="67">
        <f t="shared" si="65"/>
        <v>0</v>
      </c>
      <c r="D383" s="93">
        <f t="shared" si="66"/>
        <v>0</v>
      </c>
      <c r="E383" s="78"/>
      <c r="G383" s="134"/>
      <c r="H383" s="137"/>
    </row>
    <row r="384" spans="1:8" ht="20.100000000000001" customHeight="1" x14ac:dyDescent="0.25">
      <c r="A384" s="69">
        <f t="shared" si="67"/>
        <v>114</v>
      </c>
      <c r="B384" s="125"/>
      <c r="C384" s="67">
        <f t="shared" si="65"/>
        <v>0</v>
      </c>
      <c r="D384" s="93">
        <f t="shared" si="66"/>
        <v>0</v>
      </c>
      <c r="E384" s="78"/>
      <c r="G384" s="134"/>
      <c r="H384" s="137"/>
    </row>
    <row r="385" spans="1:8" ht="20.100000000000001" customHeight="1" x14ac:dyDescent="0.25">
      <c r="A385" s="69">
        <f t="shared" si="67"/>
        <v>114</v>
      </c>
      <c r="B385" s="125"/>
      <c r="C385" s="67">
        <f t="shared" si="65"/>
        <v>0</v>
      </c>
      <c r="D385" s="93">
        <f t="shared" si="66"/>
        <v>0</v>
      </c>
      <c r="E385" s="78"/>
      <c r="G385" s="134"/>
      <c r="H385" s="137"/>
    </row>
    <row r="386" spans="1:8" ht="20.100000000000001" customHeight="1" x14ac:dyDescent="0.25">
      <c r="A386" s="69">
        <f t="shared" si="67"/>
        <v>114</v>
      </c>
      <c r="B386" s="125"/>
      <c r="C386" s="67">
        <f t="shared" ref="C386:C388" si="68">IFERROR(VLOOKUP(J389,Tabla_Items,2,FALSE),G386)</f>
        <v>0</v>
      </c>
      <c r="D386" s="93">
        <f t="shared" ref="D386:D388" si="69">IFERROR(VLOOKUP(J389,Tabla_Items,3,FALSE),H386)</f>
        <v>0</v>
      </c>
      <c r="E386" s="78"/>
      <c r="G386" s="134"/>
      <c r="H386" s="137"/>
    </row>
    <row r="387" spans="1:8" ht="20.100000000000001" customHeight="1" x14ac:dyDescent="0.25">
      <c r="A387" s="69">
        <f t="shared" si="67"/>
        <v>114</v>
      </c>
      <c r="B387" s="125"/>
      <c r="C387" s="67">
        <f t="shared" si="68"/>
        <v>0</v>
      </c>
      <c r="D387" s="93">
        <f t="shared" si="69"/>
        <v>0</v>
      </c>
      <c r="E387" s="78"/>
      <c r="G387" s="134"/>
      <c r="H387" s="137"/>
    </row>
    <row r="388" spans="1:8" ht="20.100000000000001" customHeight="1" thickBot="1" x14ac:dyDescent="0.3">
      <c r="A388" s="69">
        <f t="shared" si="67"/>
        <v>114</v>
      </c>
      <c r="B388" s="119"/>
      <c r="C388" s="67">
        <f t="shared" si="68"/>
        <v>0</v>
      </c>
      <c r="D388" s="93">
        <f t="shared" si="69"/>
        <v>0</v>
      </c>
      <c r="E388" s="78"/>
      <c r="G388" s="134"/>
      <c r="H388" s="137"/>
    </row>
    <row r="389" spans="1:8" ht="20.100000000000001" customHeight="1" x14ac:dyDescent="0.2">
      <c r="A389" s="69">
        <f t="shared" si="67"/>
        <v>114</v>
      </c>
      <c r="H389" s="91"/>
    </row>
    <row r="390" spans="1:8" ht="20.100000000000001" customHeight="1" x14ac:dyDescent="0.2">
      <c r="A390" s="69">
        <f t="shared" si="67"/>
        <v>114</v>
      </c>
      <c r="H390" s="91"/>
    </row>
    <row r="391" spans="1:8" ht="20.100000000000001" customHeight="1" x14ac:dyDescent="0.2">
      <c r="A391" s="69">
        <f t="shared" si="67"/>
        <v>114</v>
      </c>
      <c r="H391" s="91"/>
    </row>
    <row r="392" spans="1:8" ht="20.100000000000001" customHeight="1" x14ac:dyDescent="0.2">
      <c r="A392" s="69">
        <f t="shared" si="67"/>
        <v>114</v>
      </c>
      <c r="H392" s="91"/>
    </row>
    <row r="393" spans="1:8" ht="20.100000000000001" customHeight="1" x14ac:dyDescent="0.2">
      <c r="A393" s="69">
        <f t="shared" si="67"/>
        <v>114</v>
      </c>
      <c r="H393" s="91"/>
    </row>
    <row r="394" spans="1:8" ht="20.100000000000001" customHeight="1" x14ac:dyDescent="0.2">
      <c r="A394" s="69">
        <f t="shared" si="67"/>
        <v>114</v>
      </c>
      <c r="H394" s="91"/>
    </row>
    <row r="395" spans="1:8" ht="20.100000000000001" customHeight="1" x14ac:dyDescent="0.2">
      <c r="H395" s="91"/>
    </row>
    <row r="396" spans="1:8" ht="20.100000000000001" customHeight="1" x14ac:dyDescent="0.2">
      <c r="H396" s="91"/>
    </row>
    <row r="397" spans="1:8" ht="20.100000000000001" customHeight="1" x14ac:dyDescent="0.2">
      <c r="H397" s="91"/>
    </row>
    <row r="447" spans="3:3" ht="20.100000000000001" customHeight="1" x14ac:dyDescent="0.2">
      <c r="C447" s="69">
        <v>5</v>
      </c>
    </row>
    <row r="497" spans="3:3" ht="20.100000000000001" customHeight="1" x14ac:dyDescent="0.2">
      <c r="C497" s="69">
        <v>5</v>
      </c>
    </row>
    <row r="547" spans="3:3" ht="20.100000000000001" customHeight="1" x14ac:dyDescent="0.2">
      <c r="C547" s="69">
        <v>5</v>
      </c>
    </row>
    <row r="597" spans="3:3" ht="20.100000000000001" customHeight="1" x14ac:dyDescent="0.2">
      <c r="C597" s="69">
        <v>5</v>
      </c>
    </row>
    <row r="647" spans="3:3" ht="20.100000000000001" customHeight="1" x14ac:dyDescent="0.2">
      <c r="C647" s="69">
        <v>5</v>
      </c>
    </row>
    <row r="697" spans="3:3" ht="20.100000000000001" customHeight="1" x14ac:dyDescent="0.2">
      <c r="C697" s="69">
        <v>5</v>
      </c>
    </row>
    <row r="747" spans="3:3" ht="20.100000000000001" customHeight="1" x14ac:dyDescent="0.2">
      <c r="C747" s="69">
        <v>5</v>
      </c>
    </row>
    <row r="797" spans="3:3" ht="20.100000000000001" customHeight="1" x14ac:dyDescent="0.2">
      <c r="C797" s="69">
        <v>5</v>
      </c>
    </row>
    <row r="847" spans="3:3" ht="20.100000000000001" customHeight="1" x14ac:dyDescent="0.2">
      <c r="C847" s="69">
        <v>5</v>
      </c>
    </row>
    <row r="897" spans="3:3" ht="20.100000000000001" customHeight="1" x14ac:dyDescent="0.2">
      <c r="C897" s="69">
        <v>5</v>
      </c>
    </row>
    <row r="947" spans="3:3" ht="20.100000000000001" customHeight="1" x14ac:dyDescent="0.2">
      <c r="C947" s="69">
        <v>5</v>
      </c>
    </row>
    <row r="997" spans="3:3" ht="20.100000000000001" customHeight="1" x14ac:dyDescent="0.2">
      <c r="C997" s="69">
        <v>5</v>
      </c>
    </row>
    <row r="998" spans="3:3" ht="20.100000000000001" customHeight="1" x14ac:dyDescent="0.2">
      <c r="C998" s="69" t="str">
        <f>Datos!B49</f>
        <v>3.1</v>
      </c>
    </row>
    <row r="1047" spans="3:3" ht="20.100000000000001" customHeight="1" x14ac:dyDescent="0.2">
      <c r="C1047" s="69">
        <v>5</v>
      </c>
    </row>
    <row r="1048" spans="3:3" ht="20.100000000000001" customHeight="1" x14ac:dyDescent="0.2">
      <c r="C1048" s="69" t="str">
        <f>Datos!B50</f>
        <v>3.1.1</v>
      </c>
    </row>
    <row r="1097" spans="3:3" ht="20.100000000000001" customHeight="1" x14ac:dyDescent="0.2">
      <c r="C1097" s="69">
        <v>5</v>
      </c>
    </row>
    <row r="1098" spans="3:3" ht="20.100000000000001" customHeight="1" x14ac:dyDescent="0.2">
      <c r="C1098" s="69" t="e">
        <f>Datos!#REF!</f>
        <v>#REF!</v>
      </c>
    </row>
    <row r="1147" spans="3:3" ht="20.100000000000001" customHeight="1" x14ac:dyDescent="0.2">
      <c r="C1147" s="69">
        <v>5</v>
      </c>
    </row>
    <row r="1148" spans="3:3" ht="20.100000000000001" customHeight="1" x14ac:dyDescent="0.2">
      <c r="C1148" s="69" t="str">
        <f>Datos!B51</f>
        <v>3.2</v>
      </c>
    </row>
    <row r="1198" spans="3:3" ht="20.100000000000001" customHeight="1" x14ac:dyDescent="0.2">
      <c r="C1198" s="69" t="e">
        <f>Datos!#REF!</f>
        <v>#REF!</v>
      </c>
    </row>
    <row r="1247" spans="3:3" ht="20.100000000000001" customHeight="1" x14ac:dyDescent="0.2">
      <c r="C1247" s="69">
        <v>7</v>
      </c>
    </row>
    <row r="1248" spans="3:3" ht="20.100000000000001" customHeight="1" x14ac:dyDescent="0.2">
      <c r="C1248" s="69" t="e">
        <f>Datos!#REF!</f>
        <v>#REF!</v>
      </c>
    </row>
    <row r="1298" spans="3:3" ht="20.100000000000001" customHeight="1" x14ac:dyDescent="0.2">
      <c r="C1298" s="69" t="e">
        <f>Datos!#REF!</f>
        <v>#REF!</v>
      </c>
    </row>
    <row r="1347" spans="3:3" ht="20.100000000000001" customHeight="1" x14ac:dyDescent="0.2">
      <c r="C1347" s="69">
        <v>8</v>
      </c>
    </row>
    <row r="1348" spans="3:3" ht="20.100000000000001" customHeight="1" x14ac:dyDescent="0.2">
      <c r="C1348" s="69" t="e">
        <f>Datos!#REF!</f>
        <v>#REF!</v>
      </c>
    </row>
    <row r="1397" spans="3:3" ht="20.100000000000001" customHeight="1" x14ac:dyDescent="0.2">
      <c r="C1397" s="69">
        <v>8</v>
      </c>
    </row>
    <row r="1398" spans="3:3" ht="20.100000000000001" customHeight="1" x14ac:dyDescent="0.2">
      <c r="C1398" s="69" t="e">
        <f>Datos!#REF!</f>
        <v>#REF!</v>
      </c>
    </row>
    <row r="1447" spans="3:3" ht="20.100000000000001" customHeight="1" x14ac:dyDescent="0.2">
      <c r="C1447" s="69">
        <v>8</v>
      </c>
    </row>
    <row r="1448" spans="3:3" ht="20.100000000000001" customHeight="1" x14ac:dyDescent="0.2">
      <c r="C1448" s="69" t="str">
        <f>Datos!B57</f>
        <v>3.2.11</v>
      </c>
    </row>
    <row r="1497" spans="3:3" ht="20.100000000000001" customHeight="1" x14ac:dyDescent="0.2">
      <c r="C1497" s="69">
        <v>8</v>
      </c>
    </row>
    <row r="1498" spans="3:3" ht="20.100000000000001" customHeight="1" x14ac:dyDescent="0.2">
      <c r="C1498" s="69" t="str">
        <f>Datos!B58</f>
        <v>3.2.12</v>
      </c>
    </row>
    <row r="1547" spans="3:3" ht="20.100000000000001" customHeight="1" x14ac:dyDescent="0.2">
      <c r="C1547" s="69">
        <v>8</v>
      </c>
    </row>
    <row r="1548" spans="3:3" ht="20.100000000000001" customHeight="1" x14ac:dyDescent="0.2">
      <c r="C1548" s="69" t="str">
        <f>Datos!B59</f>
        <v>3.2.13</v>
      </c>
    </row>
    <row r="1598" spans="3:3" ht="20.100000000000001" customHeight="1" x14ac:dyDescent="0.2">
      <c r="C1598" s="69" t="str">
        <f>Datos!B60</f>
        <v>3.2.14</v>
      </c>
    </row>
    <row r="1648" spans="3:3" ht="20.100000000000001" customHeight="1" x14ac:dyDescent="0.2">
      <c r="C1648" s="69" t="e">
        <f>Datos!#REF!</f>
        <v>#REF!</v>
      </c>
    </row>
    <row r="1698" spans="3:3" ht="20.100000000000001" customHeight="1" x14ac:dyDescent="0.2">
      <c r="C1698" s="69" t="e">
        <f>Datos!#REF!</f>
        <v>#REF!</v>
      </c>
    </row>
    <row r="1747" spans="3:3" ht="20.100000000000001" customHeight="1" x14ac:dyDescent="0.2">
      <c r="C1747" s="69">
        <v>12</v>
      </c>
    </row>
    <row r="1748" spans="3:3" ht="20.100000000000001" customHeight="1" x14ac:dyDescent="0.2">
      <c r="C1748" s="69" t="str">
        <f>Datos!B62</f>
        <v>3.3</v>
      </c>
    </row>
    <row r="1797" spans="3:3" ht="20.100000000000001" customHeight="1" x14ac:dyDescent="0.2">
      <c r="C1797" s="69">
        <v>12</v>
      </c>
    </row>
    <row r="1798" spans="3:3" ht="20.100000000000001" customHeight="1" x14ac:dyDescent="0.2">
      <c r="C1798" s="69" t="str">
        <f>Datos!B63</f>
        <v>3.3.2</v>
      </c>
    </row>
    <row r="1847" spans="3:3" ht="20.100000000000001" customHeight="1" x14ac:dyDescent="0.2">
      <c r="C1847" s="69">
        <v>12</v>
      </c>
    </row>
    <row r="1848" spans="3:3" ht="20.100000000000001" customHeight="1" x14ac:dyDescent="0.2">
      <c r="C1848" s="69" t="e">
        <f>Datos!#REF!</f>
        <v>#REF!</v>
      </c>
    </row>
    <row r="1897" spans="3:3" ht="20.100000000000001" customHeight="1" x14ac:dyDescent="0.2">
      <c r="C1897" s="69">
        <v>12</v>
      </c>
    </row>
    <row r="1898" spans="3:3" ht="20.100000000000001" customHeight="1" x14ac:dyDescent="0.2">
      <c r="C1898" s="69" t="str">
        <f>Datos!B65</f>
        <v>3.3.4</v>
      </c>
    </row>
    <row r="1947" spans="3:3" ht="20.100000000000001" customHeight="1" x14ac:dyDescent="0.2">
      <c r="C1947" s="69">
        <v>12</v>
      </c>
    </row>
    <row r="1948" spans="3:3" ht="20.100000000000001" customHeight="1" x14ac:dyDescent="0.2">
      <c r="C1948" s="69" t="e">
        <f>Datos!#REF!</f>
        <v>#REF!</v>
      </c>
    </row>
    <row r="1997" spans="3:3" ht="20.100000000000001" customHeight="1" x14ac:dyDescent="0.2">
      <c r="C1997" s="69">
        <v>13</v>
      </c>
    </row>
    <row r="1998" spans="3:3" ht="20.100000000000001" customHeight="1" x14ac:dyDescent="0.2">
      <c r="C1998" s="69" t="e">
        <f>Datos!#REF!</f>
        <v>#REF!</v>
      </c>
    </row>
    <row r="2047" spans="3:3" ht="20.100000000000001" customHeight="1" x14ac:dyDescent="0.2">
      <c r="C2047" s="69">
        <v>13</v>
      </c>
    </row>
    <row r="2048" spans="3:3" ht="20.100000000000001" customHeight="1" x14ac:dyDescent="0.2">
      <c r="C2048" s="69" t="e">
        <f>Datos!#REF!</f>
        <v>#REF!</v>
      </c>
    </row>
  </sheetData>
  <mergeCells count="9">
    <mergeCell ref="A1:E1"/>
    <mergeCell ref="A12:E12"/>
    <mergeCell ref="G23:H23"/>
    <mergeCell ref="J23:J24"/>
    <mergeCell ref="B21:E21"/>
    <mergeCell ref="B23:B24"/>
    <mergeCell ref="C23:C24"/>
    <mergeCell ref="D23:D24"/>
    <mergeCell ref="E23:E24"/>
  </mergeCells>
  <phoneticPr fontId="41" type="noConversion"/>
  <conditionalFormatting sqref="B196:B208">
    <cfRule type="expression" dxfId="602" priority="861" stopIfTrue="1">
      <formula>#REF!&gt;0</formula>
    </cfRule>
    <cfRule type="expression" dxfId="601" priority="862" stopIfTrue="1">
      <formula>#REF!&gt;0</formula>
    </cfRule>
    <cfRule type="expression" dxfId="600" priority="863" stopIfTrue="1">
      <formula>#REF!&gt;0</formula>
    </cfRule>
  </conditionalFormatting>
  <conditionalFormatting sqref="C40:C52 C116:C120 C57:C60 C26:C34 C100:C101 C183:C185 C190:C192 C62:C65 C67:C77 C108 C194:C388 C179:C181 C135:C154 C156:C158 C177">
    <cfRule type="expression" dxfId="599" priority="844" stopIfTrue="1">
      <formula>#REF!&gt;0</formula>
    </cfRule>
    <cfRule type="expression" dxfId="598" priority="845" stopIfTrue="1">
      <formula>#REF!&gt;0</formula>
    </cfRule>
    <cfRule type="expression" dxfId="597" priority="846" stopIfTrue="1">
      <formula>#REF!&gt;0</formula>
    </cfRule>
  </conditionalFormatting>
  <conditionalFormatting sqref="D15:D18">
    <cfRule type="expression" dxfId="596" priority="860" stopIfTrue="1">
      <formula>#REF!=1</formula>
    </cfRule>
    <cfRule type="expression" dxfId="595" priority="868" stopIfTrue="1">
      <formula>#REF!=1</formula>
    </cfRule>
  </conditionalFormatting>
  <conditionalFormatting sqref="G326:G332">
    <cfRule type="expression" dxfId="594" priority="835" stopIfTrue="1">
      <formula>#REF!&gt;0</formula>
    </cfRule>
    <cfRule type="expression" dxfId="593" priority="836" stopIfTrue="1">
      <formula>#REF!&gt;0</formula>
    </cfRule>
    <cfRule type="expression" dxfId="592" priority="837" stopIfTrue="1">
      <formula>#REF!&gt;0</formula>
    </cfRule>
  </conditionalFormatting>
  <conditionalFormatting sqref="G328:G334">
    <cfRule type="expression" dxfId="591" priority="832" stopIfTrue="1">
      <formula>#REF!&gt;0</formula>
    </cfRule>
    <cfRule type="expression" dxfId="590" priority="833" stopIfTrue="1">
      <formula>#REF!&gt;0</formula>
    </cfRule>
    <cfRule type="expression" dxfId="589" priority="834" stopIfTrue="1">
      <formula>#REF!&gt;0</formula>
    </cfRule>
  </conditionalFormatting>
  <conditionalFormatting sqref="G329:G335">
    <cfRule type="expression" dxfId="588" priority="829" stopIfTrue="1">
      <formula>#REF!&gt;0</formula>
    </cfRule>
    <cfRule type="expression" dxfId="587" priority="830" stopIfTrue="1">
      <formula>#REF!&gt;0</formula>
    </cfRule>
    <cfRule type="expression" dxfId="586" priority="831" stopIfTrue="1">
      <formula>#REF!&gt;0</formula>
    </cfRule>
  </conditionalFormatting>
  <conditionalFormatting sqref="G331:G337">
    <cfRule type="expression" dxfId="585" priority="826" stopIfTrue="1">
      <formula>#REF!&gt;0</formula>
    </cfRule>
    <cfRule type="expression" dxfId="584" priority="827" stopIfTrue="1">
      <formula>#REF!&gt;0</formula>
    </cfRule>
    <cfRule type="expression" dxfId="583" priority="828" stopIfTrue="1">
      <formula>#REF!&gt;0</formula>
    </cfRule>
  </conditionalFormatting>
  <conditionalFormatting sqref="B26:B28 B31:B32 B46 B101 B48:B51 B40:B42 B135:B154 B156:B158">
    <cfRule type="expression" dxfId="582" priority="820" stopIfTrue="1">
      <formula>#REF!&gt;0</formula>
    </cfRule>
    <cfRule type="expression" dxfId="581" priority="821" stopIfTrue="1">
      <formula>#REF!&gt;0</formula>
    </cfRule>
    <cfRule type="expression" dxfId="580" priority="822" stopIfTrue="1">
      <formula>#REF!&gt;0</formula>
    </cfRule>
  </conditionalFormatting>
  <conditionalFormatting sqref="B67">
    <cfRule type="expression" dxfId="579" priority="817" stopIfTrue="1">
      <formula>#REF!&gt;0</formula>
    </cfRule>
    <cfRule type="expression" dxfId="578" priority="818" stopIfTrue="1">
      <formula>#REF!&gt;0</formula>
    </cfRule>
    <cfRule type="expression" dxfId="577" priority="819" stopIfTrue="1">
      <formula>#REF!&gt;0</formula>
    </cfRule>
  </conditionalFormatting>
  <conditionalFormatting sqref="B68 B108">
    <cfRule type="expression" dxfId="576" priority="814" stopIfTrue="1">
      <formula>#REF!&gt;0</formula>
    </cfRule>
    <cfRule type="expression" dxfId="575" priority="815" stopIfTrue="1">
      <formula>#REF!&gt;0</formula>
    </cfRule>
    <cfRule type="expression" dxfId="574" priority="816" stopIfTrue="1">
      <formula>#REF!&gt;0</formula>
    </cfRule>
  </conditionalFormatting>
  <conditionalFormatting sqref="B30">
    <cfRule type="expression" dxfId="573" priority="802" stopIfTrue="1">
      <formula>#REF!&gt;0</formula>
    </cfRule>
    <cfRule type="expression" dxfId="572" priority="803" stopIfTrue="1">
      <formula>#REF!&gt;0</formula>
    </cfRule>
    <cfRule type="expression" dxfId="571" priority="804" stopIfTrue="1">
      <formula>#REF!&gt;0</formula>
    </cfRule>
  </conditionalFormatting>
  <conditionalFormatting sqref="B119">
    <cfRule type="expression" dxfId="570" priority="799" stopIfTrue="1">
      <formula>#REF!&gt;0</formula>
    </cfRule>
    <cfRule type="expression" dxfId="569" priority="800" stopIfTrue="1">
      <formula>#REF!&gt;0</formula>
    </cfRule>
    <cfRule type="expression" dxfId="568" priority="801" stopIfTrue="1">
      <formula>#REF!&gt;0</formula>
    </cfRule>
  </conditionalFormatting>
  <conditionalFormatting sqref="B69">
    <cfRule type="expression" dxfId="567" priority="793" stopIfTrue="1">
      <formula>#REF!&gt;0</formula>
    </cfRule>
    <cfRule type="expression" dxfId="566" priority="794" stopIfTrue="1">
      <formula>#REF!&gt;0</formula>
    </cfRule>
    <cfRule type="expression" dxfId="565" priority="795" stopIfTrue="1">
      <formula>#REF!&gt;0</formula>
    </cfRule>
  </conditionalFormatting>
  <conditionalFormatting sqref="B70">
    <cfRule type="expression" dxfId="564" priority="790" stopIfTrue="1">
      <formula>#REF!&gt;0</formula>
    </cfRule>
    <cfRule type="expression" dxfId="563" priority="791" stopIfTrue="1">
      <formula>#REF!&gt;0</formula>
    </cfRule>
    <cfRule type="expression" dxfId="562" priority="792" stopIfTrue="1">
      <formula>#REF!&gt;0</formula>
    </cfRule>
  </conditionalFormatting>
  <conditionalFormatting sqref="B71">
    <cfRule type="expression" dxfId="561" priority="784" stopIfTrue="1">
      <formula>#REF!&gt;0</formula>
    </cfRule>
    <cfRule type="expression" dxfId="560" priority="785" stopIfTrue="1">
      <formula>#REF!&gt;0</formula>
    </cfRule>
    <cfRule type="expression" dxfId="559" priority="786" stopIfTrue="1">
      <formula>#REF!&gt;0</formula>
    </cfRule>
  </conditionalFormatting>
  <conditionalFormatting sqref="B73">
    <cfRule type="expression" dxfId="558" priority="781" stopIfTrue="1">
      <formula>#REF!&gt;0</formula>
    </cfRule>
    <cfRule type="expression" dxfId="557" priority="782" stopIfTrue="1">
      <formula>#REF!&gt;0</formula>
    </cfRule>
    <cfRule type="expression" dxfId="556" priority="783" stopIfTrue="1">
      <formula>#REF!&gt;0</formula>
    </cfRule>
  </conditionalFormatting>
  <conditionalFormatting sqref="B74">
    <cfRule type="expression" dxfId="555" priority="778" stopIfTrue="1">
      <formula>#REF!&gt;0</formula>
    </cfRule>
    <cfRule type="expression" dxfId="554" priority="779" stopIfTrue="1">
      <formula>#REF!&gt;0</formula>
    </cfRule>
    <cfRule type="expression" dxfId="553" priority="780" stopIfTrue="1">
      <formula>#REF!&gt;0</formula>
    </cfRule>
  </conditionalFormatting>
  <conditionalFormatting sqref="B29">
    <cfRule type="expression" dxfId="552" priority="772" stopIfTrue="1">
      <formula>#REF!&gt;0</formula>
    </cfRule>
    <cfRule type="expression" dxfId="551" priority="773" stopIfTrue="1">
      <formula>#REF!&gt;0</formula>
    </cfRule>
    <cfRule type="expression" dxfId="550" priority="774" stopIfTrue="1">
      <formula>#REF!&gt;0</formula>
    </cfRule>
  </conditionalFormatting>
  <conditionalFormatting sqref="B34">
    <cfRule type="expression" dxfId="549" priority="766" stopIfTrue="1">
      <formula>#REF!&gt;0</formula>
    </cfRule>
    <cfRule type="expression" dxfId="548" priority="767" stopIfTrue="1">
      <formula>#REF!&gt;0</formula>
    </cfRule>
    <cfRule type="expression" dxfId="547" priority="768" stopIfTrue="1">
      <formula>#REF!&gt;0</formula>
    </cfRule>
  </conditionalFormatting>
  <conditionalFormatting sqref="B33">
    <cfRule type="expression" dxfId="546" priority="769" stopIfTrue="1">
      <formula>#REF!&gt;0</formula>
    </cfRule>
    <cfRule type="expression" dxfId="545" priority="770" stopIfTrue="1">
      <formula>#REF!&gt;0</formula>
    </cfRule>
    <cfRule type="expression" dxfId="544" priority="771" stopIfTrue="1">
      <formula>#REF!&gt;0</formula>
    </cfRule>
  </conditionalFormatting>
  <conditionalFormatting sqref="B116">
    <cfRule type="expression" dxfId="543" priority="727" stopIfTrue="1">
      <formula>#REF!&gt;0</formula>
    </cfRule>
    <cfRule type="expression" dxfId="542" priority="728" stopIfTrue="1">
      <formula>#REF!&gt;0</formula>
    </cfRule>
    <cfRule type="expression" dxfId="541" priority="729" stopIfTrue="1">
      <formula>#REF!&gt;0</formula>
    </cfRule>
  </conditionalFormatting>
  <conditionalFormatting sqref="B62:B64">
    <cfRule type="expression" dxfId="540" priority="751" stopIfTrue="1">
      <formula>#REF!&gt;0</formula>
    </cfRule>
    <cfRule type="expression" dxfId="539" priority="752" stopIfTrue="1">
      <formula>#REF!&gt;0</formula>
    </cfRule>
    <cfRule type="expression" dxfId="538" priority="753" stopIfTrue="1">
      <formula>#REF!&gt;0</formula>
    </cfRule>
  </conditionalFormatting>
  <conditionalFormatting sqref="B100">
    <cfRule type="expression" dxfId="537" priority="745" stopIfTrue="1">
      <formula>#REF!&gt;0</formula>
    </cfRule>
    <cfRule type="expression" dxfId="536" priority="746" stopIfTrue="1">
      <formula>#REF!&gt;0</formula>
    </cfRule>
    <cfRule type="expression" dxfId="535" priority="747" stopIfTrue="1">
      <formula>#REF!&gt;0</formula>
    </cfRule>
  </conditionalFormatting>
  <conditionalFormatting sqref="B120">
    <cfRule type="expression" dxfId="534" priority="742" stopIfTrue="1">
      <formula>#REF!&gt;0</formula>
    </cfRule>
    <cfRule type="expression" dxfId="533" priority="743" stopIfTrue="1">
      <formula>#REF!&gt;0</formula>
    </cfRule>
    <cfRule type="expression" dxfId="532" priority="744" stopIfTrue="1">
      <formula>#REF!&gt;0</formula>
    </cfRule>
  </conditionalFormatting>
  <conditionalFormatting sqref="B43">
    <cfRule type="expression" dxfId="531" priority="703" stopIfTrue="1">
      <formula>#REF!&gt;0</formula>
    </cfRule>
    <cfRule type="expression" dxfId="530" priority="704" stopIfTrue="1">
      <formula>#REF!&gt;0</formula>
    </cfRule>
    <cfRule type="expression" dxfId="529" priority="705" stopIfTrue="1">
      <formula>#REF!&gt;0</formula>
    </cfRule>
  </conditionalFormatting>
  <conditionalFormatting sqref="B77">
    <cfRule type="expression" dxfId="528" priority="736" stopIfTrue="1">
      <formula>#REF!&gt;0</formula>
    </cfRule>
    <cfRule type="expression" dxfId="527" priority="737" stopIfTrue="1">
      <formula>#REF!&gt;0</formula>
    </cfRule>
    <cfRule type="expression" dxfId="526" priority="738" stopIfTrue="1">
      <formula>#REF!&gt;0</formula>
    </cfRule>
  </conditionalFormatting>
  <conditionalFormatting sqref="B45">
    <cfRule type="expression" dxfId="525" priority="730" stopIfTrue="1">
      <formula>#REF!&gt;0</formula>
    </cfRule>
    <cfRule type="expression" dxfId="524" priority="731" stopIfTrue="1">
      <formula>#REF!&gt;0</formula>
    </cfRule>
    <cfRule type="expression" dxfId="523" priority="732" stopIfTrue="1">
      <formula>#REF!&gt;0</formula>
    </cfRule>
  </conditionalFormatting>
  <conditionalFormatting sqref="B117">
    <cfRule type="expression" dxfId="522" priority="724" stopIfTrue="1">
      <formula>#REF!&gt;0</formula>
    </cfRule>
    <cfRule type="expression" dxfId="521" priority="725" stopIfTrue="1">
      <formula>#REF!&gt;0</formula>
    </cfRule>
    <cfRule type="expression" dxfId="520" priority="726" stopIfTrue="1">
      <formula>#REF!&gt;0</formula>
    </cfRule>
  </conditionalFormatting>
  <conditionalFormatting sqref="B118">
    <cfRule type="expression" dxfId="519" priority="721" stopIfTrue="1">
      <formula>#REF!&gt;0</formula>
    </cfRule>
    <cfRule type="expression" dxfId="518" priority="722" stopIfTrue="1">
      <formula>#REF!&gt;0</formula>
    </cfRule>
    <cfRule type="expression" dxfId="517" priority="723" stopIfTrue="1">
      <formula>#REF!&gt;0</formula>
    </cfRule>
  </conditionalFormatting>
  <conditionalFormatting sqref="B47">
    <cfRule type="expression" dxfId="516" priority="697" stopIfTrue="1">
      <formula>#REF!&gt;0</formula>
    </cfRule>
    <cfRule type="expression" dxfId="515" priority="698" stopIfTrue="1">
      <formula>#REF!&gt;0</formula>
    </cfRule>
    <cfRule type="expression" dxfId="514" priority="699" stopIfTrue="1">
      <formula>#REF!&gt;0</formula>
    </cfRule>
  </conditionalFormatting>
  <conditionalFormatting sqref="B44">
    <cfRule type="expression" dxfId="513" priority="700" stopIfTrue="1">
      <formula>#REF!&gt;0</formula>
    </cfRule>
    <cfRule type="expression" dxfId="512" priority="701" stopIfTrue="1">
      <formula>#REF!&gt;0</formula>
    </cfRule>
    <cfRule type="expression" dxfId="511" priority="702" stopIfTrue="1">
      <formula>#REF!&gt;0</formula>
    </cfRule>
  </conditionalFormatting>
  <conditionalFormatting sqref="B65">
    <cfRule type="expression" dxfId="510" priority="691" stopIfTrue="1">
      <formula>#REF!&gt;0</formula>
    </cfRule>
    <cfRule type="expression" dxfId="509" priority="692" stopIfTrue="1">
      <formula>#REF!&gt;0</formula>
    </cfRule>
    <cfRule type="expression" dxfId="508" priority="693" stopIfTrue="1">
      <formula>#REF!&gt;0</formula>
    </cfRule>
  </conditionalFormatting>
  <conditionalFormatting sqref="B75">
    <cfRule type="expression" dxfId="507" priority="685" stopIfTrue="1">
      <formula>#REF!&gt;0</formula>
    </cfRule>
    <cfRule type="expression" dxfId="506" priority="686" stopIfTrue="1">
      <formula>#REF!&gt;0</formula>
    </cfRule>
    <cfRule type="expression" dxfId="505" priority="687" stopIfTrue="1">
      <formula>#REF!&gt;0</formula>
    </cfRule>
  </conditionalFormatting>
  <conditionalFormatting sqref="B72">
    <cfRule type="expression" dxfId="504" priority="688" stopIfTrue="1">
      <formula>#REF!&gt;0</formula>
    </cfRule>
    <cfRule type="expression" dxfId="503" priority="689" stopIfTrue="1">
      <formula>#REF!&gt;0</formula>
    </cfRule>
    <cfRule type="expression" dxfId="502" priority="690" stopIfTrue="1">
      <formula>#REF!&gt;0</formula>
    </cfRule>
  </conditionalFormatting>
  <conditionalFormatting sqref="B76">
    <cfRule type="expression" dxfId="501" priority="682" stopIfTrue="1">
      <formula>#REF!&gt;0</formula>
    </cfRule>
    <cfRule type="expression" dxfId="500" priority="683" stopIfTrue="1">
      <formula>#REF!&gt;0</formula>
    </cfRule>
    <cfRule type="expression" dxfId="499" priority="684" stopIfTrue="1">
      <formula>#REF!&gt;0</formula>
    </cfRule>
  </conditionalFormatting>
  <conditionalFormatting sqref="B99">
    <cfRule type="expression" dxfId="498" priority="679" stopIfTrue="1">
      <formula>#REF!&gt;0</formula>
    </cfRule>
    <cfRule type="expression" dxfId="497" priority="680" stopIfTrue="1">
      <formula>#REF!&gt;0</formula>
    </cfRule>
    <cfRule type="expression" dxfId="496" priority="681" stopIfTrue="1">
      <formula>#REF!&gt;0</formula>
    </cfRule>
  </conditionalFormatting>
  <conditionalFormatting sqref="B192">
    <cfRule type="expression" dxfId="495" priority="652" stopIfTrue="1">
      <formula>#REF!&gt;0</formula>
    </cfRule>
    <cfRule type="expression" dxfId="494" priority="653" stopIfTrue="1">
      <formula>#REF!&gt;0</formula>
    </cfRule>
    <cfRule type="expression" dxfId="493" priority="654" stopIfTrue="1">
      <formula>#REF!&gt;0</formula>
    </cfRule>
  </conditionalFormatting>
  <conditionalFormatting sqref="B181">
    <cfRule type="expression" dxfId="492" priority="643" stopIfTrue="1">
      <formula>#REF!&gt;0</formula>
    </cfRule>
    <cfRule type="expression" dxfId="491" priority="644" stopIfTrue="1">
      <formula>#REF!&gt;0</formula>
    </cfRule>
    <cfRule type="expression" dxfId="490" priority="645" stopIfTrue="1">
      <formula>#REF!&gt;0</formula>
    </cfRule>
  </conditionalFormatting>
  <conditionalFormatting sqref="B183">
    <cfRule type="expression" dxfId="489" priority="640" stopIfTrue="1">
      <formula>#REF!&gt;0</formula>
    </cfRule>
    <cfRule type="expression" dxfId="488" priority="641" stopIfTrue="1">
      <formula>#REF!&gt;0</formula>
    </cfRule>
    <cfRule type="expression" dxfId="487" priority="642" stopIfTrue="1">
      <formula>#REF!&gt;0</formula>
    </cfRule>
  </conditionalFormatting>
  <conditionalFormatting sqref="B184">
    <cfRule type="expression" dxfId="486" priority="637" stopIfTrue="1">
      <formula>#REF!&gt;0</formula>
    </cfRule>
    <cfRule type="expression" dxfId="485" priority="638" stopIfTrue="1">
      <formula>#REF!&gt;0</formula>
    </cfRule>
    <cfRule type="expression" dxfId="484" priority="639" stopIfTrue="1">
      <formula>#REF!&gt;0</formula>
    </cfRule>
  </conditionalFormatting>
  <conditionalFormatting sqref="B185">
    <cfRule type="expression" dxfId="483" priority="634" stopIfTrue="1">
      <formula>#REF!&gt;0</formula>
    </cfRule>
    <cfRule type="expression" dxfId="482" priority="635" stopIfTrue="1">
      <formula>#REF!&gt;0</formula>
    </cfRule>
    <cfRule type="expression" dxfId="481" priority="636" stopIfTrue="1">
      <formula>#REF!&gt;0</formula>
    </cfRule>
  </conditionalFormatting>
  <conditionalFormatting sqref="B195">
    <cfRule type="expression" dxfId="480" priority="622" stopIfTrue="1">
      <formula>#REF!&gt;0</formula>
    </cfRule>
    <cfRule type="expression" dxfId="479" priority="623" stopIfTrue="1">
      <formula>#REF!&gt;0</formula>
    </cfRule>
    <cfRule type="expression" dxfId="478" priority="624" stopIfTrue="1">
      <formula>#REF!&gt;0</formula>
    </cfRule>
  </conditionalFormatting>
  <conditionalFormatting sqref="B194">
    <cfRule type="expression" dxfId="477" priority="613" stopIfTrue="1">
      <formula>#REF!&gt;0</formula>
    </cfRule>
    <cfRule type="expression" dxfId="476" priority="614" stopIfTrue="1">
      <formula>#REF!&gt;0</formula>
    </cfRule>
    <cfRule type="expression" dxfId="475" priority="615" stopIfTrue="1">
      <formula>#REF!&gt;0</formula>
    </cfRule>
  </conditionalFormatting>
  <conditionalFormatting sqref="B179">
    <cfRule type="expression" dxfId="474" priority="550" stopIfTrue="1">
      <formula>#REF!&gt;0</formula>
    </cfRule>
    <cfRule type="expression" dxfId="473" priority="551" stopIfTrue="1">
      <formula>#REF!&gt;0</formula>
    </cfRule>
    <cfRule type="expression" dxfId="472" priority="552" stopIfTrue="1">
      <formula>#REF!&gt;0</formula>
    </cfRule>
  </conditionalFormatting>
  <conditionalFormatting sqref="B178">
    <cfRule type="expression" dxfId="471" priority="535" stopIfTrue="1">
      <formula>#REF!&gt;0</formula>
    </cfRule>
    <cfRule type="expression" dxfId="470" priority="536" stopIfTrue="1">
      <formula>#REF!&gt;0</formula>
    </cfRule>
    <cfRule type="expression" dxfId="469" priority="537" stopIfTrue="1">
      <formula>#REF!&gt;0</formula>
    </cfRule>
  </conditionalFormatting>
  <conditionalFormatting sqref="B176">
    <cfRule type="expression" dxfId="468" priority="547" stopIfTrue="1">
      <formula>#REF!&gt;0</formula>
    </cfRule>
    <cfRule type="expression" dxfId="467" priority="548" stopIfTrue="1">
      <formula>#REF!&gt;0</formula>
    </cfRule>
    <cfRule type="expression" dxfId="466" priority="549" stopIfTrue="1">
      <formula>#REF!&gt;0</formula>
    </cfRule>
  </conditionalFormatting>
  <conditionalFormatting sqref="B180">
    <cfRule type="expression" dxfId="465" priority="526" stopIfTrue="1">
      <formula>#REF!&gt;0</formula>
    </cfRule>
    <cfRule type="expression" dxfId="464" priority="527" stopIfTrue="1">
      <formula>#REF!&gt;0</formula>
    </cfRule>
    <cfRule type="expression" dxfId="463" priority="528" stopIfTrue="1">
      <formula>#REF!&gt;0</formula>
    </cfRule>
  </conditionalFormatting>
  <conditionalFormatting sqref="B190">
    <cfRule type="expression" dxfId="462" priority="502" stopIfTrue="1">
      <formula>#REF!&gt;0</formula>
    </cfRule>
    <cfRule type="expression" dxfId="461" priority="503" stopIfTrue="1">
      <formula>#REF!&gt;0</formula>
    </cfRule>
    <cfRule type="expression" dxfId="460" priority="504" stopIfTrue="1">
      <formula>#REF!&gt;0</formula>
    </cfRule>
  </conditionalFormatting>
  <conditionalFormatting sqref="B191">
    <cfRule type="expression" dxfId="459" priority="499" stopIfTrue="1">
      <formula>#REF!&gt;0</formula>
    </cfRule>
    <cfRule type="expression" dxfId="458" priority="500" stopIfTrue="1">
      <formula>#REF!&gt;0</formula>
    </cfRule>
    <cfRule type="expression" dxfId="457" priority="501" stopIfTrue="1">
      <formula>#REF!&gt;0</formula>
    </cfRule>
  </conditionalFormatting>
  <conditionalFormatting sqref="B177">
    <cfRule type="expression" dxfId="456" priority="493" stopIfTrue="1">
      <formula>#REF!&gt;0</formula>
    </cfRule>
    <cfRule type="expression" dxfId="455" priority="494" stopIfTrue="1">
      <formula>#REF!&gt;0</formula>
    </cfRule>
    <cfRule type="expression" dxfId="454" priority="495" stopIfTrue="1">
      <formula>#REF!&gt;0</formula>
    </cfRule>
  </conditionalFormatting>
  <conditionalFormatting sqref="B36:B39">
    <cfRule type="expression" dxfId="453" priority="469" stopIfTrue="1">
      <formula>#REF!&gt;0</formula>
    </cfRule>
    <cfRule type="expression" dxfId="452" priority="470" stopIfTrue="1">
      <formula>#REF!&gt;0</formula>
    </cfRule>
    <cfRule type="expression" dxfId="451" priority="471" stopIfTrue="1">
      <formula>#REF!&gt;0</formula>
    </cfRule>
  </conditionalFormatting>
  <conditionalFormatting sqref="C35 C124">
    <cfRule type="expression" dxfId="450" priority="478" stopIfTrue="1">
      <formula>#REF!&gt;0</formula>
    </cfRule>
    <cfRule type="expression" dxfId="449" priority="479" stopIfTrue="1">
      <formula>#REF!&gt;0</formula>
    </cfRule>
    <cfRule type="expression" dxfId="448" priority="480" stopIfTrue="1">
      <formula>#REF!&gt;0</formula>
    </cfRule>
  </conditionalFormatting>
  <conditionalFormatting sqref="B35">
    <cfRule type="expression" dxfId="447" priority="475" stopIfTrue="1">
      <formula>#REF!&gt;0</formula>
    </cfRule>
    <cfRule type="expression" dxfId="446" priority="476" stopIfTrue="1">
      <formula>#REF!&gt;0</formula>
    </cfRule>
    <cfRule type="expression" dxfId="445" priority="477" stopIfTrue="1">
      <formula>#REF!&gt;0</formula>
    </cfRule>
  </conditionalFormatting>
  <conditionalFormatting sqref="C36:C39">
    <cfRule type="expression" dxfId="444" priority="472" stopIfTrue="1">
      <formula>#REF!&gt;0</formula>
    </cfRule>
    <cfRule type="expression" dxfId="443" priority="473" stopIfTrue="1">
      <formula>#REF!&gt;0</formula>
    </cfRule>
    <cfRule type="expression" dxfId="442" priority="474" stopIfTrue="1">
      <formula>#REF!&gt;0</formula>
    </cfRule>
  </conditionalFormatting>
  <conditionalFormatting sqref="C53">
    <cfRule type="expression" dxfId="441" priority="466" stopIfTrue="1">
      <formula>#REF!&gt;0</formula>
    </cfRule>
    <cfRule type="expression" dxfId="440" priority="467" stopIfTrue="1">
      <formula>#REF!&gt;0</formula>
    </cfRule>
    <cfRule type="expression" dxfId="439" priority="468" stopIfTrue="1">
      <formula>#REF!&gt;0</formula>
    </cfRule>
  </conditionalFormatting>
  <conditionalFormatting sqref="C55">
    <cfRule type="expression" dxfId="438" priority="460" stopIfTrue="1">
      <formula>#REF!&gt;0</formula>
    </cfRule>
    <cfRule type="expression" dxfId="437" priority="461" stopIfTrue="1">
      <formula>#REF!&gt;0</formula>
    </cfRule>
    <cfRule type="expression" dxfId="436" priority="462" stopIfTrue="1">
      <formula>#REF!&gt;0</formula>
    </cfRule>
  </conditionalFormatting>
  <conditionalFormatting sqref="C56">
    <cfRule type="expression" dxfId="435" priority="454" stopIfTrue="1">
      <formula>#REF!&gt;0</formula>
    </cfRule>
    <cfRule type="expression" dxfId="434" priority="455" stopIfTrue="1">
      <formula>#REF!&gt;0</formula>
    </cfRule>
    <cfRule type="expression" dxfId="433" priority="456" stopIfTrue="1">
      <formula>#REF!&gt;0</formula>
    </cfRule>
  </conditionalFormatting>
  <conditionalFormatting sqref="B78">
    <cfRule type="expression" dxfId="432" priority="433" stopIfTrue="1">
      <formula>#REF!&gt;0</formula>
    </cfRule>
    <cfRule type="expression" dxfId="431" priority="434" stopIfTrue="1">
      <formula>#REF!&gt;0</formula>
    </cfRule>
    <cfRule type="expression" dxfId="430" priority="435" stopIfTrue="1">
      <formula>#REF!&gt;0</formula>
    </cfRule>
  </conditionalFormatting>
  <conditionalFormatting sqref="C78">
    <cfRule type="expression" dxfId="429" priority="436" stopIfTrue="1">
      <formula>#REF!&gt;0</formula>
    </cfRule>
    <cfRule type="expression" dxfId="428" priority="437" stopIfTrue="1">
      <formula>#REF!&gt;0</formula>
    </cfRule>
    <cfRule type="expression" dxfId="427" priority="438" stopIfTrue="1">
      <formula>#REF!&gt;0</formula>
    </cfRule>
  </conditionalFormatting>
  <conditionalFormatting sqref="B115">
    <cfRule type="expression" dxfId="426" priority="361" stopIfTrue="1">
      <formula>#REF!&gt;0</formula>
    </cfRule>
    <cfRule type="expression" dxfId="425" priority="362" stopIfTrue="1">
      <formula>#REF!&gt;0</formula>
    </cfRule>
    <cfRule type="expression" dxfId="424" priority="363" stopIfTrue="1">
      <formula>#REF!&gt;0</formula>
    </cfRule>
  </conditionalFormatting>
  <conditionalFormatting sqref="B121">
    <cfRule type="expression" dxfId="423" priority="355" stopIfTrue="1">
      <formula>#REF!&gt;0</formula>
    </cfRule>
    <cfRule type="expression" dxfId="422" priority="356" stopIfTrue="1">
      <formula>#REF!&gt;0</formula>
    </cfRule>
    <cfRule type="expression" dxfId="421" priority="357" stopIfTrue="1">
      <formula>#REF!&gt;0</formula>
    </cfRule>
  </conditionalFormatting>
  <conditionalFormatting sqref="B110">
    <cfRule type="expression" dxfId="420" priority="385" stopIfTrue="1">
      <formula>#REF!&gt;0</formula>
    </cfRule>
    <cfRule type="expression" dxfId="419" priority="386" stopIfTrue="1">
      <formula>#REF!&gt;0</formula>
    </cfRule>
    <cfRule type="expression" dxfId="418" priority="387" stopIfTrue="1">
      <formula>#REF!&gt;0</formula>
    </cfRule>
  </conditionalFormatting>
  <conditionalFormatting sqref="C109:C110">
    <cfRule type="expression" dxfId="417" priority="391" stopIfTrue="1">
      <formula>#REF!&gt;0</formula>
    </cfRule>
    <cfRule type="expression" dxfId="416" priority="392" stopIfTrue="1">
      <formula>#REF!&gt;0</formula>
    </cfRule>
    <cfRule type="expression" dxfId="415" priority="393" stopIfTrue="1">
      <formula>#REF!&gt;0</formula>
    </cfRule>
  </conditionalFormatting>
  <conditionalFormatting sqref="B109">
    <cfRule type="expression" dxfId="414" priority="388" stopIfTrue="1">
      <formula>#REF!&gt;0</formula>
    </cfRule>
    <cfRule type="expression" dxfId="413" priority="389" stopIfTrue="1">
      <formula>#REF!&gt;0</formula>
    </cfRule>
    <cfRule type="expression" dxfId="412" priority="390" stopIfTrue="1">
      <formula>#REF!&gt;0</formula>
    </cfRule>
  </conditionalFormatting>
  <conditionalFormatting sqref="B112">
    <cfRule type="expression" dxfId="411" priority="376" stopIfTrue="1">
      <formula>#REF!&gt;0</formula>
    </cfRule>
    <cfRule type="expression" dxfId="410" priority="377" stopIfTrue="1">
      <formula>#REF!&gt;0</formula>
    </cfRule>
    <cfRule type="expression" dxfId="409" priority="378" stopIfTrue="1">
      <formula>#REF!&gt;0</formula>
    </cfRule>
  </conditionalFormatting>
  <conditionalFormatting sqref="C111">
    <cfRule type="expression" dxfId="408" priority="382" stopIfTrue="1">
      <formula>#REF!&gt;0</formula>
    </cfRule>
    <cfRule type="expression" dxfId="407" priority="383" stopIfTrue="1">
      <formula>#REF!&gt;0</formula>
    </cfRule>
    <cfRule type="expression" dxfId="406" priority="384" stopIfTrue="1">
      <formula>#REF!&gt;0</formula>
    </cfRule>
  </conditionalFormatting>
  <conditionalFormatting sqref="B111">
    <cfRule type="expression" dxfId="405" priority="379" stopIfTrue="1">
      <formula>#REF!&gt;0</formula>
    </cfRule>
    <cfRule type="expression" dxfId="404" priority="380" stopIfTrue="1">
      <formula>#REF!&gt;0</formula>
    </cfRule>
    <cfRule type="expression" dxfId="403" priority="381" stopIfTrue="1">
      <formula>#REF!&gt;0</formula>
    </cfRule>
  </conditionalFormatting>
  <conditionalFormatting sqref="B124">
    <cfRule type="expression" dxfId="402" priority="340" stopIfTrue="1">
      <formula>#REF!&gt;0</formula>
    </cfRule>
    <cfRule type="expression" dxfId="401" priority="341" stopIfTrue="1">
      <formula>#REF!&gt;0</formula>
    </cfRule>
    <cfRule type="expression" dxfId="400" priority="342" stopIfTrue="1">
      <formula>#REF!&gt;0</formula>
    </cfRule>
  </conditionalFormatting>
  <conditionalFormatting sqref="B114">
    <cfRule type="expression" dxfId="399" priority="367" stopIfTrue="1">
      <formula>#REF!&gt;0</formula>
    </cfRule>
    <cfRule type="expression" dxfId="398" priority="368" stopIfTrue="1">
      <formula>#REF!&gt;0</formula>
    </cfRule>
    <cfRule type="expression" dxfId="397" priority="369" stopIfTrue="1">
      <formula>#REF!&gt;0</formula>
    </cfRule>
  </conditionalFormatting>
  <conditionalFormatting sqref="C113:C114">
    <cfRule type="expression" dxfId="396" priority="373" stopIfTrue="1">
      <formula>#REF!&gt;0</formula>
    </cfRule>
    <cfRule type="expression" dxfId="395" priority="374" stopIfTrue="1">
      <formula>#REF!&gt;0</formula>
    </cfRule>
    <cfRule type="expression" dxfId="394" priority="375" stopIfTrue="1">
      <formula>#REF!&gt;0</formula>
    </cfRule>
  </conditionalFormatting>
  <conditionalFormatting sqref="B113">
    <cfRule type="expression" dxfId="393" priority="370" stopIfTrue="1">
      <formula>#REF!&gt;0</formula>
    </cfRule>
    <cfRule type="expression" dxfId="392" priority="371" stopIfTrue="1">
      <formula>#REF!&gt;0</formula>
    </cfRule>
    <cfRule type="expression" dxfId="391" priority="372" stopIfTrue="1">
      <formula>#REF!&gt;0</formula>
    </cfRule>
  </conditionalFormatting>
  <conditionalFormatting sqref="C115">
    <cfRule type="expression" dxfId="390" priority="364" stopIfTrue="1">
      <formula>#REF!&gt;0</formula>
    </cfRule>
    <cfRule type="expression" dxfId="389" priority="365" stopIfTrue="1">
      <formula>#REF!&gt;0</formula>
    </cfRule>
    <cfRule type="expression" dxfId="388" priority="366" stopIfTrue="1">
      <formula>#REF!&gt;0</formula>
    </cfRule>
  </conditionalFormatting>
  <conditionalFormatting sqref="C121">
    <cfRule type="expression" dxfId="387" priority="358" stopIfTrue="1">
      <formula>#REF!&gt;0</formula>
    </cfRule>
    <cfRule type="expression" dxfId="386" priority="359" stopIfTrue="1">
      <formula>#REF!&gt;0</formula>
    </cfRule>
    <cfRule type="expression" dxfId="385" priority="360" stopIfTrue="1">
      <formula>#REF!&gt;0</formula>
    </cfRule>
  </conditionalFormatting>
  <conditionalFormatting sqref="C129">
    <cfRule type="expression" dxfId="384" priority="352" stopIfTrue="1">
      <formula>#REF!&gt;0</formula>
    </cfRule>
    <cfRule type="expression" dxfId="383" priority="353" stopIfTrue="1">
      <formula>#REF!&gt;0</formula>
    </cfRule>
    <cfRule type="expression" dxfId="382" priority="354" stopIfTrue="1">
      <formula>#REF!&gt;0</formula>
    </cfRule>
  </conditionalFormatting>
  <conditionalFormatting sqref="B129">
    <cfRule type="expression" dxfId="381" priority="349" stopIfTrue="1">
      <formula>#REF!&gt;0</formula>
    </cfRule>
    <cfRule type="expression" dxfId="380" priority="350" stopIfTrue="1">
      <formula>#REF!&gt;0</formula>
    </cfRule>
    <cfRule type="expression" dxfId="379" priority="351" stopIfTrue="1">
      <formula>#REF!&gt;0</formula>
    </cfRule>
  </conditionalFormatting>
  <conditionalFormatting sqref="B123">
    <cfRule type="expression" dxfId="378" priority="346" stopIfTrue="1">
      <formula>#REF!&gt;0</formula>
    </cfRule>
    <cfRule type="expression" dxfId="377" priority="347" stopIfTrue="1">
      <formula>#REF!&gt;0</formula>
    </cfRule>
    <cfRule type="expression" dxfId="376" priority="348" stopIfTrue="1">
      <formula>#REF!&gt;0</formula>
    </cfRule>
  </conditionalFormatting>
  <conditionalFormatting sqref="B58">
    <cfRule type="expression" dxfId="375" priority="331" stopIfTrue="1">
      <formula>#REF!&gt;0</formula>
    </cfRule>
    <cfRule type="expression" dxfId="374" priority="332" stopIfTrue="1">
      <formula>#REF!&gt;0</formula>
    </cfRule>
    <cfRule type="expression" dxfId="373" priority="333" stopIfTrue="1">
      <formula>#REF!&gt;0</formula>
    </cfRule>
  </conditionalFormatting>
  <conditionalFormatting sqref="B59">
    <cfRule type="expression" dxfId="372" priority="328" stopIfTrue="1">
      <formula>#REF!&gt;0</formula>
    </cfRule>
    <cfRule type="expression" dxfId="371" priority="329" stopIfTrue="1">
      <formula>#REF!&gt;0</formula>
    </cfRule>
    <cfRule type="expression" dxfId="370" priority="330" stopIfTrue="1">
      <formula>#REF!&gt;0</formula>
    </cfRule>
  </conditionalFormatting>
  <conditionalFormatting sqref="B60">
    <cfRule type="expression" dxfId="369" priority="325" stopIfTrue="1">
      <formula>#REF!&gt;0</formula>
    </cfRule>
    <cfRule type="expression" dxfId="368" priority="326" stopIfTrue="1">
      <formula>#REF!&gt;0</formula>
    </cfRule>
    <cfRule type="expression" dxfId="367" priority="327" stopIfTrue="1">
      <formula>#REF!&gt;0</formula>
    </cfRule>
  </conditionalFormatting>
  <conditionalFormatting sqref="B52">
    <cfRule type="expression" dxfId="366" priority="322" stopIfTrue="1">
      <formula>#REF!&gt;0</formula>
    </cfRule>
    <cfRule type="expression" dxfId="365" priority="323" stopIfTrue="1">
      <formula>#REF!&gt;0</formula>
    </cfRule>
    <cfRule type="expression" dxfId="364" priority="324" stopIfTrue="1">
      <formula>#REF!&gt;0</formula>
    </cfRule>
  </conditionalFormatting>
  <conditionalFormatting sqref="B57">
    <cfRule type="expression" dxfId="363" priority="319" stopIfTrue="1">
      <formula>#REF!&gt;0</formula>
    </cfRule>
    <cfRule type="expression" dxfId="362" priority="320" stopIfTrue="1">
      <formula>#REF!&gt;0</formula>
    </cfRule>
    <cfRule type="expression" dxfId="361" priority="321" stopIfTrue="1">
      <formula>#REF!&gt;0</formula>
    </cfRule>
  </conditionalFormatting>
  <conditionalFormatting sqref="B56">
    <cfRule type="expression" dxfId="360" priority="310" stopIfTrue="1">
      <formula>#REF!&gt;0</formula>
    </cfRule>
    <cfRule type="expression" dxfId="359" priority="311" stopIfTrue="1">
      <formula>#REF!&gt;0</formula>
    </cfRule>
    <cfRule type="expression" dxfId="358" priority="312" stopIfTrue="1">
      <formula>#REF!&gt;0</formula>
    </cfRule>
  </conditionalFormatting>
  <conditionalFormatting sqref="B53">
    <cfRule type="expression" dxfId="357" priority="316" stopIfTrue="1">
      <formula>#REF!&gt;0</formula>
    </cfRule>
    <cfRule type="expression" dxfId="356" priority="317" stopIfTrue="1">
      <formula>#REF!&gt;0</formula>
    </cfRule>
    <cfRule type="expression" dxfId="355" priority="318" stopIfTrue="1">
      <formula>#REF!&gt;0</formula>
    </cfRule>
  </conditionalFormatting>
  <conditionalFormatting sqref="B55">
    <cfRule type="expression" dxfId="354" priority="313" stopIfTrue="1">
      <formula>#REF!&gt;0</formula>
    </cfRule>
    <cfRule type="expression" dxfId="353" priority="314" stopIfTrue="1">
      <formula>#REF!&gt;0</formula>
    </cfRule>
    <cfRule type="expression" dxfId="352" priority="315" stopIfTrue="1">
      <formula>#REF!&gt;0</formula>
    </cfRule>
  </conditionalFormatting>
  <conditionalFormatting sqref="C61">
    <cfRule type="expression" dxfId="351" priority="298" stopIfTrue="1">
      <formula>#REF!&gt;0</formula>
    </cfRule>
    <cfRule type="expression" dxfId="350" priority="299" stopIfTrue="1">
      <formula>#REF!&gt;0</formula>
    </cfRule>
    <cfRule type="expression" dxfId="349" priority="300" stopIfTrue="1">
      <formula>#REF!&gt;0</formula>
    </cfRule>
  </conditionalFormatting>
  <conditionalFormatting sqref="B61">
    <cfRule type="expression" dxfId="348" priority="295" stopIfTrue="1">
      <formula>#REF!&gt;0</formula>
    </cfRule>
    <cfRule type="expression" dxfId="347" priority="296" stopIfTrue="1">
      <formula>#REF!&gt;0</formula>
    </cfRule>
    <cfRule type="expression" dxfId="346" priority="297" stopIfTrue="1">
      <formula>#REF!&gt;0</formula>
    </cfRule>
  </conditionalFormatting>
  <conditionalFormatting sqref="C54">
    <cfRule type="expression" dxfId="345" priority="259" stopIfTrue="1">
      <formula>#REF!&gt;0</formula>
    </cfRule>
    <cfRule type="expression" dxfId="344" priority="260" stopIfTrue="1">
      <formula>#REF!&gt;0</formula>
    </cfRule>
    <cfRule type="expression" dxfId="343" priority="261" stopIfTrue="1">
      <formula>#REF!&gt;0</formula>
    </cfRule>
  </conditionalFormatting>
  <conditionalFormatting sqref="B54">
    <cfRule type="expression" dxfId="342" priority="256" stopIfTrue="1">
      <formula>#REF!&gt;0</formula>
    </cfRule>
    <cfRule type="expression" dxfId="341" priority="257" stopIfTrue="1">
      <formula>#REF!&gt;0</formula>
    </cfRule>
    <cfRule type="expression" dxfId="340" priority="258" stopIfTrue="1">
      <formula>#REF!&gt;0</formula>
    </cfRule>
  </conditionalFormatting>
  <conditionalFormatting sqref="B182">
    <cfRule type="expression" dxfId="339" priority="244" stopIfTrue="1">
      <formula>#REF!&gt;0</formula>
    </cfRule>
    <cfRule type="expression" dxfId="338" priority="245" stopIfTrue="1">
      <formula>#REF!&gt;0</formula>
    </cfRule>
    <cfRule type="expression" dxfId="337" priority="246" stopIfTrue="1">
      <formula>#REF!&gt;0</formula>
    </cfRule>
  </conditionalFormatting>
  <conditionalFormatting sqref="B186">
    <cfRule type="expression" dxfId="336" priority="238" stopIfTrue="1">
      <formula>#REF!&gt;0</formula>
    </cfRule>
    <cfRule type="expression" dxfId="335" priority="239" stopIfTrue="1">
      <formula>#REF!&gt;0</formula>
    </cfRule>
    <cfRule type="expression" dxfId="334" priority="240" stopIfTrue="1">
      <formula>#REF!&gt;0</formula>
    </cfRule>
  </conditionalFormatting>
  <conditionalFormatting sqref="C182">
    <cfRule type="expression" dxfId="333" priority="247" stopIfTrue="1">
      <formula>#REF!&gt;0</formula>
    </cfRule>
    <cfRule type="expression" dxfId="332" priority="248" stopIfTrue="1">
      <formula>#REF!&gt;0</formula>
    </cfRule>
    <cfRule type="expression" dxfId="331" priority="249" stopIfTrue="1">
      <formula>#REF!&gt;0</formula>
    </cfRule>
  </conditionalFormatting>
  <conditionalFormatting sqref="B187">
    <cfRule type="expression" dxfId="330" priority="232" stopIfTrue="1">
      <formula>#REF!&gt;0</formula>
    </cfRule>
    <cfRule type="expression" dxfId="329" priority="233" stopIfTrue="1">
      <formula>#REF!&gt;0</formula>
    </cfRule>
    <cfRule type="expression" dxfId="328" priority="234" stopIfTrue="1">
      <formula>#REF!&gt;0</formula>
    </cfRule>
  </conditionalFormatting>
  <conditionalFormatting sqref="C186">
    <cfRule type="expression" dxfId="327" priority="241" stopIfTrue="1">
      <formula>#REF!&gt;0</formula>
    </cfRule>
    <cfRule type="expression" dxfId="326" priority="242" stopIfTrue="1">
      <formula>#REF!&gt;0</formula>
    </cfRule>
    <cfRule type="expression" dxfId="325" priority="243" stopIfTrue="1">
      <formula>#REF!&gt;0</formula>
    </cfRule>
  </conditionalFormatting>
  <conditionalFormatting sqref="B188">
    <cfRule type="expression" dxfId="324" priority="226" stopIfTrue="1">
      <formula>#REF!&gt;0</formula>
    </cfRule>
    <cfRule type="expression" dxfId="323" priority="227" stopIfTrue="1">
      <formula>#REF!&gt;0</formula>
    </cfRule>
    <cfRule type="expression" dxfId="322" priority="228" stopIfTrue="1">
      <formula>#REF!&gt;0</formula>
    </cfRule>
  </conditionalFormatting>
  <conditionalFormatting sqref="C187">
    <cfRule type="expression" dxfId="321" priority="235" stopIfTrue="1">
      <formula>#REF!&gt;0</formula>
    </cfRule>
    <cfRule type="expression" dxfId="320" priority="236" stopIfTrue="1">
      <formula>#REF!&gt;0</formula>
    </cfRule>
    <cfRule type="expression" dxfId="319" priority="237" stopIfTrue="1">
      <formula>#REF!&gt;0</formula>
    </cfRule>
  </conditionalFormatting>
  <conditionalFormatting sqref="C188">
    <cfRule type="expression" dxfId="318" priority="229" stopIfTrue="1">
      <formula>#REF!&gt;0</formula>
    </cfRule>
    <cfRule type="expression" dxfId="317" priority="230" stopIfTrue="1">
      <formula>#REF!&gt;0</formula>
    </cfRule>
    <cfRule type="expression" dxfId="316" priority="231" stopIfTrue="1">
      <formula>#REF!&gt;0</formula>
    </cfRule>
  </conditionalFormatting>
  <conditionalFormatting sqref="C66">
    <cfRule type="expression" dxfId="315" priority="223" stopIfTrue="1">
      <formula>#REF!&gt;0</formula>
    </cfRule>
    <cfRule type="expression" dxfId="314" priority="224" stopIfTrue="1">
      <formula>#REF!&gt;0</formula>
    </cfRule>
    <cfRule type="expression" dxfId="313" priority="225" stopIfTrue="1">
      <formula>#REF!&gt;0</formula>
    </cfRule>
  </conditionalFormatting>
  <conditionalFormatting sqref="B66">
    <cfRule type="expression" dxfId="312" priority="220" stopIfTrue="1">
      <formula>#REF!&gt;0</formula>
    </cfRule>
    <cfRule type="expression" dxfId="311" priority="221" stopIfTrue="1">
      <formula>#REF!&gt;0</formula>
    </cfRule>
    <cfRule type="expression" dxfId="310" priority="222" stopIfTrue="1">
      <formula>#REF!&gt;0</formula>
    </cfRule>
  </conditionalFormatting>
  <conditionalFormatting sqref="B85:B89">
    <cfRule type="expression" dxfId="309" priority="202" stopIfTrue="1">
      <formula>#REF!&gt;0</formula>
    </cfRule>
    <cfRule type="expression" dxfId="308" priority="203" stopIfTrue="1">
      <formula>#REF!&gt;0</formula>
    </cfRule>
    <cfRule type="expression" dxfId="307" priority="204" stopIfTrue="1">
      <formula>#REF!&gt;0</formula>
    </cfRule>
  </conditionalFormatting>
  <conditionalFormatting sqref="C85:C89">
    <cfRule type="expression" dxfId="306" priority="205" stopIfTrue="1">
      <formula>#REF!&gt;0</formula>
    </cfRule>
    <cfRule type="expression" dxfId="305" priority="206" stopIfTrue="1">
      <formula>#REF!&gt;0</formula>
    </cfRule>
    <cfRule type="expression" dxfId="304" priority="207" stopIfTrue="1">
      <formula>#REF!&gt;0</formula>
    </cfRule>
  </conditionalFormatting>
  <conditionalFormatting sqref="B90">
    <cfRule type="expression" dxfId="303" priority="196" stopIfTrue="1">
      <formula>#REF!&gt;0</formula>
    </cfRule>
    <cfRule type="expression" dxfId="302" priority="197" stopIfTrue="1">
      <formula>#REF!&gt;0</formula>
    </cfRule>
    <cfRule type="expression" dxfId="301" priority="198" stopIfTrue="1">
      <formula>#REF!&gt;0</formula>
    </cfRule>
  </conditionalFormatting>
  <conditionalFormatting sqref="C90">
    <cfRule type="expression" dxfId="300" priority="199" stopIfTrue="1">
      <formula>#REF!&gt;0</formula>
    </cfRule>
    <cfRule type="expression" dxfId="299" priority="200" stopIfTrue="1">
      <formula>#REF!&gt;0</formula>
    </cfRule>
    <cfRule type="expression" dxfId="298" priority="201" stopIfTrue="1">
      <formula>#REF!&gt;0</formula>
    </cfRule>
  </conditionalFormatting>
  <conditionalFormatting sqref="B91">
    <cfRule type="expression" dxfId="297" priority="190" stopIfTrue="1">
      <formula>#REF!&gt;0</formula>
    </cfRule>
    <cfRule type="expression" dxfId="296" priority="191" stopIfTrue="1">
      <formula>#REF!&gt;0</formula>
    </cfRule>
    <cfRule type="expression" dxfId="295" priority="192" stopIfTrue="1">
      <formula>#REF!&gt;0</formula>
    </cfRule>
  </conditionalFormatting>
  <conditionalFormatting sqref="C91">
    <cfRule type="expression" dxfId="294" priority="193" stopIfTrue="1">
      <formula>#REF!&gt;0</formula>
    </cfRule>
    <cfRule type="expression" dxfId="293" priority="194" stopIfTrue="1">
      <formula>#REF!&gt;0</formula>
    </cfRule>
    <cfRule type="expression" dxfId="292" priority="195" stopIfTrue="1">
      <formula>#REF!&gt;0</formula>
    </cfRule>
  </conditionalFormatting>
  <conditionalFormatting sqref="B92">
    <cfRule type="expression" dxfId="291" priority="184" stopIfTrue="1">
      <formula>#REF!&gt;0</formula>
    </cfRule>
    <cfRule type="expression" dxfId="290" priority="185" stopIfTrue="1">
      <formula>#REF!&gt;0</formula>
    </cfRule>
    <cfRule type="expression" dxfId="289" priority="186" stopIfTrue="1">
      <formula>#REF!&gt;0</formula>
    </cfRule>
  </conditionalFormatting>
  <conditionalFormatting sqref="B93">
    <cfRule type="expression" dxfId="288" priority="178" stopIfTrue="1">
      <formula>#REF!&gt;0</formula>
    </cfRule>
    <cfRule type="expression" dxfId="287" priority="179" stopIfTrue="1">
      <formula>#REF!&gt;0</formula>
    </cfRule>
    <cfRule type="expression" dxfId="286" priority="180" stopIfTrue="1">
      <formula>#REF!&gt;0</formula>
    </cfRule>
  </conditionalFormatting>
  <conditionalFormatting sqref="C92">
    <cfRule type="expression" dxfId="285" priority="187" stopIfTrue="1">
      <formula>#REF!&gt;0</formula>
    </cfRule>
    <cfRule type="expression" dxfId="284" priority="188" stopIfTrue="1">
      <formula>#REF!&gt;0</formula>
    </cfRule>
    <cfRule type="expression" dxfId="283" priority="189" stopIfTrue="1">
      <formula>#REF!&gt;0</formula>
    </cfRule>
  </conditionalFormatting>
  <conditionalFormatting sqref="B94">
    <cfRule type="expression" dxfId="282" priority="172" stopIfTrue="1">
      <formula>#REF!&gt;0</formula>
    </cfRule>
    <cfRule type="expression" dxfId="281" priority="173" stopIfTrue="1">
      <formula>#REF!&gt;0</formula>
    </cfRule>
    <cfRule type="expression" dxfId="280" priority="174" stopIfTrue="1">
      <formula>#REF!&gt;0</formula>
    </cfRule>
  </conditionalFormatting>
  <conditionalFormatting sqref="C93">
    <cfRule type="expression" dxfId="279" priority="181" stopIfTrue="1">
      <formula>#REF!&gt;0</formula>
    </cfRule>
    <cfRule type="expression" dxfId="278" priority="182" stopIfTrue="1">
      <formula>#REF!&gt;0</formula>
    </cfRule>
    <cfRule type="expression" dxfId="277" priority="183" stopIfTrue="1">
      <formula>#REF!&gt;0</formula>
    </cfRule>
  </conditionalFormatting>
  <conditionalFormatting sqref="B95:B98">
    <cfRule type="expression" dxfId="276" priority="166" stopIfTrue="1">
      <formula>#REF!&gt;0</formula>
    </cfRule>
    <cfRule type="expression" dxfId="275" priority="167" stopIfTrue="1">
      <formula>#REF!&gt;0</formula>
    </cfRule>
    <cfRule type="expression" dxfId="274" priority="168" stopIfTrue="1">
      <formula>#REF!&gt;0</formula>
    </cfRule>
  </conditionalFormatting>
  <conditionalFormatting sqref="C94">
    <cfRule type="expression" dxfId="273" priority="175" stopIfTrue="1">
      <formula>#REF!&gt;0</formula>
    </cfRule>
    <cfRule type="expression" dxfId="272" priority="176" stopIfTrue="1">
      <formula>#REF!&gt;0</formula>
    </cfRule>
    <cfRule type="expression" dxfId="271" priority="177" stopIfTrue="1">
      <formula>#REF!&gt;0</formula>
    </cfRule>
  </conditionalFormatting>
  <conditionalFormatting sqref="B104:B106">
    <cfRule type="expression" dxfId="270" priority="160" stopIfTrue="1">
      <formula>#REF!&gt;0</formula>
    </cfRule>
    <cfRule type="expression" dxfId="269" priority="161" stopIfTrue="1">
      <formula>#REF!&gt;0</formula>
    </cfRule>
    <cfRule type="expression" dxfId="268" priority="162" stopIfTrue="1">
      <formula>#REF!&gt;0</formula>
    </cfRule>
  </conditionalFormatting>
  <conditionalFormatting sqref="C95:C98">
    <cfRule type="expression" dxfId="267" priority="169" stopIfTrue="1">
      <formula>#REF!&gt;0</formula>
    </cfRule>
    <cfRule type="expression" dxfId="266" priority="170" stopIfTrue="1">
      <formula>#REF!&gt;0</formula>
    </cfRule>
    <cfRule type="expression" dxfId="265" priority="171" stopIfTrue="1">
      <formula>#REF!&gt;0</formula>
    </cfRule>
  </conditionalFormatting>
  <conditionalFormatting sqref="C105:C106">
    <cfRule type="expression" dxfId="264" priority="163" stopIfTrue="1">
      <formula>#REF!&gt;0</formula>
    </cfRule>
    <cfRule type="expression" dxfId="263" priority="164" stopIfTrue="1">
      <formula>#REF!&gt;0</formula>
    </cfRule>
    <cfRule type="expression" dxfId="262" priority="165" stopIfTrue="1">
      <formula>#REF!&gt;0</formula>
    </cfRule>
  </conditionalFormatting>
  <conditionalFormatting sqref="B107">
    <cfRule type="expression" dxfId="261" priority="148" stopIfTrue="1">
      <formula>#REF!&gt;0</formula>
    </cfRule>
    <cfRule type="expression" dxfId="260" priority="149" stopIfTrue="1">
      <formula>#REF!&gt;0</formula>
    </cfRule>
    <cfRule type="expression" dxfId="259" priority="150" stopIfTrue="1">
      <formula>#REF!&gt;0</formula>
    </cfRule>
  </conditionalFormatting>
  <conditionalFormatting sqref="C107">
    <cfRule type="expression" dxfId="258" priority="151" stopIfTrue="1">
      <formula>#REF!&gt;0</formula>
    </cfRule>
    <cfRule type="expression" dxfId="257" priority="152" stopIfTrue="1">
      <formula>#REF!&gt;0</formula>
    </cfRule>
    <cfRule type="expression" dxfId="256" priority="153" stopIfTrue="1">
      <formula>#REF!&gt;0</formula>
    </cfRule>
  </conditionalFormatting>
  <conditionalFormatting sqref="B122">
    <cfRule type="expression" dxfId="255" priority="142" stopIfTrue="1">
      <formula>#REF!&gt;0</formula>
    </cfRule>
    <cfRule type="expression" dxfId="254" priority="143" stopIfTrue="1">
      <formula>#REF!&gt;0</formula>
    </cfRule>
    <cfRule type="expression" dxfId="253" priority="144" stopIfTrue="1">
      <formula>#REF!&gt;0</formula>
    </cfRule>
  </conditionalFormatting>
  <conditionalFormatting sqref="C122">
    <cfRule type="expression" dxfId="252" priority="145" stopIfTrue="1">
      <formula>#REF!&gt;0</formula>
    </cfRule>
    <cfRule type="expression" dxfId="251" priority="146" stopIfTrue="1">
      <formula>#REF!&gt;0</formula>
    </cfRule>
    <cfRule type="expression" dxfId="250" priority="147" stopIfTrue="1">
      <formula>#REF!&gt;0</formula>
    </cfRule>
  </conditionalFormatting>
  <conditionalFormatting sqref="B125:B128">
    <cfRule type="expression" dxfId="249" priority="130" stopIfTrue="1">
      <formula>#REF!&gt;0</formula>
    </cfRule>
    <cfRule type="expression" dxfId="248" priority="131" stopIfTrue="1">
      <formula>#REF!&gt;0</formula>
    </cfRule>
    <cfRule type="expression" dxfId="247" priority="132" stopIfTrue="1">
      <formula>#REF!&gt;0</formula>
    </cfRule>
  </conditionalFormatting>
  <conditionalFormatting sqref="B130:B132">
    <cfRule type="expression" dxfId="246" priority="124" stopIfTrue="1">
      <formula>#REF!&gt;0</formula>
    </cfRule>
    <cfRule type="expression" dxfId="245" priority="125" stopIfTrue="1">
      <formula>#REF!&gt;0</formula>
    </cfRule>
    <cfRule type="expression" dxfId="244" priority="126" stopIfTrue="1">
      <formula>#REF!&gt;0</formula>
    </cfRule>
  </conditionalFormatting>
  <conditionalFormatting sqref="C125:C128">
    <cfRule type="expression" dxfId="243" priority="133" stopIfTrue="1">
      <formula>#REF!&gt;0</formula>
    </cfRule>
    <cfRule type="expression" dxfId="242" priority="134" stopIfTrue="1">
      <formula>#REF!&gt;0</formula>
    </cfRule>
    <cfRule type="expression" dxfId="241" priority="135" stopIfTrue="1">
      <formula>#REF!&gt;0</formula>
    </cfRule>
  </conditionalFormatting>
  <conditionalFormatting sqref="B162:B170">
    <cfRule type="expression" dxfId="240" priority="118" stopIfTrue="1">
      <formula>#REF!&gt;0</formula>
    </cfRule>
    <cfRule type="expression" dxfId="239" priority="119" stopIfTrue="1">
      <formula>#REF!&gt;0</formula>
    </cfRule>
    <cfRule type="expression" dxfId="238" priority="120" stopIfTrue="1">
      <formula>#REF!&gt;0</formula>
    </cfRule>
  </conditionalFormatting>
  <conditionalFormatting sqref="C130:C132">
    <cfRule type="expression" dxfId="237" priority="127" stopIfTrue="1">
      <formula>#REF!&gt;0</formula>
    </cfRule>
    <cfRule type="expression" dxfId="236" priority="128" stopIfTrue="1">
      <formula>#REF!&gt;0</formula>
    </cfRule>
    <cfRule type="expression" dxfId="235" priority="129" stopIfTrue="1">
      <formula>#REF!&gt;0</formula>
    </cfRule>
  </conditionalFormatting>
  <conditionalFormatting sqref="B171">
    <cfRule type="expression" dxfId="234" priority="112" stopIfTrue="1">
      <formula>#REF!&gt;0</formula>
    </cfRule>
    <cfRule type="expression" dxfId="233" priority="113" stopIfTrue="1">
      <formula>#REF!&gt;0</formula>
    </cfRule>
    <cfRule type="expression" dxfId="232" priority="114" stopIfTrue="1">
      <formula>#REF!&gt;0</formula>
    </cfRule>
  </conditionalFormatting>
  <conditionalFormatting sqref="C162:C170">
    <cfRule type="expression" dxfId="231" priority="121" stopIfTrue="1">
      <formula>#REF!&gt;0</formula>
    </cfRule>
    <cfRule type="expression" dxfId="230" priority="122" stopIfTrue="1">
      <formula>#REF!&gt;0</formula>
    </cfRule>
    <cfRule type="expression" dxfId="229" priority="123" stopIfTrue="1">
      <formula>#REF!&gt;0</formula>
    </cfRule>
  </conditionalFormatting>
  <conditionalFormatting sqref="C171">
    <cfRule type="expression" dxfId="228" priority="115" stopIfTrue="1">
      <formula>#REF!&gt;0</formula>
    </cfRule>
    <cfRule type="expression" dxfId="227" priority="116" stopIfTrue="1">
      <formula>#REF!&gt;0</formula>
    </cfRule>
    <cfRule type="expression" dxfId="226" priority="117" stopIfTrue="1">
      <formula>#REF!&gt;0</formula>
    </cfRule>
  </conditionalFormatting>
  <conditionalFormatting sqref="C81:C84">
    <cfRule type="expression" dxfId="225" priority="109" stopIfTrue="1">
      <formula>#REF!&gt;0</formula>
    </cfRule>
    <cfRule type="expression" dxfId="224" priority="110" stopIfTrue="1">
      <formula>#REF!&gt;0</formula>
    </cfRule>
    <cfRule type="expression" dxfId="223" priority="111" stopIfTrue="1">
      <formula>#REF!&gt;0</formula>
    </cfRule>
  </conditionalFormatting>
  <conditionalFormatting sqref="B81:B84">
    <cfRule type="expression" dxfId="222" priority="106" stopIfTrue="1">
      <formula>#REF!&gt;0</formula>
    </cfRule>
    <cfRule type="expression" dxfId="221" priority="107" stopIfTrue="1">
      <formula>#REF!&gt;0</formula>
    </cfRule>
    <cfRule type="expression" dxfId="220" priority="108" stopIfTrue="1">
      <formula>#REF!&gt;0</formula>
    </cfRule>
  </conditionalFormatting>
  <conditionalFormatting sqref="B79">
    <cfRule type="expression" dxfId="219" priority="100" stopIfTrue="1">
      <formula>#REF!&gt;0</formula>
    </cfRule>
    <cfRule type="expression" dxfId="218" priority="101" stopIfTrue="1">
      <formula>#REF!&gt;0</formula>
    </cfRule>
    <cfRule type="expression" dxfId="217" priority="102" stopIfTrue="1">
      <formula>#REF!&gt;0</formula>
    </cfRule>
  </conditionalFormatting>
  <conditionalFormatting sqref="B80">
    <cfRule type="expression" dxfId="216" priority="94" stopIfTrue="1">
      <formula>#REF!&gt;0</formula>
    </cfRule>
    <cfRule type="expression" dxfId="215" priority="95" stopIfTrue="1">
      <formula>#REF!&gt;0</formula>
    </cfRule>
    <cfRule type="expression" dxfId="214" priority="96" stopIfTrue="1">
      <formula>#REF!&gt;0</formula>
    </cfRule>
  </conditionalFormatting>
  <conditionalFormatting sqref="C80">
    <cfRule type="expression" dxfId="213" priority="97" stopIfTrue="1">
      <formula>#REF!&gt;0</formula>
    </cfRule>
    <cfRule type="expression" dxfId="212" priority="98" stopIfTrue="1">
      <formula>#REF!&gt;0</formula>
    </cfRule>
    <cfRule type="expression" dxfId="211" priority="99" stopIfTrue="1">
      <formula>#REF!&gt;0</formula>
    </cfRule>
  </conditionalFormatting>
  <conditionalFormatting sqref="C103">
    <cfRule type="expression" dxfId="210" priority="91" stopIfTrue="1">
      <formula>#REF!&gt;0</formula>
    </cfRule>
    <cfRule type="expression" dxfId="209" priority="92" stopIfTrue="1">
      <formula>#REF!&gt;0</formula>
    </cfRule>
    <cfRule type="expression" dxfId="208" priority="93" stopIfTrue="1">
      <formula>#REF!&gt;0</formula>
    </cfRule>
  </conditionalFormatting>
  <conditionalFormatting sqref="B103">
    <cfRule type="expression" dxfId="207" priority="88" stopIfTrue="1">
      <formula>#REF!&gt;0</formula>
    </cfRule>
    <cfRule type="expression" dxfId="206" priority="89" stopIfTrue="1">
      <formula>#REF!&gt;0</formula>
    </cfRule>
    <cfRule type="expression" dxfId="205" priority="90" stopIfTrue="1">
      <formula>#REF!&gt;0</formula>
    </cfRule>
  </conditionalFormatting>
  <conditionalFormatting sqref="B102">
    <cfRule type="expression" dxfId="204" priority="85" stopIfTrue="1">
      <formula>#REF!&gt;0</formula>
    </cfRule>
    <cfRule type="expression" dxfId="203" priority="86" stopIfTrue="1">
      <formula>#REF!&gt;0</formula>
    </cfRule>
    <cfRule type="expression" dxfId="202" priority="87" stopIfTrue="1">
      <formula>#REF!&gt;0</formula>
    </cfRule>
  </conditionalFormatting>
  <conditionalFormatting sqref="B134">
    <cfRule type="expression" dxfId="201" priority="79" stopIfTrue="1">
      <formula>#REF!&gt;0</formula>
    </cfRule>
    <cfRule type="expression" dxfId="200" priority="80" stopIfTrue="1">
      <formula>#REF!&gt;0</formula>
    </cfRule>
    <cfRule type="expression" dxfId="199" priority="81" stopIfTrue="1">
      <formula>#REF!&gt;0</formula>
    </cfRule>
  </conditionalFormatting>
  <conditionalFormatting sqref="B133">
    <cfRule type="expression" dxfId="198" priority="67" stopIfTrue="1">
      <formula>#REF!&gt;0</formula>
    </cfRule>
    <cfRule type="expression" dxfId="197" priority="68" stopIfTrue="1">
      <formula>#REF!&gt;0</formula>
    </cfRule>
    <cfRule type="expression" dxfId="196" priority="69" stopIfTrue="1">
      <formula>#REF!&gt;0</formula>
    </cfRule>
  </conditionalFormatting>
  <conditionalFormatting sqref="C133">
    <cfRule type="expression" dxfId="195" priority="70" stopIfTrue="1">
      <formula>#REF!&gt;0</formula>
    </cfRule>
    <cfRule type="expression" dxfId="194" priority="71" stopIfTrue="1">
      <formula>#REF!&gt;0</formula>
    </cfRule>
    <cfRule type="expression" dxfId="193" priority="72" stopIfTrue="1">
      <formula>#REF!&gt;0</formula>
    </cfRule>
  </conditionalFormatting>
  <conditionalFormatting sqref="B159:B161">
    <cfRule type="expression" dxfId="192" priority="64" stopIfTrue="1">
      <formula>#REF!&gt;0</formula>
    </cfRule>
    <cfRule type="expression" dxfId="191" priority="65" stopIfTrue="1">
      <formula>#REF!&gt;0</formula>
    </cfRule>
    <cfRule type="expression" dxfId="190" priority="66" stopIfTrue="1">
      <formula>#REF!&gt;0</formula>
    </cfRule>
  </conditionalFormatting>
  <conditionalFormatting sqref="C159:C161">
    <cfRule type="expression" dxfId="189" priority="61" stopIfTrue="1">
      <formula>#REF!&gt;0</formula>
    </cfRule>
    <cfRule type="expression" dxfId="188" priority="62" stopIfTrue="1">
      <formula>#REF!&gt;0</formula>
    </cfRule>
    <cfRule type="expression" dxfId="187" priority="63" stopIfTrue="1">
      <formula>#REF!&gt;0</formula>
    </cfRule>
  </conditionalFormatting>
  <conditionalFormatting sqref="B172">
    <cfRule type="expression" dxfId="186" priority="55" stopIfTrue="1">
      <formula>#REF!&gt;0</formula>
    </cfRule>
    <cfRule type="expression" dxfId="185" priority="56" stopIfTrue="1">
      <formula>#REF!&gt;0</formula>
    </cfRule>
    <cfRule type="expression" dxfId="184" priority="57" stopIfTrue="1">
      <formula>#REF!&gt;0</formula>
    </cfRule>
  </conditionalFormatting>
  <conditionalFormatting sqref="C172">
    <cfRule type="expression" dxfId="183" priority="58" stopIfTrue="1">
      <formula>#REF!&gt;0</formula>
    </cfRule>
    <cfRule type="expression" dxfId="182" priority="59" stopIfTrue="1">
      <formula>#REF!&gt;0</formula>
    </cfRule>
    <cfRule type="expression" dxfId="181" priority="60" stopIfTrue="1">
      <formula>#REF!&gt;0</formula>
    </cfRule>
  </conditionalFormatting>
  <conditionalFormatting sqref="B189">
    <cfRule type="expression" dxfId="180" priority="49" stopIfTrue="1">
      <formula>#REF!&gt;0</formula>
    </cfRule>
    <cfRule type="expression" dxfId="179" priority="50" stopIfTrue="1">
      <formula>#REF!&gt;0</formula>
    </cfRule>
    <cfRule type="expression" dxfId="178" priority="51" stopIfTrue="1">
      <formula>#REF!&gt;0</formula>
    </cfRule>
  </conditionalFormatting>
  <conditionalFormatting sqref="C189">
    <cfRule type="expression" dxfId="177" priority="52" stopIfTrue="1">
      <formula>#REF!&gt;0</formula>
    </cfRule>
    <cfRule type="expression" dxfId="176" priority="53" stopIfTrue="1">
      <formula>#REF!&gt;0</formula>
    </cfRule>
    <cfRule type="expression" dxfId="175" priority="54" stopIfTrue="1">
      <formula>#REF!&gt;0</formula>
    </cfRule>
  </conditionalFormatting>
  <conditionalFormatting sqref="C193">
    <cfRule type="expression" dxfId="174" priority="46" stopIfTrue="1">
      <formula>#REF!&gt;0</formula>
    </cfRule>
    <cfRule type="expression" dxfId="173" priority="47" stopIfTrue="1">
      <formula>#REF!&gt;0</formula>
    </cfRule>
    <cfRule type="expression" dxfId="172" priority="48" stopIfTrue="1">
      <formula>#REF!&gt;0</formula>
    </cfRule>
  </conditionalFormatting>
  <conditionalFormatting sqref="B193">
    <cfRule type="expression" dxfId="171" priority="43" stopIfTrue="1">
      <formula>#REF!&gt;0</formula>
    </cfRule>
    <cfRule type="expression" dxfId="170" priority="44" stopIfTrue="1">
      <formula>#REF!&gt;0</formula>
    </cfRule>
    <cfRule type="expression" dxfId="169" priority="45" stopIfTrue="1">
      <formula>#REF!&gt;0</formula>
    </cfRule>
  </conditionalFormatting>
  <conditionalFormatting sqref="C102">
    <cfRule type="expression" dxfId="168" priority="40" stopIfTrue="1">
      <formula>#REF!&gt;0</formula>
    </cfRule>
    <cfRule type="expression" dxfId="167" priority="41" stopIfTrue="1">
      <formula>#REF!&gt;0</formula>
    </cfRule>
    <cfRule type="expression" dxfId="166" priority="42" stopIfTrue="1">
      <formula>#REF!&gt;0</formula>
    </cfRule>
  </conditionalFormatting>
  <conditionalFormatting sqref="C99">
    <cfRule type="expression" dxfId="165" priority="37" stopIfTrue="1">
      <formula>#REF!&gt;0</formula>
    </cfRule>
    <cfRule type="expression" dxfId="164" priority="38" stopIfTrue="1">
      <formula>#REF!&gt;0</formula>
    </cfRule>
    <cfRule type="expression" dxfId="163" priority="39" stopIfTrue="1">
      <formula>#REF!&gt;0</formula>
    </cfRule>
  </conditionalFormatting>
  <conditionalFormatting sqref="C104">
    <cfRule type="expression" dxfId="162" priority="34" stopIfTrue="1">
      <formula>#REF!&gt;0</formula>
    </cfRule>
    <cfRule type="expression" dxfId="161" priority="35" stopIfTrue="1">
      <formula>#REF!&gt;0</formula>
    </cfRule>
    <cfRule type="expression" dxfId="160" priority="36" stopIfTrue="1">
      <formula>#REF!&gt;0</formula>
    </cfRule>
  </conditionalFormatting>
  <conditionalFormatting sqref="C123">
    <cfRule type="expression" dxfId="159" priority="31" stopIfTrue="1">
      <formula>#REF!&gt;0</formula>
    </cfRule>
    <cfRule type="expression" dxfId="158" priority="32" stopIfTrue="1">
      <formula>#REF!&gt;0</formula>
    </cfRule>
    <cfRule type="expression" dxfId="157" priority="33" stopIfTrue="1">
      <formula>#REF!&gt;0</formula>
    </cfRule>
  </conditionalFormatting>
  <conditionalFormatting sqref="C176">
    <cfRule type="expression" dxfId="156" priority="28" stopIfTrue="1">
      <formula>#REF!&gt;0</formula>
    </cfRule>
    <cfRule type="expression" dxfId="155" priority="29" stopIfTrue="1">
      <formula>#REF!&gt;0</formula>
    </cfRule>
    <cfRule type="expression" dxfId="154" priority="30" stopIfTrue="1">
      <formula>#REF!&gt;0</formula>
    </cfRule>
  </conditionalFormatting>
  <conditionalFormatting sqref="C178">
    <cfRule type="expression" dxfId="153" priority="25" stopIfTrue="1">
      <formula>#REF!&gt;0</formula>
    </cfRule>
    <cfRule type="expression" dxfId="152" priority="26" stopIfTrue="1">
      <formula>#REF!&gt;0</formula>
    </cfRule>
    <cfRule type="expression" dxfId="151" priority="27" stopIfTrue="1">
      <formula>#REF!&gt;0</formula>
    </cfRule>
  </conditionalFormatting>
  <conditionalFormatting sqref="C79">
    <cfRule type="expression" dxfId="150" priority="22" stopIfTrue="1">
      <formula>#REF!&gt;0</formula>
    </cfRule>
    <cfRule type="expression" dxfId="149" priority="23" stopIfTrue="1">
      <formula>#REF!&gt;0</formula>
    </cfRule>
    <cfRule type="expression" dxfId="148" priority="24" stopIfTrue="1">
      <formula>#REF!&gt;0</formula>
    </cfRule>
  </conditionalFormatting>
  <conditionalFormatting sqref="C112">
    <cfRule type="expression" dxfId="147" priority="16" stopIfTrue="1">
      <formula>#REF!&gt;0</formula>
    </cfRule>
    <cfRule type="expression" dxfId="146" priority="17" stopIfTrue="1">
      <formula>#REF!&gt;0</formula>
    </cfRule>
    <cfRule type="expression" dxfId="145" priority="18" stopIfTrue="1">
      <formula>#REF!&gt;0</formula>
    </cfRule>
  </conditionalFormatting>
  <conditionalFormatting sqref="C134">
    <cfRule type="expression" dxfId="144" priority="19" stopIfTrue="1">
      <formula>#REF!&gt;0</formula>
    </cfRule>
    <cfRule type="expression" dxfId="143" priority="20" stopIfTrue="1">
      <formula>#REF!&gt;0</formula>
    </cfRule>
    <cfRule type="expression" dxfId="142" priority="21" stopIfTrue="1">
      <formula>#REF!&gt;0</formula>
    </cfRule>
  </conditionalFormatting>
  <conditionalFormatting sqref="B155">
    <cfRule type="expression" dxfId="141" priority="10" stopIfTrue="1">
      <formula>#REF!&gt;0</formula>
    </cfRule>
    <cfRule type="expression" dxfId="140" priority="11" stopIfTrue="1">
      <formula>#REF!&gt;0</formula>
    </cfRule>
    <cfRule type="expression" dxfId="139" priority="12" stopIfTrue="1">
      <formula>#REF!&gt;0</formula>
    </cfRule>
  </conditionalFormatting>
  <conditionalFormatting sqref="C155">
    <cfRule type="expression" dxfId="138" priority="13" stopIfTrue="1">
      <formula>#REF!&gt;0</formula>
    </cfRule>
    <cfRule type="expression" dxfId="137" priority="14" stopIfTrue="1">
      <formula>#REF!&gt;0</formula>
    </cfRule>
    <cfRule type="expression" dxfId="136" priority="15" stopIfTrue="1">
      <formula>#REF!&gt;0</formula>
    </cfRule>
  </conditionalFormatting>
  <conditionalFormatting sqref="B173:B175">
    <cfRule type="expression" dxfId="135" priority="4" stopIfTrue="1">
      <formula>#REF!&gt;0</formula>
    </cfRule>
    <cfRule type="expression" dxfId="134" priority="5" stopIfTrue="1">
      <formula>#REF!&gt;0</formula>
    </cfRule>
    <cfRule type="expression" dxfId="133" priority="6" stopIfTrue="1">
      <formula>#REF!&gt;0</formula>
    </cfRule>
  </conditionalFormatting>
  <conditionalFormatting sqref="C174:C175">
    <cfRule type="expression" dxfId="132" priority="7" stopIfTrue="1">
      <formula>#REF!&gt;0</formula>
    </cfRule>
    <cfRule type="expression" dxfId="131" priority="8" stopIfTrue="1">
      <formula>#REF!&gt;0</formula>
    </cfRule>
    <cfRule type="expression" dxfId="130" priority="9" stopIfTrue="1">
      <formula>#REF!&gt;0</formula>
    </cfRule>
  </conditionalFormatting>
  <conditionalFormatting sqref="C173">
    <cfRule type="expression" dxfId="129" priority="1" stopIfTrue="1">
      <formula>#REF!&gt;0</formula>
    </cfRule>
    <cfRule type="expression" dxfId="128" priority="2" stopIfTrue="1">
      <formula>#REF!&gt;0</formula>
    </cfRule>
    <cfRule type="expression" dxfId="127" priority="3" stopIfTrue="1">
      <formula>#REF!&gt;0</formula>
    </cfRule>
  </conditionalFormatting>
  <dataValidations disablePrompts="1" count="1">
    <dataValidation type="list" allowBlank="1" showInputMessage="1" showErrorMessage="1" sqref="H240:H246 H327:H328">
      <formula1>$D$10:$D$14</formula1>
    </dataValidation>
  </dataValidations>
  <pageMargins left="1.1811023622047245" right="0.78740157480314965" top="0.98425196850393704" bottom="0.78740157480314965" header="0.39370078740157483" footer="0.39370078740157483"/>
  <pageSetup paperSize="9" scale="35"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'Items - Códigos'!$B:$B</xm:f>
          </x14:formula1>
          <xm:sqref>J26:J391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R480"/>
  <sheetViews>
    <sheetView showGridLines="0" showZeros="0" topLeftCell="A151" zoomScale="80" zoomScaleNormal="80" zoomScaleSheetLayoutView="80" workbookViewId="0">
      <selection activeCell="A151" sqref="A151:I201"/>
    </sheetView>
  </sheetViews>
  <sheetFormatPr baseColWidth="10" defaultColWidth="11.42578125" defaultRowHeight="12.75" x14ac:dyDescent="0.2"/>
  <cols>
    <col min="1" max="1" width="8.7109375" style="97" customWidth="1"/>
    <col min="2" max="3" width="30.7109375" style="97" customWidth="1"/>
    <col min="4" max="4" width="6.7109375" style="97" customWidth="1"/>
    <col min="5" max="5" width="10.7109375" style="97" customWidth="1"/>
    <col min="6" max="7" width="17.7109375" style="97" customWidth="1"/>
    <col min="8" max="8" width="22.7109375" style="97" customWidth="1"/>
    <col min="9" max="9" width="14.7109375" style="97" customWidth="1"/>
    <col min="10" max="10" width="11.42578125" style="97"/>
    <col min="11" max="11" width="15.28515625" style="97" bestFit="1" customWidth="1"/>
    <col min="12" max="12" width="16.5703125" style="97" bestFit="1" customWidth="1"/>
    <col min="13" max="13" width="13.85546875" style="97" bestFit="1" customWidth="1"/>
    <col min="14" max="16384" width="11.42578125" style="97"/>
  </cols>
  <sheetData>
    <row r="1" spans="1:18" ht="28.5" customHeight="1" x14ac:dyDescent="0.25">
      <c r="A1" s="334" t="s">
        <v>1669</v>
      </c>
      <c r="B1" s="334"/>
      <c r="C1" s="334" t="str">
        <f>Comitente</f>
        <v>SUBSECRETARIA DE OBRAS PUBLICAS</v>
      </c>
      <c r="D1" s="334"/>
      <c r="E1" s="335"/>
      <c r="F1" s="335"/>
      <c r="G1" s="335"/>
      <c r="H1" s="336"/>
      <c r="I1" s="337"/>
      <c r="J1" s="336"/>
    </row>
    <row r="2" spans="1:18" s="76" customFormat="1" ht="20.100000000000001" customHeight="1" x14ac:dyDescent="0.2">
      <c r="A2" s="338" t="s">
        <v>1671</v>
      </c>
      <c r="B2" s="338"/>
      <c r="C2" s="335" t="str">
        <f>Obra</f>
        <v>CAPS. VIRGEN DE GUADALUPE</v>
      </c>
      <c r="D2" s="339"/>
      <c r="E2" s="339"/>
      <c r="F2" s="339"/>
      <c r="G2" s="339"/>
      <c r="H2" s="294"/>
      <c r="I2" s="339"/>
      <c r="J2" s="294"/>
      <c r="K2" s="294"/>
    </row>
    <row r="3" spans="1:18" s="76" customFormat="1" ht="20.100000000000001" customHeight="1" x14ac:dyDescent="0.2">
      <c r="A3" s="338" t="s">
        <v>1672</v>
      </c>
      <c r="B3" s="338"/>
      <c r="C3" s="409" t="str">
        <f>Ubicación</f>
        <v xml:space="preserve"> Calle Enfermera Medina y Cristobal Colon - Dpto. CAUCETE   -  Sup. 227,50m2</v>
      </c>
      <c r="D3" s="410"/>
      <c r="E3" s="410"/>
      <c r="F3" s="410"/>
      <c r="G3" s="410"/>
      <c r="H3" s="294"/>
      <c r="I3" s="340"/>
      <c r="J3" s="294"/>
    </row>
    <row r="4" spans="1:18" s="76" customFormat="1" ht="20.100000000000001" customHeight="1" x14ac:dyDescent="0.2">
      <c r="A4" s="338" t="s">
        <v>1673</v>
      </c>
      <c r="B4" s="341"/>
      <c r="C4" s="342">
        <f>Licitación_N°</f>
        <v>0</v>
      </c>
      <c r="D4" s="294"/>
      <c r="E4" s="294"/>
      <c r="F4" s="294"/>
      <c r="G4" s="294"/>
      <c r="H4" s="294"/>
      <c r="I4" s="294"/>
      <c r="J4" s="294"/>
    </row>
    <row r="5" spans="1:18" s="76" customFormat="1" ht="20.100000000000001" customHeight="1" x14ac:dyDescent="0.2">
      <c r="A5" s="338" t="s">
        <v>1674</v>
      </c>
      <c r="B5" s="341"/>
      <c r="C5" s="343">
        <f>Expediente_N°</f>
        <v>0</v>
      </c>
      <c r="D5" s="294"/>
      <c r="E5" s="294"/>
      <c r="F5" s="294"/>
      <c r="G5" s="294"/>
      <c r="H5" s="294"/>
      <c r="I5" s="294"/>
      <c r="J5" s="294"/>
    </row>
    <row r="6" spans="1:18" s="76" customFormat="1" ht="20.100000000000001" customHeight="1" x14ac:dyDescent="0.2">
      <c r="A6" s="338" t="s">
        <v>1675</v>
      </c>
      <c r="B6" s="341"/>
      <c r="C6" s="344">
        <f>P_Oficial</f>
        <v>649168305.87</v>
      </c>
      <c r="D6" s="294"/>
      <c r="E6" s="294"/>
      <c r="F6" s="294"/>
      <c r="G6" s="294"/>
      <c r="H6" s="294"/>
      <c r="I6" s="294"/>
      <c r="J6" s="294"/>
      <c r="K6" s="294"/>
    </row>
    <row r="7" spans="1:18" s="76" customFormat="1" ht="20.100000000000001" customHeight="1" x14ac:dyDescent="0.2">
      <c r="A7" s="338" t="s">
        <v>1676</v>
      </c>
      <c r="B7" s="341"/>
      <c r="C7" s="345">
        <f>Anticipo_Financiero</f>
        <v>0.15</v>
      </c>
      <c r="D7" s="294"/>
      <c r="E7" s="294"/>
      <c r="F7" s="294"/>
      <c r="G7" s="294"/>
      <c r="H7" s="294"/>
      <c r="I7" s="294"/>
      <c r="J7" s="294"/>
    </row>
    <row r="8" spans="1:18" s="76" customFormat="1" ht="20.100000000000001" customHeight="1" x14ac:dyDescent="0.2">
      <c r="A8" s="338" t="s">
        <v>1677</v>
      </c>
      <c r="B8" s="341"/>
      <c r="C8" s="346">
        <f>Fecha_Base</f>
        <v>0</v>
      </c>
      <c r="D8" s="294"/>
      <c r="E8" s="294"/>
      <c r="F8" s="294"/>
      <c r="G8" s="294"/>
      <c r="H8" s="294"/>
      <c r="I8" s="294"/>
      <c r="J8" s="294"/>
    </row>
    <row r="9" spans="1:18" s="76" customFormat="1" ht="20.100000000000001" customHeight="1" x14ac:dyDescent="0.2">
      <c r="A9" s="338" t="s">
        <v>1678</v>
      </c>
      <c r="B9" s="341"/>
      <c r="C9" s="347">
        <f>Plazo_Obra</f>
        <v>180</v>
      </c>
      <c r="D9" s="294"/>
      <c r="E9" s="294"/>
      <c r="F9" s="294"/>
      <c r="G9" s="294"/>
      <c r="H9" s="294"/>
      <c r="I9" s="294"/>
      <c r="J9" s="294"/>
    </row>
    <row r="10" spans="1:18" s="76" customFormat="1" ht="20.100000000000001" customHeight="1" x14ac:dyDescent="0.2">
      <c r="A10" s="338" t="s">
        <v>1680</v>
      </c>
      <c r="B10" s="341"/>
      <c r="C10" s="338">
        <f>Contratista</f>
        <v>0</v>
      </c>
      <c r="D10" s="294"/>
      <c r="E10" s="294"/>
      <c r="F10" s="294"/>
      <c r="G10" s="294"/>
      <c r="H10" s="294"/>
      <c r="I10" s="294"/>
      <c r="J10" s="294"/>
    </row>
    <row r="11" spans="1:18" s="76" customFormat="1" ht="20.100000000000001" customHeight="1" x14ac:dyDescent="0.2">
      <c r="A11" s="338" t="s">
        <v>1706</v>
      </c>
      <c r="B11" s="341"/>
      <c r="C11" s="348">
        <f>Monto_Oferta</f>
        <v>0</v>
      </c>
      <c r="D11" s="294"/>
      <c r="E11" s="294"/>
      <c r="F11" s="294"/>
      <c r="G11" s="294"/>
      <c r="H11" s="294"/>
      <c r="I11" s="294"/>
      <c r="J11" s="294"/>
      <c r="K11" s="188"/>
    </row>
    <row r="12" spans="1:18" ht="20.100000000000001" customHeight="1" x14ac:dyDescent="0.2">
      <c r="A12" s="336"/>
      <c r="B12" s="336"/>
      <c r="C12" s="336"/>
      <c r="D12" s="336"/>
      <c r="E12" s="336"/>
      <c r="F12" s="336"/>
      <c r="G12" s="336"/>
      <c r="H12" s="336"/>
      <c r="I12" s="336"/>
      <c r="J12" s="336"/>
    </row>
    <row r="13" spans="1:18" ht="20.100000000000001" customHeight="1" x14ac:dyDescent="0.2">
      <c r="A13" s="349" t="s">
        <v>1707</v>
      </c>
      <c r="B13" s="350"/>
      <c r="C13" s="350"/>
      <c r="D13" s="350"/>
      <c r="E13" s="350"/>
      <c r="F13" s="350"/>
      <c r="G13" s="350"/>
      <c r="H13" s="351"/>
      <c r="I13" s="352"/>
      <c r="J13" s="336"/>
    </row>
    <row r="14" spans="1:18" ht="20.100000000000001" customHeight="1" x14ac:dyDescent="0.2">
      <c r="A14" s="336"/>
      <c r="B14" s="336"/>
      <c r="C14" s="336"/>
      <c r="D14" s="336"/>
      <c r="E14" s="336"/>
      <c r="F14" s="336"/>
      <c r="G14" s="336"/>
      <c r="H14" s="336"/>
      <c r="I14" s="336"/>
      <c r="J14" s="336"/>
      <c r="P14" s="394"/>
      <c r="Q14" s="394"/>
      <c r="R14" s="394"/>
    </row>
    <row r="15" spans="1:18" ht="20.100000000000001" customHeight="1" x14ac:dyDescent="0.2">
      <c r="A15" s="411" t="s">
        <v>1689</v>
      </c>
      <c r="B15" s="413" t="s">
        <v>1690</v>
      </c>
      <c r="C15" s="414"/>
      <c r="D15" s="411" t="s">
        <v>1691</v>
      </c>
      <c r="E15" s="411" t="s">
        <v>1692</v>
      </c>
      <c r="F15" s="418" t="s">
        <v>1708</v>
      </c>
      <c r="G15" s="418" t="s">
        <v>1709</v>
      </c>
      <c r="H15" s="418" t="s">
        <v>1710</v>
      </c>
      <c r="I15" s="411" t="s">
        <v>1711</v>
      </c>
      <c r="J15" s="336"/>
      <c r="P15" s="394"/>
      <c r="Q15" s="394"/>
      <c r="R15" s="394"/>
    </row>
    <row r="16" spans="1:18" ht="20.100000000000001" customHeight="1" x14ac:dyDescent="0.2">
      <c r="A16" s="412"/>
      <c r="B16" s="415"/>
      <c r="C16" s="416"/>
      <c r="D16" s="412"/>
      <c r="E16" s="412"/>
      <c r="F16" s="418"/>
      <c r="G16" s="418"/>
      <c r="H16" s="418"/>
      <c r="I16" s="412"/>
      <c r="J16" s="336"/>
      <c r="P16" s="394"/>
      <c r="Q16" s="394"/>
      <c r="R16" s="394"/>
    </row>
    <row r="17" spans="1:18" ht="20.100000000000001" customHeight="1" x14ac:dyDescent="0.2">
      <c r="A17" s="353"/>
      <c r="B17" s="354"/>
      <c r="C17" s="354"/>
      <c r="D17" s="353"/>
      <c r="E17" s="353"/>
      <c r="F17" s="354"/>
      <c r="G17" s="354"/>
      <c r="H17" s="336"/>
      <c r="I17" s="355"/>
      <c r="J17" s="336"/>
      <c r="P17" s="394"/>
      <c r="Q17" s="394"/>
      <c r="R17" s="394"/>
    </row>
    <row r="18" spans="1:18" ht="24.95" customHeight="1" x14ac:dyDescent="0.2">
      <c r="A18" s="224">
        <f>Datos!B26</f>
        <v>1</v>
      </c>
      <c r="B18" s="407" t="str">
        <f t="shared" ref="B18:B19" si="0">IFERROR(VLOOKUP(A18,Tabla_Datos,2,FALSE),"")</f>
        <v>TRABAJOS PRELIMINARES</v>
      </c>
      <c r="C18" s="408"/>
      <c r="D18" s="356">
        <f t="shared" ref="D18" si="1">IFERROR(VLOOKUP(A18,Tabla_Datos,3,FALSE),"")</f>
        <v>0</v>
      </c>
      <c r="E18" s="357">
        <f t="shared" ref="E18" si="2">IFERROR(VLOOKUP(A18,Tabla_Datos,4,FALSE),0)</f>
        <v>0</v>
      </c>
      <c r="F18" s="289">
        <f t="shared" ref="F18" si="3">IFERROR(VLOOKUP(A18,Tabla_Analisis_Precio,7,FALSE),0)</f>
        <v>0</v>
      </c>
      <c r="G18" s="358">
        <f t="shared" ref="G18" si="4">ROUND(F18*Coeficiente_Paso,2)</f>
        <v>0</v>
      </c>
      <c r="H18" s="358">
        <f t="shared" ref="H18" si="5">ROUND(E18*G18,2)</f>
        <v>0</v>
      </c>
      <c r="I18" s="359">
        <f t="shared" ref="I18" si="6">IFERROR(H18/Monto_Oferta,0)</f>
        <v>0</v>
      </c>
      <c r="J18" s="336"/>
      <c r="P18" s="394"/>
      <c r="Q18" s="394"/>
      <c r="R18" s="394"/>
    </row>
    <row r="19" spans="1:18" ht="24.95" customHeight="1" x14ac:dyDescent="0.2">
      <c r="A19" s="224" t="str">
        <f>Datos!B27</f>
        <v>1.1</v>
      </c>
      <c r="B19" s="407" t="str">
        <f t="shared" si="0"/>
        <v>Preparación y Limpieza del terreno</v>
      </c>
      <c r="C19" s="408"/>
      <c r="D19" s="356">
        <f t="shared" ref="D19" si="7">IFERROR(VLOOKUP(A19,Tabla_Datos,3,FALSE),"")</f>
        <v>0</v>
      </c>
      <c r="E19" s="357">
        <f t="shared" ref="E19" si="8">IFERROR(VLOOKUP(A19,Tabla_Datos,4,FALSE),0)</f>
        <v>0</v>
      </c>
      <c r="F19" s="289">
        <f t="shared" ref="F19" si="9">IFERROR(VLOOKUP(A19,Tabla_Analisis_Precio,7,FALSE),0)</f>
        <v>0</v>
      </c>
      <c r="G19" s="358">
        <f t="shared" ref="G19" si="10">ROUND(F19*Coeficiente_Paso,2)</f>
        <v>0</v>
      </c>
      <c r="H19" s="358">
        <f t="shared" ref="H19" si="11">ROUND(E19*G19,2)</f>
        <v>0</v>
      </c>
      <c r="I19" s="359">
        <f t="shared" ref="I19" si="12">IFERROR(H19/Monto_Oferta,0)</f>
        <v>0</v>
      </c>
      <c r="J19" s="336"/>
      <c r="P19" s="394"/>
      <c r="Q19" s="394"/>
      <c r="R19" s="394"/>
    </row>
    <row r="20" spans="1:18" ht="24.95" customHeight="1" x14ac:dyDescent="0.2">
      <c r="A20" s="224" t="str">
        <f>Datos!B28</f>
        <v>1.1.1</v>
      </c>
      <c r="B20" s="405" t="str">
        <f t="shared" ref="B20:B83" si="13">IFERROR(VLOOKUP(A20,Tabla_Datos,2,FALSE),"")</f>
        <v>Limpieza de los Terrenos</v>
      </c>
      <c r="C20" s="406"/>
      <c r="D20" s="356" t="str">
        <f t="shared" ref="D20:D83" si="14">IFERROR(VLOOKUP(A20,Tabla_Datos,3,FALSE),"")</f>
        <v>gl</v>
      </c>
      <c r="E20" s="357">
        <f t="shared" ref="E20:E83" si="15">IFERROR(VLOOKUP(A20,Tabla_Datos,4,FALSE),0)</f>
        <v>0</v>
      </c>
      <c r="F20" s="289">
        <f t="shared" ref="F20:F83" si="16">IFERROR(VLOOKUP(A20,Tabla_Analisis_Precio,7,FALSE),0)</f>
        <v>0</v>
      </c>
      <c r="G20" s="358">
        <f t="shared" ref="G20:G83" si="17">ROUND(F20*Coeficiente_Paso,2)</f>
        <v>0</v>
      </c>
      <c r="H20" s="358">
        <f t="shared" ref="H20:H83" si="18">ROUND(E20*G20,2)</f>
        <v>0</v>
      </c>
      <c r="I20" s="359">
        <f t="shared" ref="I20:I83" si="19">IFERROR(H20/Monto_Oferta,0)</f>
        <v>0</v>
      </c>
      <c r="J20" s="336"/>
      <c r="K20" s="240"/>
      <c r="L20" s="238"/>
    </row>
    <row r="21" spans="1:18" ht="24.95" customHeight="1" x14ac:dyDescent="0.2">
      <c r="A21" s="224" t="str">
        <f>Datos!B29</f>
        <v>1.1.2</v>
      </c>
      <c r="B21" s="405" t="str">
        <f t="shared" si="13"/>
        <v>Erradicación de arbustos y/o árboles</v>
      </c>
      <c r="C21" s="406"/>
      <c r="D21" s="356" t="str">
        <f t="shared" si="14"/>
        <v>un.</v>
      </c>
      <c r="E21" s="357">
        <f t="shared" si="15"/>
        <v>0</v>
      </c>
      <c r="F21" s="289">
        <f t="shared" si="16"/>
        <v>0</v>
      </c>
      <c r="G21" s="358">
        <f t="shared" si="17"/>
        <v>0</v>
      </c>
      <c r="H21" s="358">
        <f t="shared" si="18"/>
        <v>0</v>
      </c>
      <c r="I21" s="359">
        <f t="shared" si="19"/>
        <v>0</v>
      </c>
      <c r="J21" s="336"/>
      <c r="K21" s="240"/>
      <c r="L21" s="238"/>
    </row>
    <row r="22" spans="1:18" ht="24.95" customHeight="1" x14ac:dyDescent="0.2">
      <c r="A22" s="224" t="str">
        <f>Datos!B30</f>
        <v>1.1.5</v>
      </c>
      <c r="B22" s="405" t="str">
        <f t="shared" si="13"/>
        <v xml:space="preserve">Provisión y colocación de Cartel de Obra </v>
      </c>
      <c r="C22" s="406"/>
      <c r="D22" s="356" t="str">
        <f t="shared" si="14"/>
        <v>gl</v>
      </c>
      <c r="E22" s="357">
        <f t="shared" si="15"/>
        <v>0</v>
      </c>
      <c r="F22" s="289">
        <f t="shared" si="16"/>
        <v>0</v>
      </c>
      <c r="G22" s="358">
        <f t="shared" si="17"/>
        <v>0</v>
      </c>
      <c r="H22" s="358">
        <f t="shared" si="18"/>
        <v>0</v>
      </c>
      <c r="I22" s="359">
        <f t="shared" si="19"/>
        <v>0</v>
      </c>
      <c r="J22" s="336"/>
      <c r="K22" s="240"/>
      <c r="L22" s="238"/>
    </row>
    <row r="23" spans="1:18" ht="24.95" customHeight="1" x14ac:dyDescent="0.2">
      <c r="A23" s="224" t="str">
        <f>Datos!B31</f>
        <v>1.2</v>
      </c>
      <c r="B23" s="407" t="str">
        <f t="shared" si="13"/>
        <v>Replanteo y Otros</v>
      </c>
      <c r="C23" s="408"/>
      <c r="D23" s="356">
        <f t="shared" si="14"/>
        <v>0</v>
      </c>
      <c r="E23" s="357">
        <f t="shared" si="15"/>
        <v>0</v>
      </c>
      <c r="F23" s="289">
        <f t="shared" si="16"/>
        <v>0</v>
      </c>
      <c r="G23" s="358">
        <f t="shared" si="17"/>
        <v>0</v>
      </c>
      <c r="H23" s="358">
        <f t="shared" si="18"/>
        <v>0</v>
      </c>
      <c r="I23" s="359">
        <f t="shared" si="19"/>
        <v>0</v>
      </c>
      <c r="J23" s="336"/>
      <c r="K23" s="240"/>
      <c r="L23" s="238"/>
    </row>
    <row r="24" spans="1:18" ht="24.95" customHeight="1" x14ac:dyDescent="0.2">
      <c r="A24" s="224" t="str">
        <f>Datos!B32</f>
        <v>1.2.1</v>
      </c>
      <c r="B24" s="405" t="str">
        <f t="shared" si="13"/>
        <v>Replanteo</v>
      </c>
      <c r="C24" s="406"/>
      <c r="D24" s="356" t="str">
        <f t="shared" si="14"/>
        <v>m2</v>
      </c>
      <c r="E24" s="357">
        <f t="shared" si="15"/>
        <v>0</v>
      </c>
      <c r="F24" s="289">
        <f t="shared" si="16"/>
        <v>0</v>
      </c>
      <c r="G24" s="358">
        <f t="shared" si="17"/>
        <v>0</v>
      </c>
      <c r="H24" s="358">
        <f t="shared" si="18"/>
        <v>0</v>
      </c>
      <c r="I24" s="359">
        <f t="shared" si="19"/>
        <v>0</v>
      </c>
      <c r="J24" s="336"/>
      <c r="K24" s="240"/>
      <c r="L24" s="238"/>
    </row>
    <row r="25" spans="1:18" ht="24.95" customHeight="1" x14ac:dyDescent="0.2">
      <c r="A25" s="224" t="str">
        <f>Datos!B33</f>
        <v>1.2.3</v>
      </c>
      <c r="B25" s="405" t="str">
        <f t="shared" si="13"/>
        <v>Vallados y Cierres perimetrales de Obra</v>
      </c>
      <c r="C25" s="406"/>
      <c r="D25" s="356" t="str">
        <f t="shared" si="14"/>
        <v>ml</v>
      </c>
      <c r="E25" s="357">
        <f t="shared" si="15"/>
        <v>0</v>
      </c>
      <c r="F25" s="289">
        <f t="shared" si="16"/>
        <v>0</v>
      </c>
      <c r="G25" s="358">
        <f t="shared" si="17"/>
        <v>0</v>
      </c>
      <c r="H25" s="358">
        <f t="shared" si="18"/>
        <v>0</v>
      </c>
      <c r="I25" s="359">
        <f t="shared" si="19"/>
        <v>0</v>
      </c>
      <c r="J25" s="336"/>
      <c r="K25" s="240"/>
      <c r="L25" s="238"/>
    </row>
    <row r="26" spans="1:18" ht="24.95" customHeight="1" x14ac:dyDescent="0.2">
      <c r="A26" s="224" t="str">
        <f>Datos!B34</f>
        <v>1.3</v>
      </c>
      <c r="B26" s="407" t="str">
        <f t="shared" si="13"/>
        <v>Actividades Complementarias</v>
      </c>
      <c r="C26" s="408"/>
      <c r="D26" s="356">
        <f t="shared" si="14"/>
        <v>0</v>
      </c>
      <c r="E26" s="357">
        <f t="shared" si="15"/>
        <v>0</v>
      </c>
      <c r="F26" s="289">
        <f t="shared" si="16"/>
        <v>0</v>
      </c>
      <c r="G26" s="358">
        <f t="shared" si="17"/>
        <v>0</v>
      </c>
      <c r="H26" s="358">
        <f t="shared" si="18"/>
        <v>0</v>
      </c>
      <c r="I26" s="359">
        <f t="shared" si="19"/>
        <v>0</v>
      </c>
      <c r="J26" s="336"/>
      <c r="K26" s="240"/>
      <c r="L26" s="238"/>
    </row>
    <row r="27" spans="1:18" ht="24.95" customHeight="1" x14ac:dyDescent="0.2">
      <c r="A27" s="224" t="str">
        <f>Datos!B35</f>
        <v>1.3.1</v>
      </c>
      <c r="B27" s="405" t="str">
        <f t="shared" si="13"/>
        <v>Vigilancia y alumbrado de obra</v>
      </c>
      <c r="C27" s="406"/>
      <c r="D27" s="356" t="str">
        <f t="shared" si="14"/>
        <v>gl</v>
      </c>
      <c r="E27" s="357">
        <f t="shared" si="15"/>
        <v>0</v>
      </c>
      <c r="F27" s="289">
        <f t="shared" si="16"/>
        <v>0</v>
      </c>
      <c r="G27" s="358">
        <f t="shared" si="17"/>
        <v>0</v>
      </c>
      <c r="H27" s="358">
        <f t="shared" si="18"/>
        <v>0</v>
      </c>
      <c r="I27" s="359">
        <f t="shared" si="19"/>
        <v>0</v>
      </c>
      <c r="J27" s="336"/>
      <c r="K27" s="240"/>
      <c r="L27" s="238"/>
    </row>
    <row r="28" spans="1:18" ht="24.95" customHeight="1" x14ac:dyDescent="0.2">
      <c r="A28" s="224" t="str">
        <f>Datos!B36</f>
        <v>1.3.2</v>
      </c>
      <c r="B28" s="405" t="str">
        <f t="shared" si="13"/>
        <v>Energia de obra, Agua para la construcción</v>
      </c>
      <c r="C28" s="406"/>
      <c r="D28" s="356" t="str">
        <f t="shared" si="14"/>
        <v>gl</v>
      </c>
      <c r="E28" s="357">
        <f t="shared" si="15"/>
        <v>0</v>
      </c>
      <c r="F28" s="289">
        <f t="shared" si="16"/>
        <v>0</v>
      </c>
      <c r="G28" s="358">
        <f t="shared" si="17"/>
        <v>0</v>
      </c>
      <c r="H28" s="358">
        <f t="shared" si="18"/>
        <v>0</v>
      </c>
      <c r="I28" s="359">
        <f t="shared" si="19"/>
        <v>0</v>
      </c>
      <c r="J28" s="336"/>
      <c r="K28" s="240"/>
      <c r="L28" s="238"/>
    </row>
    <row r="29" spans="1:18" ht="24.95" customHeight="1" x14ac:dyDescent="0.2">
      <c r="A29" s="224" t="str">
        <f>Datos!B37</f>
        <v>1.3.3</v>
      </c>
      <c r="B29" s="405" t="str">
        <f t="shared" si="13"/>
        <v>Construcción del obrador, depósitos de materiales, sanitario del personal</v>
      </c>
      <c r="C29" s="406"/>
      <c r="D29" s="356" t="str">
        <f t="shared" si="14"/>
        <v>gl</v>
      </c>
      <c r="E29" s="357">
        <f t="shared" si="15"/>
        <v>0</v>
      </c>
      <c r="F29" s="289">
        <f t="shared" si="16"/>
        <v>0</v>
      </c>
      <c r="G29" s="358">
        <f t="shared" si="17"/>
        <v>0</v>
      </c>
      <c r="H29" s="358">
        <f t="shared" si="18"/>
        <v>0</v>
      </c>
      <c r="I29" s="359">
        <f t="shared" si="19"/>
        <v>0</v>
      </c>
      <c r="J29" s="336"/>
      <c r="K29" s="240"/>
      <c r="L29" s="238"/>
    </row>
    <row r="30" spans="1:18" ht="24.95" customHeight="1" x14ac:dyDescent="0.2">
      <c r="A30" s="224" t="str">
        <f>Datos!B38</f>
        <v>1.3.4</v>
      </c>
      <c r="B30" s="405" t="str">
        <f t="shared" si="13"/>
        <v>Oficina para la inspección</v>
      </c>
      <c r="C30" s="406"/>
      <c r="D30" s="356" t="str">
        <f t="shared" si="14"/>
        <v>gl</v>
      </c>
      <c r="E30" s="357">
        <f t="shared" si="15"/>
        <v>0</v>
      </c>
      <c r="F30" s="289">
        <f t="shared" si="16"/>
        <v>0</v>
      </c>
      <c r="G30" s="358">
        <f t="shared" si="17"/>
        <v>0</v>
      </c>
      <c r="H30" s="358">
        <f t="shared" si="18"/>
        <v>0</v>
      </c>
      <c r="I30" s="359">
        <f t="shared" si="19"/>
        <v>0</v>
      </c>
      <c r="J30" s="336"/>
      <c r="K30" s="240"/>
      <c r="L30" s="238"/>
    </row>
    <row r="31" spans="1:18" ht="24.95" customHeight="1" x14ac:dyDescent="0.2">
      <c r="A31" s="224" t="str">
        <f>Datos!B39</f>
        <v>1.3.5</v>
      </c>
      <c r="B31" s="405" t="str">
        <f t="shared" si="13"/>
        <v>Higiene y seguridad en el trabajo</v>
      </c>
      <c r="C31" s="406"/>
      <c r="D31" s="356" t="str">
        <f t="shared" si="14"/>
        <v>gl</v>
      </c>
      <c r="E31" s="357">
        <f t="shared" si="15"/>
        <v>0</v>
      </c>
      <c r="F31" s="289">
        <f t="shared" si="16"/>
        <v>0</v>
      </c>
      <c r="G31" s="358">
        <f t="shared" si="17"/>
        <v>0</v>
      </c>
      <c r="H31" s="358">
        <f t="shared" si="18"/>
        <v>0</v>
      </c>
      <c r="I31" s="359">
        <f t="shared" si="19"/>
        <v>0</v>
      </c>
      <c r="J31" s="336"/>
      <c r="K31" s="240"/>
      <c r="L31" s="238"/>
    </row>
    <row r="32" spans="1:18" ht="24.95" customHeight="1" x14ac:dyDescent="0.2">
      <c r="A32" s="224" t="str">
        <f>Datos!B40</f>
        <v>2</v>
      </c>
      <c r="B32" s="407" t="str">
        <f t="shared" si="13"/>
        <v>MOVIMIENTOS DE SUELO</v>
      </c>
      <c r="C32" s="408"/>
      <c r="D32" s="356">
        <f t="shared" si="14"/>
        <v>0</v>
      </c>
      <c r="E32" s="357">
        <f t="shared" si="15"/>
        <v>0</v>
      </c>
      <c r="F32" s="289">
        <f t="shared" si="16"/>
        <v>0</v>
      </c>
      <c r="G32" s="358">
        <f t="shared" si="17"/>
        <v>0</v>
      </c>
      <c r="H32" s="358">
        <f t="shared" si="18"/>
        <v>0</v>
      </c>
      <c r="I32" s="359">
        <f t="shared" si="19"/>
        <v>0</v>
      </c>
      <c r="J32" s="336"/>
      <c r="K32" s="240"/>
      <c r="L32" s="238"/>
    </row>
    <row r="33" spans="1:10" ht="24.95" customHeight="1" x14ac:dyDescent="0.2">
      <c r="A33" s="224" t="str">
        <f>Datos!B41</f>
        <v>2.1</v>
      </c>
      <c r="B33" s="407" t="str">
        <f t="shared" si="13"/>
        <v>Terraplenamientos, Rellenos y Compactación</v>
      </c>
      <c r="C33" s="408"/>
      <c r="D33" s="356">
        <f t="shared" si="14"/>
        <v>0</v>
      </c>
      <c r="E33" s="357">
        <f t="shared" si="15"/>
        <v>0</v>
      </c>
      <c r="F33" s="289">
        <f t="shared" si="16"/>
        <v>0</v>
      </c>
      <c r="G33" s="358">
        <f t="shared" si="17"/>
        <v>0</v>
      </c>
      <c r="H33" s="358">
        <f t="shared" si="18"/>
        <v>0</v>
      </c>
      <c r="I33" s="359">
        <f t="shared" si="19"/>
        <v>0</v>
      </c>
      <c r="J33" s="336"/>
    </row>
    <row r="34" spans="1:10" ht="24.95" customHeight="1" x14ac:dyDescent="0.2">
      <c r="A34" s="224" t="str">
        <f>Datos!B42</f>
        <v>2.1.1</v>
      </c>
      <c r="B34" s="405" t="str">
        <f t="shared" si="13"/>
        <v>Relleno y Compactación</v>
      </c>
      <c r="C34" s="406"/>
      <c r="D34" s="356" t="str">
        <f t="shared" si="14"/>
        <v>m3</v>
      </c>
      <c r="E34" s="357">
        <f t="shared" si="15"/>
        <v>0</v>
      </c>
      <c r="F34" s="289">
        <f t="shared" si="16"/>
        <v>0</v>
      </c>
      <c r="G34" s="358">
        <f t="shared" si="17"/>
        <v>0</v>
      </c>
      <c r="H34" s="358">
        <f t="shared" si="18"/>
        <v>0</v>
      </c>
      <c r="I34" s="359">
        <f t="shared" si="19"/>
        <v>0</v>
      </c>
      <c r="J34" s="336"/>
    </row>
    <row r="35" spans="1:10" ht="24.95" customHeight="1" x14ac:dyDescent="0.2">
      <c r="A35" s="224" t="str">
        <f>Datos!B43</f>
        <v>2.1.2</v>
      </c>
      <c r="B35" s="405" t="str">
        <f t="shared" si="13"/>
        <v>Relleno de zanjas y conductos</v>
      </c>
      <c r="C35" s="406"/>
      <c r="D35" s="356" t="str">
        <f t="shared" si="14"/>
        <v>m3</v>
      </c>
      <c r="E35" s="357">
        <f t="shared" si="15"/>
        <v>0</v>
      </c>
      <c r="F35" s="289">
        <f t="shared" si="16"/>
        <v>0</v>
      </c>
      <c r="G35" s="358">
        <f t="shared" si="17"/>
        <v>0</v>
      </c>
      <c r="H35" s="358">
        <f t="shared" si="18"/>
        <v>0</v>
      </c>
      <c r="I35" s="359">
        <f t="shared" si="19"/>
        <v>0</v>
      </c>
      <c r="J35" s="336"/>
    </row>
    <row r="36" spans="1:10" ht="24.95" customHeight="1" x14ac:dyDescent="0.2">
      <c r="A36" s="224" t="str">
        <f>Datos!B44</f>
        <v>2.1.3</v>
      </c>
      <c r="B36" s="405" t="str">
        <f t="shared" si="13"/>
        <v>Relleno bajo contrapiso</v>
      </c>
      <c r="C36" s="406"/>
      <c r="D36" s="356" t="str">
        <f t="shared" si="14"/>
        <v>m3</v>
      </c>
      <c r="E36" s="357">
        <f t="shared" si="15"/>
        <v>0</v>
      </c>
      <c r="F36" s="289">
        <f t="shared" si="16"/>
        <v>0</v>
      </c>
      <c r="G36" s="358">
        <f t="shared" si="17"/>
        <v>0</v>
      </c>
      <c r="H36" s="358">
        <f t="shared" si="18"/>
        <v>0</v>
      </c>
      <c r="I36" s="359">
        <f t="shared" si="19"/>
        <v>0</v>
      </c>
      <c r="J36" s="336"/>
    </row>
    <row r="37" spans="1:10" ht="24.95" customHeight="1" x14ac:dyDescent="0.2">
      <c r="A37" s="224" t="str">
        <f>Datos!B45</f>
        <v>2.1.4</v>
      </c>
      <c r="B37" s="405" t="str">
        <f t="shared" si="13"/>
        <v>Nivelación del Terreno</v>
      </c>
      <c r="C37" s="406"/>
      <c r="D37" s="356" t="str">
        <f t="shared" si="14"/>
        <v>m2</v>
      </c>
      <c r="E37" s="357">
        <f t="shared" si="15"/>
        <v>0</v>
      </c>
      <c r="F37" s="289">
        <f t="shared" si="16"/>
        <v>0</v>
      </c>
      <c r="G37" s="358">
        <f t="shared" si="17"/>
        <v>0</v>
      </c>
      <c r="H37" s="358">
        <f t="shared" si="18"/>
        <v>0</v>
      </c>
      <c r="I37" s="359">
        <f t="shared" si="19"/>
        <v>0</v>
      </c>
      <c r="J37" s="336"/>
    </row>
    <row r="38" spans="1:10" ht="24.95" customHeight="1" x14ac:dyDescent="0.2">
      <c r="A38" s="224" t="str">
        <f>Datos!B46</f>
        <v>2.2</v>
      </c>
      <c r="B38" s="407" t="str">
        <f t="shared" si="13"/>
        <v>Excavaciones</v>
      </c>
      <c r="C38" s="408"/>
      <c r="D38" s="356">
        <f t="shared" si="14"/>
        <v>0</v>
      </c>
      <c r="E38" s="357">
        <f t="shared" si="15"/>
        <v>0</v>
      </c>
      <c r="F38" s="289">
        <f t="shared" si="16"/>
        <v>0</v>
      </c>
      <c r="G38" s="358">
        <f t="shared" si="17"/>
        <v>0</v>
      </c>
      <c r="H38" s="358">
        <f t="shared" si="18"/>
        <v>0</v>
      </c>
      <c r="I38" s="359">
        <f t="shared" si="19"/>
        <v>0</v>
      </c>
      <c r="J38" s="336"/>
    </row>
    <row r="39" spans="1:10" ht="24.95" customHeight="1" x14ac:dyDescent="0.2">
      <c r="A39" s="224" t="str">
        <f>Datos!B47</f>
        <v>2.2.2</v>
      </c>
      <c r="B39" s="405" t="str">
        <f t="shared" si="13"/>
        <v>Excavación para fundaciones</v>
      </c>
      <c r="C39" s="406"/>
      <c r="D39" s="356" t="str">
        <f t="shared" si="14"/>
        <v>m3</v>
      </c>
      <c r="E39" s="357">
        <f t="shared" si="15"/>
        <v>0</v>
      </c>
      <c r="F39" s="289">
        <f t="shared" si="16"/>
        <v>0</v>
      </c>
      <c r="G39" s="358">
        <f t="shared" si="17"/>
        <v>0</v>
      </c>
      <c r="H39" s="358">
        <f t="shared" si="18"/>
        <v>0</v>
      </c>
      <c r="I39" s="359">
        <f t="shared" si="19"/>
        <v>0</v>
      </c>
      <c r="J39" s="336"/>
    </row>
    <row r="40" spans="1:10" ht="24.95" customHeight="1" x14ac:dyDescent="0.2">
      <c r="A40" s="224" t="str">
        <f>Datos!B48</f>
        <v>3</v>
      </c>
      <c r="B40" s="407" t="str">
        <f t="shared" si="13"/>
        <v>ESTRUCTURAS RESISTENTES</v>
      </c>
      <c r="C40" s="408"/>
      <c r="D40" s="356">
        <f t="shared" si="14"/>
        <v>0</v>
      </c>
      <c r="E40" s="357">
        <f t="shared" si="15"/>
        <v>0</v>
      </c>
      <c r="F40" s="289">
        <f t="shared" si="16"/>
        <v>0</v>
      </c>
      <c r="G40" s="358">
        <f t="shared" si="17"/>
        <v>0</v>
      </c>
      <c r="H40" s="358">
        <f t="shared" si="18"/>
        <v>0</v>
      </c>
      <c r="I40" s="359">
        <f t="shared" si="19"/>
        <v>0</v>
      </c>
      <c r="J40" s="336"/>
    </row>
    <row r="41" spans="1:10" ht="24.95" customHeight="1" x14ac:dyDescent="0.2">
      <c r="A41" s="224" t="str">
        <f>Datos!B49</f>
        <v>3.1</v>
      </c>
      <c r="B41" s="407" t="str">
        <f t="shared" si="13"/>
        <v>Hormigones Simples - No estructurales</v>
      </c>
      <c r="C41" s="408"/>
      <c r="D41" s="356">
        <f t="shared" si="14"/>
        <v>0</v>
      </c>
      <c r="E41" s="357">
        <f t="shared" si="15"/>
        <v>0</v>
      </c>
      <c r="F41" s="289">
        <f t="shared" si="16"/>
        <v>0</v>
      </c>
      <c r="G41" s="358">
        <f t="shared" si="17"/>
        <v>0</v>
      </c>
      <c r="H41" s="358">
        <f t="shared" si="18"/>
        <v>0</v>
      </c>
      <c r="I41" s="359">
        <f t="shared" si="19"/>
        <v>0</v>
      </c>
      <c r="J41" s="336"/>
    </row>
    <row r="42" spans="1:10" ht="24.95" customHeight="1" x14ac:dyDescent="0.2">
      <c r="A42" s="224" t="str">
        <f>Datos!B50</f>
        <v>3.1.1</v>
      </c>
      <c r="B42" s="405" t="str">
        <f t="shared" si="13"/>
        <v xml:space="preserve">Hormigón de Limpieza </v>
      </c>
      <c r="C42" s="406"/>
      <c r="D42" s="356" t="str">
        <f t="shared" si="14"/>
        <v>m2</v>
      </c>
      <c r="E42" s="357">
        <f t="shared" si="15"/>
        <v>0</v>
      </c>
      <c r="F42" s="289">
        <f t="shared" si="16"/>
        <v>0</v>
      </c>
      <c r="G42" s="358">
        <f t="shared" si="17"/>
        <v>0</v>
      </c>
      <c r="H42" s="358">
        <f t="shared" si="18"/>
        <v>0</v>
      </c>
      <c r="I42" s="359">
        <f t="shared" si="19"/>
        <v>0</v>
      </c>
      <c r="J42" s="336"/>
    </row>
    <row r="43" spans="1:10" ht="24.95" customHeight="1" x14ac:dyDescent="0.2">
      <c r="A43" s="224" t="str">
        <f>Datos!B51</f>
        <v>3.2</v>
      </c>
      <c r="B43" s="407" t="str">
        <f t="shared" si="13"/>
        <v xml:space="preserve">Estructuras Resistentes de Hº Aº </v>
      </c>
      <c r="C43" s="408"/>
      <c r="D43" s="356">
        <f t="shared" si="14"/>
        <v>0</v>
      </c>
      <c r="E43" s="357">
        <f t="shared" si="15"/>
        <v>0</v>
      </c>
      <c r="F43" s="289">
        <f t="shared" si="16"/>
        <v>0</v>
      </c>
      <c r="G43" s="358">
        <f t="shared" si="17"/>
        <v>0</v>
      </c>
      <c r="H43" s="358">
        <f t="shared" si="18"/>
        <v>0</v>
      </c>
      <c r="I43" s="359">
        <f t="shared" si="19"/>
        <v>0</v>
      </c>
      <c r="J43" s="336"/>
    </row>
    <row r="44" spans="1:10" ht="24.95" customHeight="1" x14ac:dyDescent="0.2">
      <c r="A44" s="224" t="str">
        <f>Datos!B52</f>
        <v>3.2.3</v>
      </c>
      <c r="B44" s="405" t="str">
        <f t="shared" si="13"/>
        <v>Bases con parrilla</v>
      </c>
      <c r="C44" s="406"/>
      <c r="D44" s="356" t="str">
        <f t="shared" si="14"/>
        <v>m3</v>
      </c>
      <c r="E44" s="357">
        <f t="shared" si="15"/>
        <v>0</v>
      </c>
      <c r="F44" s="289">
        <f t="shared" si="16"/>
        <v>0</v>
      </c>
      <c r="G44" s="358">
        <f t="shared" si="17"/>
        <v>0</v>
      </c>
      <c r="H44" s="358">
        <f t="shared" si="18"/>
        <v>0</v>
      </c>
      <c r="I44" s="359">
        <f t="shared" si="19"/>
        <v>0</v>
      </c>
      <c r="J44" s="336"/>
    </row>
    <row r="45" spans="1:10" ht="24.95" customHeight="1" x14ac:dyDescent="0.2">
      <c r="A45" s="224" t="str">
        <f>Datos!B53</f>
        <v>3.2.7</v>
      </c>
      <c r="B45" s="405" t="str">
        <f t="shared" si="13"/>
        <v>Plateas de Fundacion</v>
      </c>
      <c r="C45" s="406"/>
      <c r="D45" s="356" t="str">
        <f t="shared" si="14"/>
        <v>m3</v>
      </c>
      <c r="E45" s="357">
        <f t="shared" si="15"/>
        <v>0</v>
      </c>
      <c r="F45" s="289">
        <f t="shared" si="16"/>
        <v>0</v>
      </c>
      <c r="G45" s="358">
        <f t="shared" si="17"/>
        <v>0</v>
      </c>
      <c r="H45" s="358">
        <f t="shared" si="18"/>
        <v>0</v>
      </c>
      <c r="I45" s="359">
        <f t="shared" si="19"/>
        <v>0</v>
      </c>
      <c r="J45" s="336"/>
    </row>
    <row r="46" spans="1:10" ht="24.95" customHeight="1" x14ac:dyDescent="0.2">
      <c r="A46" s="224" t="str">
        <f>Datos!B54</f>
        <v>3.2.8</v>
      </c>
      <c r="B46" s="405" t="str">
        <f t="shared" si="13"/>
        <v>Zapatas Corridas</v>
      </c>
      <c r="C46" s="406"/>
      <c r="D46" s="356" t="str">
        <f t="shared" si="14"/>
        <v>m3</v>
      </c>
      <c r="E46" s="357">
        <f t="shared" si="15"/>
        <v>0</v>
      </c>
      <c r="F46" s="289">
        <f t="shared" si="16"/>
        <v>0</v>
      </c>
      <c r="G46" s="358">
        <f t="shared" si="17"/>
        <v>0</v>
      </c>
      <c r="H46" s="358">
        <f t="shared" si="18"/>
        <v>0</v>
      </c>
      <c r="I46" s="359">
        <f t="shared" si="19"/>
        <v>0</v>
      </c>
      <c r="J46" s="336"/>
    </row>
    <row r="47" spans="1:10" ht="24.95" customHeight="1" x14ac:dyDescent="0.2">
      <c r="A47" s="224" t="str">
        <f>Datos!B55</f>
        <v>3.2.9</v>
      </c>
      <c r="B47" s="405" t="str">
        <f t="shared" si="13"/>
        <v>Vigas de Fundaciones</v>
      </c>
      <c r="C47" s="406"/>
      <c r="D47" s="356" t="str">
        <f t="shared" si="14"/>
        <v>m3</v>
      </c>
      <c r="E47" s="357">
        <f t="shared" si="15"/>
        <v>0</v>
      </c>
      <c r="F47" s="289">
        <f t="shared" si="16"/>
        <v>0</v>
      </c>
      <c r="G47" s="358">
        <f t="shared" si="17"/>
        <v>0</v>
      </c>
      <c r="H47" s="358">
        <f t="shared" si="18"/>
        <v>0</v>
      </c>
      <c r="I47" s="359">
        <f t="shared" si="19"/>
        <v>0</v>
      </c>
      <c r="J47" s="336"/>
    </row>
    <row r="48" spans="1:10" ht="24.95" customHeight="1" x14ac:dyDescent="0.2">
      <c r="A48" s="224" t="str">
        <f>Datos!B56</f>
        <v>3.2.10</v>
      </c>
      <c r="B48" s="405" t="str">
        <f t="shared" si="13"/>
        <v>Vigas de arriostramiento</v>
      </c>
      <c r="C48" s="406"/>
      <c r="D48" s="356" t="str">
        <f t="shared" si="14"/>
        <v>m3</v>
      </c>
      <c r="E48" s="357">
        <f t="shared" si="15"/>
        <v>0</v>
      </c>
      <c r="F48" s="289">
        <f t="shared" si="16"/>
        <v>0</v>
      </c>
      <c r="G48" s="358">
        <f t="shared" si="17"/>
        <v>0</v>
      </c>
      <c r="H48" s="358">
        <f t="shared" si="18"/>
        <v>0</v>
      </c>
      <c r="I48" s="359">
        <f t="shared" si="19"/>
        <v>0</v>
      </c>
      <c r="J48" s="336"/>
    </row>
    <row r="49" spans="1:10" ht="24.95" customHeight="1" x14ac:dyDescent="0.2">
      <c r="A49" s="224" t="str">
        <f>Datos!B57</f>
        <v>3.2.11</v>
      </c>
      <c r="B49" s="405" t="str">
        <f t="shared" si="13"/>
        <v>Columnas de encadenado</v>
      </c>
      <c r="C49" s="406"/>
      <c r="D49" s="356" t="str">
        <f t="shared" si="14"/>
        <v>m3</v>
      </c>
      <c r="E49" s="357">
        <f t="shared" si="15"/>
        <v>0</v>
      </c>
      <c r="F49" s="289">
        <f t="shared" si="16"/>
        <v>0</v>
      </c>
      <c r="G49" s="358">
        <f t="shared" si="17"/>
        <v>0</v>
      </c>
      <c r="H49" s="358">
        <f t="shared" si="18"/>
        <v>0</v>
      </c>
      <c r="I49" s="359">
        <f t="shared" si="19"/>
        <v>0</v>
      </c>
      <c r="J49" s="336"/>
    </row>
    <row r="50" spans="1:10" ht="24.95" customHeight="1" x14ac:dyDescent="0.2">
      <c r="A50" s="224" t="str">
        <f>Datos!B58</f>
        <v>3.2.12</v>
      </c>
      <c r="B50" s="405" t="str">
        <f t="shared" si="13"/>
        <v>Columnas de carga</v>
      </c>
      <c r="C50" s="406"/>
      <c r="D50" s="356" t="str">
        <f t="shared" si="14"/>
        <v>m3</v>
      </c>
      <c r="E50" s="357">
        <f t="shared" si="15"/>
        <v>0</v>
      </c>
      <c r="F50" s="289">
        <f t="shared" si="16"/>
        <v>0</v>
      </c>
      <c r="G50" s="358">
        <f t="shared" si="17"/>
        <v>0</v>
      </c>
      <c r="H50" s="358">
        <f t="shared" si="18"/>
        <v>0</v>
      </c>
      <c r="I50" s="359">
        <f t="shared" si="19"/>
        <v>0</v>
      </c>
      <c r="J50" s="336"/>
    </row>
    <row r="51" spans="1:10" ht="24.95" customHeight="1" x14ac:dyDescent="0.2">
      <c r="A51" s="259" t="str">
        <f>Datos!B59</f>
        <v>3.2.13</v>
      </c>
      <c r="B51" s="405" t="str">
        <f t="shared" si="13"/>
        <v>Vigas de encadenado y dintel</v>
      </c>
      <c r="C51" s="406"/>
      <c r="D51" s="356" t="str">
        <f t="shared" si="14"/>
        <v>m3</v>
      </c>
      <c r="E51" s="357">
        <f t="shared" si="15"/>
        <v>0</v>
      </c>
      <c r="F51" s="289">
        <f t="shared" si="16"/>
        <v>0</v>
      </c>
      <c r="G51" s="358">
        <f t="shared" si="17"/>
        <v>0</v>
      </c>
      <c r="H51" s="358">
        <f t="shared" si="18"/>
        <v>0</v>
      </c>
      <c r="I51" s="359">
        <f t="shared" si="19"/>
        <v>0</v>
      </c>
      <c r="J51" s="336"/>
    </row>
    <row r="52" spans="1:10" ht="24.95" customHeight="1" x14ac:dyDescent="0.2">
      <c r="A52" s="224" t="str">
        <f>Datos!B60</f>
        <v>3.2.14</v>
      </c>
      <c r="B52" s="405" t="str">
        <f t="shared" si="13"/>
        <v xml:space="preserve">Vigas de Carga </v>
      </c>
      <c r="C52" s="406"/>
      <c r="D52" s="356" t="str">
        <f t="shared" si="14"/>
        <v>m3</v>
      </c>
      <c r="E52" s="357">
        <f t="shared" si="15"/>
        <v>0</v>
      </c>
      <c r="F52" s="289">
        <f t="shared" si="16"/>
        <v>0</v>
      </c>
      <c r="G52" s="358">
        <f t="shared" si="17"/>
        <v>0</v>
      </c>
      <c r="H52" s="358">
        <f t="shared" si="18"/>
        <v>0</v>
      </c>
      <c r="I52" s="359">
        <f t="shared" si="19"/>
        <v>0</v>
      </c>
      <c r="J52" s="336"/>
    </row>
    <row r="53" spans="1:10" ht="24.95" customHeight="1" x14ac:dyDescent="0.2">
      <c r="A53" s="224" t="str">
        <f>Datos!B61</f>
        <v>3.2.17</v>
      </c>
      <c r="B53" s="405" t="str">
        <f t="shared" si="13"/>
        <v>Tabiques de Hormigón armado</v>
      </c>
      <c r="C53" s="406"/>
      <c r="D53" s="356" t="str">
        <f t="shared" si="14"/>
        <v>m3</v>
      </c>
      <c r="E53" s="357">
        <f t="shared" si="15"/>
        <v>0</v>
      </c>
      <c r="F53" s="289">
        <f t="shared" si="16"/>
        <v>0</v>
      </c>
      <c r="G53" s="358">
        <f t="shared" si="17"/>
        <v>0</v>
      </c>
      <c r="H53" s="358">
        <f t="shared" si="18"/>
        <v>0</v>
      </c>
      <c r="I53" s="359">
        <f t="shared" si="19"/>
        <v>0</v>
      </c>
      <c r="J53" s="336"/>
    </row>
    <row r="54" spans="1:10" ht="24.95" customHeight="1" x14ac:dyDescent="0.2">
      <c r="A54" s="224" t="str">
        <f>Datos!B62</f>
        <v>3.3</v>
      </c>
      <c r="B54" s="407" t="str">
        <f t="shared" si="13"/>
        <v>Estructuras Metálicas</v>
      </c>
      <c r="C54" s="408"/>
      <c r="D54" s="356">
        <f t="shared" si="14"/>
        <v>0</v>
      </c>
      <c r="E54" s="357">
        <f t="shared" si="15"/>
        <v>0</v>
      </c>
      <c r="F54" s="289">
        <f t="shared" si="16"/>
        <v>0</v>
      </c>
      <c r="G54" s="358">
        <f t="shared" si="17"/>
        <v>0</v>
      </c>
      <c r="H54" s="358">
        <f t="shared" si="18"/>
        <v>0</v>
      </c>
      <c r="I54" s="359">
        <f t="shared" si="19"/>
        <v>0</v>
      </c>
      <c r="J54" s="336"/>
    </row>
    <row r="55" spans="1:10" ht="24.95" customHeight="1" x14ac:dyDescent="0.2">
      <c r="A55" s="224" t="str">
        <f>Datos!B63</f>
        <v>3.3.2</v>
      </c>
      <c r="B55" s="405" t="str">
        <f t="shared" si="13"/>
        <v>Estructura de correas cerchas,  vigas y columnas</v>
      </c>
      <c r="C55" s="406"/>
      <c r="D55" s="356" t="str">
        <f t="shared" si="14"/>
        <v>m2</v>
      </c>
      <c r="E55" s="357">
        <f t="shared" si="15"/>
        <v>0</v>
      </c>
      <c r="F55" s="289">
        <f t="shared" si="16"/>
        <v>0</v>
      </c>
      <c r="G55" s="358">
        <f t="shared" si="17"/>
        <v>0</v>
      </c>
      <c r="H55" s="358">
        <f t="shared" si="18"/>
        <v>0</v>
      </c>
      <c r="I55" s="359">
        <f t="shared" si="19"/>
        <v>0</v>
      </c>
      <c r="J55" s="336"/>
    </row>
    <row r="56" spans="1:10" ht="24.95" customHeight="1" x14ac:dyDescent="0.2">
      <c r="A56" s="224" t="str">
        <f>Datos!B64</f>
        <v>3.3.3</v>
      </c>
      <c r="B56" s="405" t="str">
        <f t="shared" si="13"/>
        <v>Estructura soporte de Revestimiento</v>
      </c>
      <c r="C56" s="406"/>
      <c r="D56" s="356" t="str">
        <f t="shared" si="14"/>
        <v>ml</v>
      </c>
      <c r="E56" s="357">
        <f t="shared" si="15"/>
        <v>0</v>
      </c>
      <c r="F56" s="289">
        <f t="shared" si="16"/>
        <v>0</v>
      </c>
      <c r="G56" s="358">
        <f t="shared" si="17"/>
        <v>0</v>
      </c>
      <c r="H56" s="358">
        <f t="shared" si="18"/>
        <v>0</v>
      </c>
      <c r="I56" s="359">
        <f t="shared" si="19"/>
        <v>0</v>
      </c>
      <c r="J56" s="336"/>
    </row>
    <row r="57" spans="1:10" ht="24.95" customHeight="1" x14ac:dyDescent="0.2">
      <c r="A57" s="224" t="str">
        <f>Datos!B65</f>
        <v>3.3.4</v>
      </c>
      <c r="B57" s="405" t="str">
        <f t="shared" si="13"/>
        <v>Estructura metálica para tque. de Rva.</v>
      </c>
      <c r="C57" s="406"/>
      <c r="D57" s="356" t="str">
        <f t="shared" si="14"/>
        <v>gl</v>
      </c>
      <c r="E57" s="357">
        <f t="shared" si="15"/>
        <v>0</v>
      </c>
      <c r="F57" s="289">
        <f t="shared" si="16"/>
        <v>0</v>
      </c>
      <c r="G57" s="358">
        <f t="shared" si="17"/>
        <v>0</v>
      </c>
      <c r="H57" s="358">
        <f t="shared" si="18"/>
        <v>0</v>
      </c>
      <c r="I57" s="359">
        <f t="shared" si="19"/>
        <v>0</v>
      </c>
      <c r="J57" s="336"/>
    </row>
    <row r="58" spans="1:10" ht="24.95" customHeight="1" x14ac:dyDescent="0.2">
      <c r="A58" s="224" t="str">
        <f>Datos!B66</f>
        <v>3.3.7</v>
      </c>
      <c r="B58" s="405" t="str">
        <f t="shared" si="13"/>
        <v>Cenefa con estructura soporte</v>
      </c>
      <c r="C58" s="406"/>
      <c r="D58" s="356" t="str">
        <f t="shared" si="14"/>
        <v>gl</v>
      </c>
      <c r="E58" s="357">
        <f t="shared" si="15"/>
        <v>0</v>
      </c>
      <c r="F58" s="289">
        <f t="shared" si="16"/>
        <v>0</v>
      </c>
      <c r="G58" s="358">
        <f t="shared" si="17"/>
        <v>0</v>
      </c>
      <c r="H58" s="358">
        <f t="shared" si="18"/>
        <v>0</v>
      </c>
      <c r="I58" s="359">
        <f t="shared" si="19"/>
        <v>0</v>
      </c>
      <c r="J58" s="336"/>
    </row>
    <row r="59" spans="1:10" ht="24.95" customHeight="1" x14ac:dyDescent="0.2">
      <c r="A59" s="224" t="str">
        <f>Datos!B67</f>
        <v>4</v>
      </c>
      <c r="B59" s="407" t="str">
        <f t="shared" si="13"/>
        <v>ALBAÑILERIA</v>
      </c>
      <c r="C59" s="408"/>
      <c r="D59" s="356">
        <f t="shared" si="14"/>
        <v>0</v>
      </c>
      <c r="E59" s="357">
        <f t="shared" si="15"/>
        <v>0</v>
      </c>
      <c r="F59" s="289">
        <f t="shared" si="16"/>
        <v>0</v>
      </c>
      <c r="G59" s="358">
        <f t="shared" si="17"/>
        <v>0</v>
      </c>
      <c r="H59" s="358">
        <f t="shared" si="18"/>
        <v>0</v>
      </c>
      <c r="I59" s="359">
        <f t="shared" si="19"/>
        <v>0</v>
      </c>
      <c r="J59" s="336"/>
    </row>
    <row r="60" spans="1:10" ht="24.95" customHeight="1" x14ac:dyDescent="0.2">
      <c r="A60" s="224" t="str">
        <f>Datos!B68</f>
        <v>4.1</v>
      </c>
      <c r="B60" s="407" t="str">
        <f t="shared" si="13"/>
        <v>Mamposteria</v>
      </c>
      <c r="C60" s="408"/>
      <c r="D60" s="356">
        <f t="shared" si="14"/>
        <v>0</v>
      </c>
      <c r="E60" s="357">
        <f t="shared" si="15"/>
        <v>0</v>
      </c>
      <c r="F60" s="289">
        <f t="shared" si="16"/>
        <v>0</v>
      </c>
      <c r="G60" s="358">
        <f t="shared" si="17"/>
        <v>0</v>
      </c>
      <c r="H60" s="358">
        <f t="shared" si="18"/>
        <v>0</v>
      </c>
      <c r="I60" s="359">
        <f t="shared" si="19"/>
        <v>0</v>
      </c>
      <c r="J60" s="336"/>
    </row>
    <row r="61" spans="1:10" ht="24.95" customHeight="1" x14ac:dyDescent="0.2">
      <c r="A61" s="224" t="str">
        <f>Datos!B69</f>
        <v>4.1.3</v>
      </c>
      <c r="B61" s="405" t="str">
        <f t="shared" si="13"/>
        <v>Mampostería armada de 0,20m</v>
      </c>
      <c r="C61" s="406"/>
      <c r="D61" s="356" t="str">
        <f t="shared" si="14"/>
        <v>m2</v>
      </c>
      <c r="E61" s="357">
        <f t="shared" si="15"/>
        <v>0</v>
      </c>
      <c r="F61" s="289">
        <f t="shared" si="16"/>
        <v>0</v>
      </c>
      <c r="G61" s="358">
        <f t="shared" si="17"/>
        <v>0</v>
      </c>
      <c r="H61" s="358">
        <f t="shared" si="18"/>
        <v>0</v>
      </c>
      <c r="I61" s="359">
        <f t="shared" si="19"/>
        <v>0</v>
      </c>
      <c r="J61" s="336"/>
    </row>
    <row r="62" spans="1:10" ht="24.95" customHeight="1" x14ac:dyDescent="0.2">
      <c r="A62" s="224" t="str">
        <f>Datos!B70</f>
        <v>4.2</v>
      </c>
      <c r="B62" s="407" t="str">
        <f t="shared" si="13"/>
        <v>AISLACIONES</v>
      </c>
      <c r="C62" s="408"/>
      <c r="D62" s="356">
        <f t="shared" si="14"/>
        <v>0</v>
      </c>
      <c r="E62" s="357">
        <f t="shared" si="15"/>
        <v>0</v>
      </c>
      <c r="F62" s="289">
        <f t="shared" si="16"/>
        <v>0</v>
      </c>
      <c r="G62" s="358">
        <f t="shared" si="17"/>
        <v>0</v>
      </c>
      <c r="H62" s="358">
        <f t="shared" si="18"/>
        <v>0</v>
      </c>
      <c r="I62" s="359">
        <f t="shared" si="19"/>
        <v>0</v>
      </c>
      <c r="J62" s="336"/>
    </row>
    <row r="63" spans="1:10" ht="24.95" customHeight="1" x14ac:dyDescent="0.2">
      <c r="A63" s="224" t="str">
        <f>Datos!B71</f>
        <v>4.2.1</v>
      </c>
      <c r="B63" s="405" t="str">
        <f t="shared" si="13"/>
        <v>Capa Aisladora horizontal y vertical</v>
      </c>
      <c r="C63" s="406"/>
      <c r="D63" s="356" t="str">
        <f t="shared" si="14"/>
        <v>m2</v>
      </c>
      <c r="E63" s="357">
        <f t="shared" si="15"/>
        <v>0</v>
      </c>
      <c r="F63" s="289">
        <f t="shared" si="16"/>
        <v>0</v>
      </c>
      <c r="G63" s="358">
        <f t="shared" si="17"/>
        <v>0</v>
      </c>
      <c r="H63" s="358">
        <f t="shared" si="18"/>
        <v>0</v>
      </c>
      <c r="I63" s="359">
        <f t="shared" si="19"/>
        <v>0</v>
      </c>
      <c r="J63" s="336"/>
    </row>
    <row r="64" spans="1:10" ht="24.95" customHeight="1" x14ac:dyDescent="0.2">
      <c r="A64" s="224" t="str">
        <f>Datos!B72</f>
        <v>4.2.2</v>
      </c>
      <c r="B64" s="405" t="str">
        <f t="shared" si="13"/>
        <v>Aislación contra el Salitre</v>
      </c>
      <c r="C64" s="406"/>
      <c r="D64" s="356" t="str">
        <f t="shared" si="14"/>
        <v>m2</v>
      </c>
      <c r="E64" s="357">
        <f t="shared" si="15"/>
        <v>0</v>
      </c>
      <c r="F64" s="289">
        <f t="shared" si="16"/>
        <v>0</v>
      </c>
      <c r="G64" s="358">
        <f t="shared" si="17"/>
        <v>0</v>
      </c>
      <c r="H64" s="358">
        <f t="shared" si="18"/>
        <v>0</v>
      </c>
      <c r="I64" s="359">
        <f t="shared" si="19"/>
        <v>0</v>
      </c>
      <c r="J64" s="336"/>
    </row>
    <row r="65" spans="1:10" ht="24.95" customHeight="1" x14ac:dyDescent="0.2">
      <c r="A65" s="224" t="str">
        <f>Datos!B73</f>
        <v>4.3</v>
      </c>
      <c r="B65" s="407" t="str">
        <f t="shared" si="13"/>
        <v>REVOQUES Y ENLUCIDOS</v>
      </c>
      <c r="C65" s="408"/>
      <c r="D65" s="356">
        <f t="shared" si="14"/>
        <v>0</v>
      </c>
      <c r="E65" s="357">
        <f t="shared" si="15"/>
        <v>0</v>
      </c>
      <c r="F65" s="289">
        <f t="shared" si="16"/>
        <v>0</v>
      </c>
      <c r="G65" s="358">
        <f t="shared" si="17"/>
        <v>0</v>
      </c>
      <c r="H65" s="358">
        <f t="shared" si="18"/>
        <v>0</v>
      </c>
      <c r="I65" s="359">
        <f t="shared" si="19"/>
        <v>0</v>
      </c>
      <c r="J65" s="336"/>
    </row>
    <row r="66" spans="1:10" ht="24.95" customHeight="1" x14ac:dyDescent="0.2">
      <c r="A66" s="224" t="str">
        <f>Datos!B74</f>
        <v>4.3.1</v>
      </c>
      <c r="B66" s="405" t="str">
        <f t="shared" si="13"/>
        <v>Jaharro o revoque grueso interior y exterior</v>
      </c>
      <c r="C66" s="406"/>
      <c r="D66" s="356" t="str">
        <f t="shared" si="14"/>
        <v>m2</v>
      </c>
      <c r="E66" s="357">
        <f t="shared" si="15"/>
        <v>0</v>
      </c>
      <c r="F66" s="289">
        <f t="shared" si="16"/>
        <v>0</v>
      </c>
      <c r="G66" s="358">
        <f t="shared" si="17"/>
        <v>0</v>
      </c>
      <c r="H66" s="358">
        <f t="shared" si="18"/>
        <v>0</v>
      </c>
      <c r="I66" s="359">
        <f t="shared" si="19"/>
        <v>0</v>
      </c>
      <c r="J66" s="336"/>
    </row>
    <row r="67" spans="1:10" ht="24.95" customHeight="1" x14ac:dyDescent="0.2">
      <c r="A67" s="224" t="str">
        <f>Datos!B75</f>
        <v>4.3.2</v>
      </c>
      <c r="B67" s="405" t="str">
        <f t="shared" si="13"/>
        <v>Revoque grueso impermeable bajo revestimiento</v>
      </c>
      <c r="C67" s="406"/>
      <c r="D67" s="356" t="str">
        <f t="shared" si="14"/>
        <v>m2</v>
      </c>
      <c r="E67" s="357">
        <f t="shared" si="15"/>
        <v>0</v>
      </c>
      <c r="F67" s="289">
        <f t="shared" si="16"/>
        <v>0</v>
      </c>
      <c r="G67" s="358">
        <f t="shared" si="17"/>
        <v>0</v>
      </c>
      <c r="H67" s="358">
        <f t="shared" si="18"/>
        <v>0</v>
      </c>
      <c r="I67" s="359">
        <f t="shared" si="19"/>
        <v>0</v>
      </c>
      <c r="J67" s="336"/>
    </row>
    <row r="68" spans="1:10" ht="24.95" customHeight="1" x14ac:dyDescent="0.2">
      <c r="A68" s="224" t="str">
        <f>Datos!B76</f>
        <v>4.3.6</v>
      </c>
      <c r="B68" s="405" t="str">
        <f t="shared" si="13"/>
        <v>Enlucidos o revoques finos</v>
      </c>
      <c r="C68" s="406"/>
      <c r="D68" s="356" t="str">
        <f t="shared" si="14"/>
        <v>m2</v>
      </c>
      <c r="E68" s="357">
        <f t="shared" si="15"/>
        <v>0</v>
      </c>
      <c r="F68" s="289">
        <f t="shared" si="16"/>
        <v>0</v>
      </c>
      <c r="G68" s="358">
        <f t="shared" si="17"/>
        <v>0</v>
      </c>
      <c r="H68" s="358">
        <f t="shared" si="18"/>
        <v>0</v>
      </c>
      <c r="I68" s="359">
        <f t="shared" si="19"/>
        <v>0</v>
      </c>
      <c r="J68" s="336"/>
    </row>
    <row r="69" spans="1:10" ht="24.95" customHeight="1" x14ac:dyDescent="0.2">
      <c r="A69" s="224" t="str">
        <f>Datos!B77</f>
        <v>4.4</v>
      </c>
      <c r="B69" s="407" t="str">
        <f t="shared" si="13"/>
        <v>CONTRAPISOS Y CARPETAS</v>
      </c>
      <c r="C69" s="408"/>
      <c r="D69" s="356">
        <f t="shared" si="14"/>
        <v>0</v>
      </c>
      <c r="E69" s="357">
        <f t="shared" si="15"/>
        <v>0</v>
      </c>
      <c r="F69" s="289">
        <f t="shared" si="16"/>
        <v>0</v>
      </c>
      <c r="G69" s="358">
        <f t="shared" si="17"/>
        <v>0</v>
      </c>
      <c r="H69" s="358">
        <f t="shared" si="18"/>
        <v>0</v>
      </c>
      <c r="I69" s="359">
        <f t="shared" si="19"/>
        <v>0</v>
      </c>
      <c r="J69" s="336"/>
    </row>
    <row r="70" spans="1:10" ht="24.95" customHeight="1" x14ac:dyDescent="0.2">
      <c r="A70" s="224" t="str">
        <f>Datos!B78</f>
        <v>4.4.3</v>
      </c>
      <c r="B70" s="405" t="str">
        <f t="shared" si="13"/>
        <v>Carpeta</v>
      </c>
      <c r="C70" s="406"/>
      <c r="D70" s="356" t="str">
        <f t="shared" si="14"/>
        <v>m2</v>
      </c>
      <c r="E70" s="357">
        <f t="shared" si="15"/>
        <v>0</v>
      </c>
      <c r="F70" s="289">
        <f t="shared" si="16"/>
        <v>0</v>
      </c>
      <c r="G70" s="358">
        <f t="shared" si="17"/>
        <v>0</v>
      </c>
      <c r="H70" s="358">
        <f t="shared" si="18"/>
        <v>0</v>
      </c>
      <c r="I70" s="359">
        <f t="shared" si="19"/>
        <v>0</v>
      </c>
      <c r="J70" s="336"/>
    </row>
    <row r="71" spans="1:10" ht="24.95" customHeight="1" x14ac:dyDescent="0.2">
      <c r="A71" s="224" t="str">
        <f>Datos!B79</f>
        <v>4.5</v>
      </c>
      <c r="B71" s="407" t="str">
        <f t="shared" si="13"/>
        <v>ANTEPECHOS</v>
      </c>
      <c r="C71" s="408"/>
      <c r="D71" s="356">
        <f t="shared" si="14"/>
        <v>0</v>
      </c>
      <c r="E71" s="357">
        <f t="shared" si="15"/>
        <v>0</v>
      </c>
      <c r="F71" s="289">
        <f t="shared" si="16"/>
        <v>0</v>
      </c>
      <c r="G71" s="358">
        <f t="shared" si="17"/>
        <v>0</v>
      </c>
      <c r="H71" s="358">
        <f t="shared" si="18"/>
        <v>0</v>
      </c>
      <c r="I71" s="359">
        <f t="shared" si="19"/>
        <v>0</v>
      </c>
      <c r="J71" s="336"/>
    </row>
    <row r="72" spans="1:10" ht="24.95" customHeight="1" x14ac:dyDescent="0.2">
      <c r="A72" s="224" t="str">
        <f>Datos!B80</f>
        <v>4.5.1</v>
      </c>
      <c r="B72" s="405" t="str">
        <f t="shared" si="13"/>
        <v>De Hormigon</v>
      </c>
      <c r="C72" s="406"/>
      <c r="D72" s="356" t="str">
        <f t="shared" si="14"/>
        <v>m2</v>
      </c>
      <c r="E72" s="357">
        <f t="shared" si="15"/>
        <v>0</v>
      </c>
      <c r="F72" s="289">
        <f t="shared" si="16"/>
        <v>0</v>
      </c>
      <c r="G72" s="358">
        <f t="shared" si="17"/>
        <v>0</v>
      </c>
      <c r="H72" s="358">
        <f t="shared" si="18"/>
        <v>0</v>
      </c>
      <c r="I72" s="359">
        <f t="shared" si="19"/>
        <v>0</v>
      </c>
      <c r="J72" s="336"/>
    </row>
    <row r="73" spans="1:10" ht="24.95" customHeight="1" x14ac:dyDescent="0.2">
      <c r="A73" s="224" t="str">
        <f>Datos!B81</f>
        <v>5</v>
      </c>
      <c r="B73" s="407" t="str">
        <f t="shared" si="13"/>
        <v>Tabiques</v>
      </c>
      <c r="C73" s="408"/>
      <c r="D73" s="356">
        <f t="shared" si="14"/>
        <v>0</v>
      </c>
      <c r="E73" s="357">
        <f t="shared" si="15"/>
        <v>0</v>
      </c>
      <c r="F73" s="289">
        <f t="shared" si="16"/>
        <v>0</v>
      </c>
      <c r="G73" s="358">
        <f t="shared" si="17"/>
        <v>0</v>
      </c>
      <c r="H73" s="358">
        <f t="shared" si="18"/>
        <v>0</v>
      </c>
      <c r="I73" s="359">
        <f t="shared" si="19"/>
        <v>0</v>
      </c>
      <c r="J73" s="336"/>
    </row>
    <row r="74" spans="1:10" ht="24.95" customHeight="1" x14ac:dyDescent="0.2">
      <c r="A74" s="224" t="str">
        <f>Datos!B82</f>
        <v>5.1</v>
      </c>
      <c r="B74" s="405" t="str">
        <f t="shared" si="13"/>
        <v>Tabiques de placas de roca de yeso</v>
      </c>
      <c r="C74" s="406"/>
      <c r="D74" s="356">
        <f t="shared" si="14"/>
        <v>0</v>
      </c>
      <c r="E74" s="357">
        <f t="shared" si="15"/>
        <v>0</v>
      </c>
      <c r="F74" s="289">
        <f t="shared" si="16"/>
        <v>0</v>
      </c>
      <c r="G74" s="358">
        <f t="shared" si="17"/>
        <v>0</v>
      </c>
      <c r="H74" s="358">
        <f t="shared" si="18"/>
        <v>0</v>
      </c>
      <c r="I74" s="359">
        <f t="shared" si="19"/>
        <v>0</v>
      </c>
      <c r="J74" s="336"/>
    </row>
    <row r="75" spans="1:10" ht="33" customHeight="1" x14ac:dyDescent="0.2">
      <c r="A75" s="224" t="str">
        <f>Datos!B83</f>
        <v>5.1.3</v>
      </c>
      <c r="B75" s="405" t="str">
        <f t="shared" si="13"/>
        <v>Tabiques Livianos simple placa roca de yeso tipo durlock 4D protección premium doble</v>
      </c>
      <c r="C75" s="406"/>
      <c r="D75" s="356" t="str">
        <f t="shared" si="14"/>
        <v>m2</v>
      </c>
      <c r="E75" s="357">
        <f t="shared" si="15"/>
        <v>0</v>
      </c>
      <c r="F75" s="289">
        <f t="shared" si="16"/>
        <v>0</v>
      </c>
      <c r="G75" s="358">
        <f t="shared" si="17"/>
        <v>0</v>
      </c>
      <c r="H75" s="358">
        <f t="shared" si="18"/>
        <v>0</v>
      </c>
      <c r="I75" s="359">
        <f t="shared" si="19"/>
        <v>0</v>
      </c>
      <c r="J75" s="336"/>
    </row>
    <row r="76" spans="1:10" ht="24.95" customHeight="1" x14ac:dyDescent="0.2">
      <c r="A76" s="224" t="str">
        <f>Datos!B84</f>
        <v>5.2</v>
      </c>
      <c r="B76" s="405" t="str">
        <f t="shared" si="13"/>
        <v>Tabiques de placa Cementicia</v>
      </c>
      <c r="C76" s="406"/>
      <c r="D76" s="356" t="str">
        <f t="shared" si="14"/>
        <v>m2</v>
      </c>
      <c r="E76" s="357">
        <f t="shared" si="15"/>
        <v>0</v>
      </c>
      <c r="F76" s="289">
        <f t="shared" si="16"/>
        <v>0</v>
      </c>
      <c r="G76" s="358">
        <f t="shared" si="17"/>
        <v>0</v>
      </c>
      <c r="H76" s="358">
        <f t="shared" si="18"/>
        <v>0</v>
      </c>
      <c r="I76" s="359">
        <f t="shared" si="19"/>
        <v>0</v>
      </c>
      <c r="J76" s="336"/>
    </row>
    <row r="77" spans="1:10" ht="24.95" customHeight="1" x14ac:dyDescent="0.2">
      <c r="A77" s="224" t="str">
        <f>Datos!B85</f>
        <v>6</v>
      </c>
      <c r="B77" s="407" t="str">
        <f t="shared" si="13"/>
        <v>CUBIERTAS DE TECHO</v>
      </c>
      <c r="C77" s="408"/>
      <c r="D77" s="356">
        <f t="shared" si="14"/>
        <v>0</v>
      </c>
      <c r="E77" s="357">
        <f t="shared" si="15"/>
        <v>0</v>
      </c>
      <c r="F77" s="289">
        <f t="shared" si="16"/>
        <v>0</v>
      </c>
      <c r="G77" s="358">
        <f t="shared" si="17"/>
        <v>0</v>
      </c>
      <c r="H77" s="358">
        <f t="shared" si="18"/>
        <v>0</v>
      </c>
      <c r="I77" s="359">
        <f t="shared" si="19"/>
        <v>0</v>
      </c>
      <c r="J77" s="336"/>
    </row>
    <row r="78" spans="1:10" ht="24.95" customHeight="1" x14ac:dyDescent="0.2">
      <c r="A78" s="224" t="str">
        <f>Datos!B86</f>
        <v>6.2</v>
      </c>
      <c r="B78" s="407" t="str">
        <f t="shared" si="13"/>
        <v>Cubiertas Metalicas</v>
      </c>
      <c r="C78" s="408"/>
      <c r="D78" s="356">
        <f t="shared" si="14"/>
        <v>0</v>
      </c>
      <c r="E78" s="357">
        <f t="shared" si="15"/>
        <v>0</v>
      </c>
      <c r="F78" s="289">
        <f t="shared" si="16"/>
        <v>0</v>
      </c>
      <c r="G78" s="358">
        <f t="shared" si="17"/>
        <v>0</v>
      </c>
      <c r="H78" s="358">
        <f t="shared" si="18"/>
        <v>0</v>
      </c>
      <c r="I78" s="359">
        <f t="shared" si="19"/>
        <v>0</v>
      </c>
      <c r="J78" s="336"/>
    </row>
    <row r="79" spans="1:10" ht="24.95" customHeight="1" x14ac:dyDescent="0.2">
      <c r="A79" s="224" t="str">
        <f>Datos!B87</f>
        <v>6.2.1</v>
      </c>
      <c r="B79" s="405" t="str">
        <f t="shared" si="13"/>
        <v>Cubierta Metálica panel autoportante</v>
      </c>
      <c r="C79" s="406"/>
      <c r="D79" s="356" t="str">
        <f t="shared" si="14"/>
        <v>m2</v>
      </c>
      <c r="E79" s="357">
        <f t="shared" si="15"/>
        <v>0</v>
      </c>
      <c r="F79" s="289">
        <f t="shared" si="16"/>
        <v>0</v>
      </c>
      <c r="G79" s="358">
        <f t="shared" si="17"/>
        <v>0</v>
      </c>
      <c r="H79" s="358">
        <f t="shared" si="18"/>
        <v>0</v>
      </c>
      <c r="I79" s="359">
        <f t="shared" si="19"/>
        <v>0</v>
      </c>
      <c r="J79" s="336"/>
    </row>
    <row r="80" spans="1:10" ht="24.95" customHeight="1" x14ac:dyDescent="0.2">
      <c r="A80" s="224" t="str">
        <f>Datos!B88</f>
        <v>6.2.3</v>
      </c>
      <c r="B80" s="405" t="str">
        <f t="shared" si="13"/>
        <v>Zinguería</v>
      </c>
      <c r="C80" s="406"/>
      <c r="D80" s="356" t="str">
        <f t="shared" si="14"/>
        <v>m2</v>
      </c>
      <c r="E80" s="357">
        <f t="shared" si="15"/>
        <v>0</v>
      </c>
      <c r="F80" s="289">
        <f t="shared" si="16"/>
        <v>0</v>
      </c>
      <c r="G80" s="358">
        <f t="shared" si="17"/>
        <v>0</v>
      </c>
      <c r="H80" s="358">
        <f t="shared" si="18"/>
        <v>0</v>
      </c>
      <c r="I80" s="359">
        <f t="shared" si="19"/>
        <v>0</v>
      </c>
      <c r="J80" s="336"/>
    </row>
    <row r="81" spans="1:10" ht="24.95" customHeight="1" x14ac:dyDescent="0.2">
      <c r="A81" s="224" t="str">
        <f>Datos!B89</f>
        <v>6.2.4</v>
      </c>
      <c r="B81" s="405" t="str">
        <f t="shared" si="13"/>
        <v>Canaletas de Chapa de acero galvanizado</v>
      </c>
      <c r="C81" s="406"/>
      <c r="D81" s="356" t="str">
        <f t="shared" si="14"/>
        <v>m2</v>
      </c>
      <c r="E81" s="357">
        <f t="shared" si="15"/>
        <v>0</v>
      </c>
      <c r="F81" s="289">
        <f t="shared" si="16"/>
        <v>0</v>
      </c>
      <c r="G81" s="358">
        <f t="shared" si="17"/>
        <v>0</v>
      </c>
      <c r="H81" s="358">
        <f t="shared" si="18"/>
        <v>0</v>
      </c>
      <c r="I81" s="359">
        <f t="shared" si="19"/>
        <v>0</v>
      </c>
      <c r="J81" s="336"/>
    </row>
    <row r="82" spans="1:10" ht="24.95" customHeight="1" x14ac:dyDescent="0.2">
      <c r="A82" s="224" t="str">
        <f>Datos!B90</f>
        <v>7</v>
      </c>
      <c r="B82" s="407" t="str">
        <f t="shared" si="13"/>
        <v>CIELORRASOS</v>
      </c>
      <c r="C82" s="408"/>
      <c r="D82" s="356">
        <f t="shared" si="14"/>
        <v>0</v>
      </c>
      <c r="E82" s="357">
        <f t="shared" si="15"/>
        <v>0</v>
      </c>
      <c r="F82" s="289">
        <f t="shared" si="16"/>
        <v>0</v>
      </c>
      <c r="G82" s="358">
        <f t="shared" si="17"/>
        <v>0</v>
      </c>
      <c r="H82" s="358">
        <f t="shared" si="18"/>
        <v>0</v>
      </c>
      <c r="I82" s="359">
        <f t="shared" si="19"/>
        <v>0</v>
      </c>
      <c r="J82" s="336"/>
    </row>
    <row r="83" spans="1:10" ht="24.95" customHeight="1" x14ac:dyDescent="0.2">
      <c r="A83" s="224" t="str">
        <f>Datos!B91</f>
        <v>7.2</v>
      </c>
      <c r="B83" s="407" t="str">
        <f t="shared" si="13"/>
        <v>Suspendidos</v>
      </c>
      <c r="C83" s="408"/>
      <c r="D83" s="356">
        <f t="shared" si="14"/>
        <v>0</v>
      </c>
      <c r="E83" s="357">
        <f t="shared" si="15"/>
        <v>0</v>
      </c>
      <c r="F83" s="289">
        <f t="shared" si="16"/>
        <v>0</v>
      </c>
      <c r="G83" s="358">
        <f t="shared" si="17"/>
        <v>0</v>
      </c>
      <c r="H83" s="358">
        <f t="shared" si="18"/>
        <v>0</v>
      </c>
      <c r="I83" s="359">
        <f t="shared" si="19"/>
        <v>0</v>
      </c>
      <c r="J83" s="336"/>
    </row>
    <row r="84" spans="1:10" ht="24.95" customHeight="1" x14ac:dyDescent="0.2">
      <c r="A84" s="224" t="str">
        <f>Datos!B92</f>
        <v>7.2.1</v>
      </c>
      <c r="B84" s="405" t="str">
        <f t="shared" ref="B84:B145" si="20">IFERROR(VLOOKUP(A84,Tabla_Datos,2,FALSE),"")</f>
        <v>Junta tomada con placa de roca de yeso</v>
      </c>
      <c r="C84" s="406"/>
      <c r="D84" s="356" t="str">
        <f t="shared" ref="D84:D145" si="21">IFERROR(VLOOKUP(A84,Tabla_Datos,3,FALSE),"")</f>
        <v>m2</v>
      </c>
      <c r="E84" s="357">
        <f t="shared" ref="E84:E145" si="22">IFERROR(VLOOKUP(A84,Tabla_Datos,4,FALSE),0)</f>
        <v>0</v>
      </c>
      <c r="F84" s="289">
        <f t="shared" ref="F84:F145" si="23">IFERROR(VLOOKUP(A84,Tabla_Analisis_Precio,7,FALSE),0)</f>
        <v>0</v>
      </c>
      <c r="G84" s="358">
        <f t="shared" ref="G84:G145" si="24">ROUND(F84*Coeficiente_Paso,2)</f>
        <v>0</v>
      </c>
      <c r="H84" s="358">
        <f t="shared" ref="H84:H145" si="25">ROUND(E84*G84,2)</f>
        <v>0</v>
      </c>
      <c r="I84" s="359">
        <f t="shared" ref="I84:I145" si="26">IFERROR(H84/Monto_Oferta,0)</f>
        <v>0</v>
      </c>
      <c r="J84" s="336"/>
    </row>
    <row r="85" spans="1:10" ht="24.95" customHeight="1" x14ac:dyDescent="0.2">
      <c r="A85" s="224" t="str">
        <f>Datos!B93</f>
        <v>7.2.2</v>
      </c>
      <c r="B85" s="405" t="str">
        <f t="shared" si="20"/>
        <v>Junta tomada con placa cementicia</v>
      </c>
      <c r="C85" s="406"/>
      <c r="D85" s="356" t="str">
        <f t="shared" si="21"/>
        <v>m2</v>
      </c>
      <c r="E85" s="357">
        <f t="shared" si="22"/>
        <v>0</v>
      </c>
      <c r="F85" s="289">
        <f t="shared" si="23"/>
        <v>0</v>
      </c>
      <c r="G85" s="358">
        <f t="shared" si="24"/>
        <v>0</v>
      </c>
      <c r="H85" s="358">
        <f t="shared" si="25"/>
        <v>0</v>
      </c>
      <c r="I85" s="359">
        <f t="shared" si="26"/>
        <v>0</v>
      </c>
      <c r="J85" s="336"/>
    </row>
    <row r="86" spans="1:10" ht="24.95" customHeight="1" x14ac:dyDescent="0.2">
      <c r="A86" s="224" t="str">
        <f>Datos!B94</f>
        <v>7.2.4</v>
      </c>
      <c r="B86" s="405" t="str">
        <f t="shared" si="20"/>
        <v>Desmontable con placa metálica</v>
      </c>
      <c r="C86" s="406"/>
      <c r="D86" s="356" t="str">
        <f t="shared" si="21"/>
        <v>m2</v>
      </c>
      <c r="E86" s="357">
        <f t="shared" si="22"/>
        <v>0</v>
      </c>
      <c r="F86" s="289">
        <f t="shared" si="23"/>
        <v>0</v>
      </c>
      <c r="G86" s="358">
        <f t="shared" si="24"/>
        <v>0</v>
      </c>
      <c r="H86" s="358">
        <f t="shared" si="25"/>
        <v>0</v>
      </c>
      <c r="I86" s="359">
        <f t="shared" si="26"/>
        <v>0</v>
      </c>
      <c r="J86" s="336"/>
    </row>
    <row r="87" spans="1:10" ht="24.95" customHeight="1" x14ac:dyDescent="0.2">
      <c r="A87" s="224" t="str">
        <f>Datos!B95</f>
        <v>8</v>
      </c>
      <c r="B87" s="407" t="str">
        <f t="shared" si="20"/>
        <v>REVESTIMIENTOS</v>
      </c>
      <c r="C87" s="408"/>
      <c r="D87" s="356">
        <f t="shared" si="21"/>
        <v>0</v>
      </c>
      <c r="E87" s="357">
        <f t="shared" si="22"/>
        <v>0</v>
      </c>
      <c r="F87" s="289">
        <f t="shared" si="23"/>
        <v>0</v>
      </c>
      <c r="G87" s="358">
        <f t="shared" si="24"/>
        <v>0</v>
      </c>
      <c r="H87" s="358">
        <f t="shared" si="25"/>
        <v>0</v>
      </c>
      <c r="I87" s="359">
        <f t="shared" si="26"/>
        <v>0</v>
      </c>
      <c r="J87" s="336"/>
    </row>
    <row r="88" spans="1:10" ht="24.95" customHeight="1" x14ac:dyDescent="0.2">
      <c r="A88" s="224" t="str">
        <f>Datos!B96</f>
        <v>8.1</v>
      </c>
      <c r="B88" s="405" t="str">
        <f t="shared" si="20"/>
        <v>Revestimiento Cerámico</v>
      </c>
      <c r="C88" s="406"/>
      <c r="D88" s="356" t="str">
        <f t="shared" si="21"/>
        <v>m2</v>
      </c>
      <c r="E88" s="357">
        <f t="shared" si="22"/>
        <v>0</v>
      </c>
      <c r="F88" s="289">
        <f t="shared" si="23"/>
        <v>0</v>
      </c>
      <c r="G88" s="358">
        <f t="shared" si="24"/>
        <v>0</v>
      </c>
      <c r="H88" s="358">
        <f t="shared" si="25"/>
        <v>0</v>
      </c>
      <c r="I88" s="359">
        <f t="shared" si="26"/>
        <v>0</v>
      </c>
      <c r="J88" s="336"/>
    </row>
    <row r="89" spans="1:10" ht="24.95" customHeight="1" x14ac:dyDescent="0.2">
      <c r="A89" s="224" t="str">
        <f>Datos!B97</f>
        <v>8.3</v>
      </c>
      <c r="B89" s="405" t="str">
        <f t="shared" si="20"/>
        <v>Revestimiento plástico texturado con color</v>
      </c>
      <c r="C89" s="406"/>
      <c r="D89" s="356" t="str">
        <f t="shared" si="21"/>
        <v>m2</v>
      </c>
      <c r="E89" s="357">
        <f t="shared" si="22"/>
        <v>0</v>
      </c>
      <c r="F89" s="289">
        <f t="shared" si="23"/>
        <v>0</v>
      </c>
      <c r="G89" s="358">
        <f t="shared" si="24"/>
        <v>0</v>
      </c>
      <c r="H89" s="358">
        <f t="shared" si="25"/>
        <v>0</v>
      </c>
      <c r="I89" s="359">
        <f t="shared" si="26"/>
        <v>0</v>
      </c>
      <c r="J89" s="336"/>
    </row>
    <row r="90" spans="1:10" ht="24.95" customHeight="1" x14ac:dyDescent="0.2">
      <c r="A90" s="224" t="str">
        <f>Datos!B98</f>
        <v>8.7</v>
      </c>
      <c r="B90" s="405" t="str">
        <f t="shared" si="20"/>
        <v>Otros</v>
      </c>
      <c r="C90" s="406"/>
      <c r="D90" s="356" t="str">
        <f t="shared" si="21"/>
        <v>m2</v>
      </c>
      <c r="E90" s="357">
        <f t="shared" si="22"/>
        <v>0</v>
      </c>
      <c r="F90" s="289">
        <f t="shared" si="23"/>
        <v>0</v>
      </c>
      <c r="G90" s="358">
        <f t="shared" si="24"/>
        <v>0</v>
      </c>
      <c r="H90" s="358">
        <f t="shared" si="25"/>
        <v>0</v>
      </c>
      <c r="I90" s="359">
        <f t="shared" si="26"/>
        <v>0</v>
      </c>
      <c r="J90" s="336"/>
    </row>
    <row r="91" spans="1:10" ht="24.95" customHeight="1" x14ac:dyDescent="0.2">
      <c r="A91" s="224" t="str">
        <f>Datos!B99</f>
        <v>9</v>
      </c>
      <c r="B91" s="407" t="str">
        <f t="shared" si="20"/>
        <v>PISOS Y ZÓCALOS</v>
      </c>
      <c r="C91" s="408"/>
      <c r="D91" s="356">
        <f t="shared" si="21"/>
        <v>0</v>
      </c>
      <c r="E91" s="357">
        <f t="shared" si="22"/>
        <v>0</v>
      </c>
      <c r="F91" s="289">
        <f t="shared" si="23"/>
        <v>0</v>
      </c>
      <c r="G91" s="358">
        <f t="shared" si="24"/>
        <v>0</v>
      </c>
      <c r="H91" s="358">
        <f t="shared" si="25"/>
        <v>0</v>
      </c>
      <c r="I91" s="359">
        <f t="shared" si="26"/>
        <v>0</v>
      </c>
      <c r="J91" s="336"/>
    </row>
    <row r="92" spans="1:10" ht="24.95" customHeight="1" x14ac:dyDescent="0.2">
      <c r="A92" s="224" t="str">
        <f>Datos!B100</f>
        <v>9.1</v>
      </c>
      <c r="B92" s="407" t="str">
        <f t="shared" si="20"/>
        <v>Pisos interiores</v>
      </c>
      <c r="C92" s="408"/>
      <c r="D92" s="356">
        <f t="shared" si="21"/>
        <v>0</v>
      </c>
      <c r="E92" s="357">
        <f t="shared" si="22"/>
        <v>0</v>
      </c>
      <c r="F92" s="289">
        <f t="shared" si="23"/>
        <v>0</v>
      </c>
      <c r="G92" s="358">
        <f t="shared" si="24"/>
        <v>0</v>
      </c>
      <c r="H92" s="358">
        <f t="shared" si="25"/>
        <v>0</v>
      </c>
      <c r="I92" s="359">
        <f t="shared" si="26"/>
        <v>0</v>
      </c>
      <c r="J92" s="336"/>
    </row>
    <row r="93" spans="1:10" ht="24.95" customHeight="1" x14ac:dyDescent="0.2">
      <c r="A93" s="224" t="str">
        <f>Datos!B101</f>
        <v>9.1.1</v>
      </c>
      <c r="B93" s="405" t="str">
        <f t="shared" si="20"/>
        <v>Piso de Porcelanato (58x58)cm</v>
      </c>
      <c r="C93" s="406"/>
      <c r="D93" s="356" t="str">
        <f t="shared" si="21"/>
        <v>m2</v>
      </c>
      <c r="E93" s="357">
        <f t="shared" si="22"/>
        <v>0</v>
      </c>
      <c r="F93" s="289">
        <f t="shared" si="23"/>
        <v>0</v>
      </c>
      <c r="G93" s="358">
        <f t="shared" si="24"/>
        <v>0</v>
      </c>
      <c r="H93" s="358">
        <f t="shared" si="25"/>
        <v>0</v>
      </c>
      <c r="I93" s="359">
        <f t="shared" si="26"/>
        <v>0</v>
      </c>
      <c r="J93" s="336"/>
    </row>
    <row r="94" spans="1:10" ht="24.95" customHeight="1" x14ac:dyDescent="0.2">
      <c r="A94" s="224" t="str">
        <f>Datos!B102</f>
        <v>9.2</v>
      </c>
      <c r="B94" s="405" t="str">
        <f t="shared" si="20"/>
        <v>Zocalos Interiores</v>
      </c>
      <c r="C94" s="406"/>
      <c r="D94" s="356">
        <f t="shared" si="21"/>
        <v>0</v>
      </c>
      <c r="E94" s="357">
        <f t="shared" si="22"/>
        <v>0</v>
      </c>
      <c r="F94" s="289">
        <f t="shared" si="23"/>
        <v>0</v>
      </c>
      <c r="G94" s="358">
        <f t="shared" si="24"/>
        <v>0</v>
      </c>
      <c r="H94" s="358">
        <f t="shared" si="25"/>
        <v>0</v>
      </c>
      <c r="I94" s="359">
        <f t="shared" si="26"/>
        <v>0</v>
      </c>
      <c r="J94" s="336"/>
    </row>
    <row r="95" spans="1:10" ht="24.95" customHeight="1" x14ac:dyDescent="0.2">
      <c r="A95" s="224" t="str">
        <f>Datos!B103</f>
        <v>9.2.1</v>
      </c>
      <c r="B95" s="405" t="str">
        <f t="shared" si="20"/>
        <v>Zócalos sanitario de pvc.</v>
      </c>
      <c r="C95" s="406"/>
      <c r="D95" s="356" t="str">
        <f t="shared" si="21"/>
        <v>m2</v>
      </c>
      <c r="E95" s="357">
        <f t="shared" si="22"/>
        <v>0</v>
      </c>
      <c r="F95" s="289">
        <f t="shared" si="23"/>
        <v>0</v>
      </c>
      <c r="G95" s="358">
        <f t="shared" si="24"/>
        <v>0</v>
      </c>
      <c r="H95" s="358">
        <f t="shared" si="25"/>
        <v>0</v>
      </c>
      <c r="I95" s="359">
        <f t="shared" si="26"/>
        <v>0</v>
      </c>
      <c r="J95" s="336"/>
    </row>
    <row r="96" spans="1:10" ht="24.95" customHeight="1" x14ac:dyDescent="0.2">
      <c r="A96" s="224" t="str">
        <f>Datos!B104</f>
        <v>9.3</v>
      </c>
      <c r="B96" s="407" t="str">
        <f t="shared" si="20"/>
        <v>Pisos exteriores</v>
      </c>
      <c r="C96" s="408"/>
      <c r="D96" s="356">
        <f t="shared" si="21"/>
        <v>0</v>
      </c>
      <c r="E96" s="357">
        <f t="shared" si="22"/>
        <v>0</v>
      </c>
      <c r="F96" s="289">
        <f t="shared" si="23"/>
        <v>0</v>
      </c>
      <c r="G96" s="358">
        <f t="shared" si="24"/>
        <v>0</v>
      </c>
      <c r="H96" s="358">
        <f t="shared" si="25"/>
        <v>0</v>
      </c>
      <c r="I96" s="359">
        <f t="shared" si="26"/>
        <v>0</v>
      </c>
      <c r="J96" s="336"/>
    </row>
    <row r="97" spans="1:10" ht="24.95" customHeight="1" x14ac:dyDescent="0.2">
      <c r="A97" s="224" t="str">
        <f>Datos!B105</f>
        <v>9.3.1</v>
      </c>
      <c r="B97" s="405" t="str">
        <f t="shared" si="20"/>
        <v>De hormigón terminación llaneado</v>
      </c>
      <c r="C97" s="406"/>
      <c r="D97" s="356" t="str">
        <f t="shared" si="21"/>
        <v>m2</v>
      </c>
      <c r="E97" s="357">
        <f t="shared" si="22"/>
        <v>0</v>
      </c>
      <c r="F97" s="289">
        <f t="shared" si="23"/>
        <v>0</v>
      </c>
      <c r="G97" s="358">
        <f t="shared" si="24"/>
        <v>0</v>
      </c>
      <c r="H97" s="358">
        <f t="shared" si="25"/>
        <v>0</v>
      </c>
      <c r="I97" s="359">
        <f t="shared" si="26"/>
        <v>0</v>
      </c>
      <c r="J97" s="336"/>
    </row>
    <row r="98" spans="1:10" ht="24.95" customHeight="1" x14ac:dyDescent="0.2">
      <c r="A98" s="224" t="str">
        <f>Datos!B106</f>
        <v>9.3.2</v>
      </c>
      <c r="B98" s="405" t="str">
        <f t="shared" si="20"/>
        <v>Piso de Hormigón armado fratasado con baldosones (Vereda municipal)</v>
      </c>
      <c r="C98" s="406"/>
      <c r="D98" s="356" t="str">
        <f t="shared" si="21"/>
        <v>m2</v>
      </c>
      <c r="E98" s="357">
        <f t="shared" si="22"/>
        <v>0</v>
      </c>
      <c r="F98" s="289">
        <f t="shared" si="23"/>
        <v>0</v>
      </c>
      <c r="G98" s="358">
        <f t="shared" si="24"/>
        <v>0</v>
      </c>
      <c r="H98" s="358">
        <f t="shared" si="25"/>
        <v>0</v>
      </c>
      <c r="I98" s="359">
        <f t="shared" si="26"/>
        <v>0</v>
      </c>
      <c r="J98" s="336"/>
    </row>
    <row r="99" spans="1:10" ht="24.95" customHeight="1" x14ac:dyDescent="0.2">
      <c r="A99" s="224" t="str">
        <f>Datos!B107</f>
        <v>9.3.3</v>
      </c>
      <c r="B99" s="405" t="str">
        <f t="shared" si="20"/>
        <v>Piso de Hormigón armado terminación estampado tipo Edfan</v>
      </c>
      <c r="C99" s="406"/>
      <c r="D99" s="356" t="str">
        <f t="shared" si="21"/>
        <v>m2</v>
      </c>
      <c r="E99" s="357">
        <f t="shared" si="22"/>
        <v>0</v>
      </c>
      <c r="F99" s="289">
        <f t="shared" si="23"/>
        <v>0</v>
      </c>
      <c r="G99" s="358">
        <f t="shared" si="24"/>
        <v>0</v>
      </c>
      <c r="H99" s="358">
        <f t="shared" si="25"/>
        <v>0</v>
      </c>
      <c r="I99" s="359">
        <f t="shared" si="26"/>
        <v>0</v>
      </c>
      <c r="J99" s="336"/>
    </row>
    <row r="100" spans="1:10" ht="24.95" customHeight="1" x14ac:dyDescent="0.2">
      <c r="A100" s="224" t="str">
        <f>Datos!B108</f>
        <v>9.5</v>
      </c>
      <c r="B100" s="405" t="str">
        <f t="shared" si="20"/>
        <v>Umbrales y Solias</v>
      </c>
      <c r="C100" s="406"/>
      <c r="D100" s="356" t="str">
        <f t="shared" si="21"/>
        <v>ml</v>
      </c>
      <c r="E100" s="357">
        <f t="shared" si="22"/>
        <v>0</v>
      </c>
      <c r="F100" s="289">
        <f t="shared" si="23"/>
        <v>0</v>
      </c>
      <c r="G100" s="358">
        <f t="shared" si="24"/>
        <v>0</v>
      </c>
      <c r="H100" s="358">
        <f t="shared" si="25"/>
        <v>0</v>
      </c>
      <c r="I100" s="359">
        <f t="shared" si="26"/>
        <v>0</v>
      </c>
      <c r="J100" s="336"/>
    </row>
    <row r="101" spans="1:10" ht="24.95" customHeight="1" x14ac:dyDescent="0.2">
      <c r="A101" s="224" t="str">
        <f>Datos!B109</f>
        <v>10</v>
      </c>
      <c r="B101" s="407" t="str">
        <f t="shared" si="20"/>
        <v>MARMOLERÍA</v>
      </c>
      <c r="C101" s="408"/>
      <c r="D101" s="356">
        <f t="shared" si="21"/>
        <v>0</v>
      </c>
      <c r="E101" s="357">
        <f t="shared" si="22"/>
        <v>0</v>
      </c>
      <c r="F101" s="289">
        <f t="shared" si="23"/>
        <v>0</v>
      </c>
      <c r="G101" s="358">
        <f t="shared" si="24"/>
        <v>0</v>
      </c>
      <c r="H101" s="358">
        <f t="shared" si="25"/>
        <v>0</v>
      </c>
      <c r="I101" s="359">
        <f t="shared" si="26"/>
        <v>0</v>
      </c>
      <c r="J101" s="336"/>
    </row>
    <row r="102" spans="1:10" ht="24.95" customHeight="1" x14ac:dyDescent="0.2">
      <c r="A102" s="224" t="str">
        <f>Datos!B110</f>
        <v>10.1</v>
      </c>
      <c r="B102" s="405" t="str">
        <f t="shared" si="20"/>
        <v xml:space="preserve">Mesadas </v>
      </c>
      <c r="C102" s="406"/>
      <c r="D102" s="356" t="str">
        <f t="shared" si="21"/>
        <v>m2</v>
      </c>
      <c r="E102" s="357">
        <f t="shared" si="22"/>
        <v>0</v>
      </c>
      <c r="F102" s="289">
        <f t="shared" si="23"/>
        <v>0</v>
      </c>
      <c r="G102" s="358">
        <f t="shared" si="24"/>
        <v>0</v>
      </c>
      <c r="H102" s="358">
        <f t="shared" si="25"/>
        <v>0</v>
      </c>
      <c r="I102" s="359">
        <f t="shared" si="26"/>
        <v>0</v>
      </c>
      <c r="J102" s="336"/>
    </row>
    <row r="103" spans="1:10" ht="24.95" customHeight="1" x14ac:dyDescent="0.2">
      <c r="A103" s="224" t="str">
        <f>Datos!B111</f>
        <v>11</v>
      </c>
      <c r="B103" s="407" t="str">
        <f t="shared" si="20"/>
        <v>VIDRIOS, ESPEJOS Y OTROS</v>
      </c>
      <c r="C103" s="408"/>
      <c r="D103" s="356">
        <f t="shared" si="21"/>
        <v>0</v>
      </c>
      <c r="E103" s="357">
        <f t="shared" si="22"/>
        <v>0</v>
      </c>
      <c r="F103" s="289">
        <f t="shared" si="23"/>
        <v>0</v>
      </c>
      <c r="G103" s="358">
        <f t="shared" si="24"/>
        <v>0</v>
      </c>
      <c r="H103" s="358">
        <f t="shared" si="25"/>
        <v>0</v>
      </c>
      <c r="I103" s="359">
        <f t="shared" si="26"/>
        <v>0</v>
      </c>
      <c r="J103" s="336"/>
    </row>
    <row r="104" spans="1:10" ht="24.95" customHeight="1" x14ac:dyDescent="0.2">
      <c r="A104" s="224" t="str">
        <f>Datos!B112</f>
        <v>11.1</v>
      </c>
      <c r="B104" s="407" t="str">
        <f t="shared" si="20"/>
        <v>Vidrios</v>
      </c>
      <c r="C104" s="408"/>
      <c r="D104" s="356">
        <f t="shared" si="21"/>
        <v>0</v>
      </c>
      <c r="E104" s="357">
        <f t="shared" si="22"/>
        <v>0</v>
      </c>
      <c r="F104" s="289">
        <f t="shared" si="23"/>
        <v>0</v>
      </c>
      <c r="G104" s="358">
        <f t="shared" si="24"/>
        <v>0</v>
      </c>
      <c r="H104" s="358">
        <f t="shared" si="25"/>
        <v>0</v>
      </c>
      <c r="I104" s="359">
        <f t="shared" si="26"/>
        <v>0</v>
      </c>
      <c r="J104" s="336"/>
    </row>
    <row r="105" spans="1:10" ht="24.95" customHeight="1" x14ac:dyDescent="0.2">
      <c r="A105" s="224" t="str">
        <f>Datos!B113</f>
        <v>11.1.1</v>
      </c>
      <c r="B105" s="405" t="str">
        <f t="shared" si="20"/>
        <v>Vidrio laminado de seguridad (3+3)</v>
      </c>
      <c r="C105" s="406"/>
      <c r="D105" s="356" t="str">
        <f t="shared" si="21"/>
        <v>m2</v>
      </c>
      <c r="E105" s="357">
        <f t="shared" si="22"/>
        <v>0</v>
      </c>
      <c r="F105" s="289">
        <f t="shared" si="23"/>
        <v>0</v>
      </c>
      <c r="G105" s="358">
        <f t="shared" si="24"/>
        <v>0</v>
      </c>
      <c r="H105" s="358">
        <f t="shared" si="25"/>
        <v>0</v>
      </c>
      <c r="I105" s="359">
        <f t="shared" si="26"/>
        <v>0</v>
      </c>
      <c r="J105" s="336"/>
    </row>
    <row r="106" spans="1:10" ht="24.95" customHeight="1" x14ac:dyDescent="0.2">
      <c r="A106" s="224" t="str">
        <f>Datos!B114</f>
        <v>11.1.2</v>
      </c>
      <c r="B106" s="405" t="str">
        <f t="shared" si="20"/>
        <v>Doble vidriado hermetico (DVH)</v>
      </c>
      <c r="C106" s="406"/>
      <c r="D106" s="356" t="str">
        <f t="shared" si="21"/>
        <v>m2</v>
      </c>
      <c r="E106" s="357">
        <f t="shared" si="22"/>
        <v>0</v>
      </c>
      <c r="F106" s="289">
        <f t="shared" si="23"/>
        <v>0</v>
      </c>
      <c r="G106" s="358">
        <f t="shared" si="24"/>
        <v>0</v>
      </c>
      <c r="H106" s="358">
        <f t="shared" si="25"/>
        <v>0</v>
      </c>
      <c r="I106" s="359">
        <f t="shared" si="26"/>
        <v>0</v>
      </c>
      <c r="J106" s="336"/>
    </row>
    <row r="107" spans="1:10" ht="24.95" customHeight="1" x14ac:dyDescent="0.2">
      <c r="A107" s="224" t="str">
        <f>Datos!B115</f>
        <v>11.2</v>
      </c>
      <c r="B107" s="405" t="str">
        <f t="shared" si="20"/>
        <v>Espejos</v>
      </c>
      <c r="C107" s="406"/>
      <c r="D107" s="356" t="str">
        <f t="shared" si="21"/>
        <v>m2</v>
      </c>
      <c r="E107" s="357">
        <f t="shared" si="22"/>
        <v>0</v>
      </c>
      <c r="F107" s="289">
        <f t="shared" si="23"/>
        <v>0</v>
      </c>
      <c r="G107" s="358">
        <f t="shared" si="24"/>
        <v>0</v>
      </c>
      <c r="H107" s="358">
        <f t="shared" si="25"/>
        <v>0</v>
      </c>
      <c r="I107" s="359">
        <f t="shared" si="26"/>
        <v>0</v>
      </c>
      <c r="J107" s="336"/>
    </row>
    <row r="108" spans="1:10" ht="24.95" customHeight="1" x14ac:dyDescent="0.2">
      <c r="A108" s="224" t="str">
        <f>Datos!B116</f>
        <v>12</v>
      </c>
      <c r="B108" s="407" t="str">
        <f t="shared" si="20"/>
        <v>PINTURAS</v>
      </c>
      <c r="C108" s="408"/>
      <c r="D108" s="356">
        <f t="shared" si="21"/>
        <v>0</v>
      </c>
      <c r="E108" s="357">
        <f t="shared" si="22"/>
        <v>0</v>
      </c>
      <c r="F108" s="289">
        <f t="shared" si="23"/>
        <v>0</v>
      </c>
      <c r="G108" s="358">
        <f t="shared" si="24"/>
        <v>0</v>
      </c>
      <c r="H108" s="358">
        <f t="shared" si="25"/>
        <v>0</v>
      </c>
      <c r="I108" s="359">
        <f t="shared" si="26"/>
        <v>0</v>
      </c>
      <c r="J108" s="336"/>
    </row>
    <row r="109" spans="1:10" ht="24.95" customHeight="1" x14ac:dyDescent="0.2">
      <c r="A109" s="224" t="str">
        <f>Datos!B117</f>
        <v>12.1</v>
      </c>
      <c r="B109" s="407" t="str">
        <f t="shared" si="20"/>
        <v>Esmalte Sintético</v>
      </c>
      <c r="C109" s="408"/>
      <c r="D109" s="356">
        <f t="shared" si="21"/>
        <v>0</v>
      </c>
      <c r="E109" s="357">
        <f t="shared" si="22"/>
        <v>0</v>
      </c>
      <c r="F109" s="289">
        <f t="shared" si="23"/>
        <v>0</v>
      </c>
      <c r="G109" s="358">
        <f t="shared" si="24"/>
        <v>0</v>
      </c>
      <c r="H109" s="358">
        <f t="shared" si="25"/>
        <v>0</v>
      </c>
      <c r="I109" s="359">
        <f t="shared" si="26"/>
        <v>0</v>
      </c>
      <c r="J109" s="336"/>
    </row>
    <row r="110" spans="1:10" ht="24.95" customHeight="1" x14ac:dyDescent="0.2">
      <c r="A110" s="224" t="str">
        <f>Datos!B118</f>
        <v>12.1.1</v>
      </c>
      <c r="B110" s="405" t="str">
        <f t="shared" si="20"/>
        <v>En muros  interiores</v>
      </c>
      <c r="C110" s="406"/>
      <c r="D110" s="356" t="str">
        <f t="shared" si="21"/>
        <v>m2</v>
      </c>
      <c r="E110" s="357">
        <f t="shared" si="22"/>
        <v>0</v>
      </c>
      <c r="F110" s="289">
        <f t="shared" si="23"/>
        <v>0</v>
      </c>
      <c r="G110" s="358">
        <f t="shared" si="24"/>
        <v>0</v>
      </c>
      <c r="H110" s="358">
        <f t="shared" si="25"/>
        <v>0</v>
      </c>
      <c r="I110" s="359">
        <f t="shared" si="26"/>
        <v>0</v>
      </c>
      <c r="J110" s="336"/>
    </row>
    <row r="111" spans="1:10" ht="24.95" customHeight="1" x14ac:dyDescent="0.2">
      <c r="A111" s="224" t="str">
        <f>Datos!B119</f>
        <v>12.1.3</v>
      </c>
      <c r="B111" s="405" t="str">
        <f t="shared" si="20"/>
        <v>En cielorrasos</v>
      </c>
      <c r="C111" s="406"/>
      <c r="D111" s="356" t="str">
        <f t="shared" si="21"/>
        <v>m2</v>
      </c>
      <c r="E111" s="357">
        <f t="shared" si="22"/>
        <v>0</v>
      </c>
      <c r="F111" s="289">
        <f t="shared" si="23"/>
        <v>0</v>
      </c>
      <c r="G111" s="358">
        <f t="shared" si="24"/>
        <v>0</v>
      </c>
      <c r="H111" s="358">
        <f t="shared" si="25"/>
        <v>0</v>
      </c>
      <c r="I111" s="359">
        <f t="shared" si="26"/>
        <v>0</v>
      </c>
      <c r="J111" s="336"/>
    </row>
    <row r="112" spans="1:10" ht="24.95" customHeight="1" x14ac:dyDescent="0.2">
      <c r="A112" s="224" t="str">
        <f>Datos!B120</f>
        <v>12.1.5</v>
      </c>
      <c r="B112" s="405" t="str">
        <f t="shared" si="20"/>
        <v>En estructuras y carpinterías metálicas</v>
      </c>
      <c r="C112" s="406"/>
      <c r="D112" s="356" t="str">
        <f t="shared" si="21"/>
        <v>m2</v>
      </c>
      <c r="E112" s="357">
        <f t="shared" si="22"/>
        <v>0</v>
      </c>
      <c r="F112" s="289">
        <f t="shared" si="23"/>
        <v>0</v>
      </c>
      <c r="G112" s="358">
        <f t="shared" si="24"/>
        <v>0</v>
      </c>
      <c r="H112" s="358">
        <f t="shared" si="25"/>
        <v>0</v>
      </c>
      <c r="I112" s="359">
        <f t="shared" si="26"/>
        <v>0</v>
      </c>
      <c r="J112" s="336"/>
    </row>
    <row r="113" spans="1:10" ht="24.95" customHeight="1" x14ac:dyDescent="0.2">
      <c r="A113" s="224" t="str">
        <f>Datos!B121</f>
        <v>12.2</v>
      </c>
      <c r="B113" s="407" t="str">
        <f t="shared" si="20"/>
        <v>Latex</v>
      </c>
      <c r="C113" s="408"/>
      <c r="D113" s="356">
        <f t="shared" si="21"/>
        <v>0</v>
      </c>
      <c r="E113" s="357">
        <f t="shared" si="22"/>
        <v>0</v>
      </c>
      <c r="F113" s="289">
        <f t="shared" si="23"/>
        <v>0</v>
      </c>
      <c r="G113" s="358">
        <f t="shared" si="24"/>
        <v>0</v>
      </c>
      <c r="H113" s="358">
        <f t="shared" si="25"/>
        <v>0</v>
      </c>
      <c r="I113" s="359">
        <f t="shared" si="26"/>
        <v>0</v>
      </c>
      <c r="J113" s="336"/>
    </row>
    <row r="114" spans="1:10" ht="24.95" customHeight="1" x14ac:dyDescent="0.2">
      <c r="A114" s="224" t="str">
        <f>Datos!B122</f>
        <v>12.2.3</v>
      </c>
      <c r="B114" s="405" t="str">
        <f t="shared" si="20"/>
        <v>En cielorrasos</v>
      </c>
      <c r="C114" s="406"/>
      <c r="D114" s="356" t="str">
        <f t="shared" si="21"/>
        <v>m2</v>
      </c>
      <c r="E114" s="357">
        <f t="shared" si="22"/>
        <v>0</v>
      </c>
      <c r="F114" s="289">
        <f t="shared" si="23"/>
        <v>0</v>
      </c>
      <c r="G114" s="358">
        <f t="shared" si="24"/>
        <v>0</v>
      </c>
      <c r="H114" s="358">
        <f t="shared" si="25"/>
        <v>0</v>
      </c>
      <c r="I114" s="359">
        <f t="shared" si="26"/>
        <v>0</v>
      </c>
      <c r="J114" s="336"/>
    </row>
    <row r="115" spans="1:10" ht="24.95" customHeight="1" x14ac:dyDescent="0.2">
      <c r="A115" s="224" t="str">
        <f>Datos!B123</f>
        <v>13</v>
      </c>
      <c r="B115" s="407" t="str">
        <f t="shared" si="20"/>
        <v>CARPINTERÍAS</v>
      </c>
      <c r="C115" s="408"/>
      <c r="D115" s="356">
        <f t="shared" si="21"/>
        <v>0</v>
      </c>
      <c r="E115" s="357">
        <f t="shared" si="22"/>
        <v>0</v>
      </c>
      <c r="F115" s="289">
        <f t="shared" si="23"/>
        <v>0</v>
      </c>
      <c r="G115" s="358">
        <f t="shared" si="24"/>
        <v>0</v>
      </c>
      <c r="H115" s="358">
        <f t="shared" si="25"/>
        <v>0</v>
      </c>
      <c r="I115" s="359">
        <f t="shared" si="26"/>
        <v>0</v>
      </c>
      <c r="J115" s="336"/>
    </row>
    <row r="116" spans="1:10" ht="24.95" customHeight="1" x14ac:dyDescent="0.2">
      <c r="A116" s="224" t="str">
        <f>Datos!B124</f>
        <v>13.1</v>
      </c>
      <c r="B116" s="407" t="str">
        <f t="shared" si="20"/>
        <v>Carpintería Metalica</v>
      </c>
      <c r="C116" s="408"/>
      <c r="D116" s="356">
        <f t="shared" si="21"/>
        <v>0</v>
      </c>
      <c r="E116" s="357">
        <f t="shared" si="22"/>
        <v>0</v>
      </c>
      <c r="F116" s="289">
        <f t="shared" si="23"/>
        <v>0</v>
      </c>
      <c r="G116" s="358">
        <f t="shared" si="24"/>
        <v>0</v>
      </c>
      <c r="H116" s="358">
        <f t="shared" si="25"/>
        <v>0</v>
      </c>
      <c r="I116" s="359">
        <f t="shared" si="26"/>
        <v>0</v>
      </c>
      <c r="J116" s="336"/>
    </row>
    <row r="117" spans="1:10" ht="24.95" customHeight="1" x14ac:dyDescent="0.2">
      <c r="A117" s="224" t="str">
        <f>Datos!B125</f>
        <v>13.1.1</v>
      </c>
      <c r="B117" s="405" t="str">
        <f t="shared" si="20"/>
        <v xml:space="preserve">Puertas </v>
      </c>
      <c r="C117" s="406"/>
      <c r="D117" s="356" t="str">
        <f t="shared" si="21"/>
        <v>un</v>
      </c>
      <c r="E117" s="357">
        <f t="shared" si="22"/>
        <v>0</v>
      </c>
      <c r="F117" s="289">
        <f t="shared" si="23"/>
        <v>0</v>
      </c>
      <c r="G117" s="358">
        <f t="shared" si="24"/>
        <v>0</v>
      </c>
      <c r="H117" s="358">
        <f t="shared" si="25"/>
        <v>0</v>
      </c>
      <c r="I117" s="359">
        <f t="shared" si="26"/>
        <v>0</v>
      </c>
      <c r="J117" s="336"/>
    </row>
    <row r="118" spans="1:10" ht="24.95" customHeight="1" x14ac:dyDescent="0.2">
      <c r="A118" s="224" t="str">
        <f>Datos!B126</f>
        <v>13.1.3</v>
      </c>
      <c r="B118" s="405" t="str">
        <f t="shared" si="20"/>
        <v>Rejas de ventilación</v>
      </c>
      <c r="C118" s="406"/>
      <c r="D118" s="356" t="str">
        <f t="shared" si="21"/>
        <v>m2</v>
      </c>
      <c r="E118" s="357">
        <f t="shared" si="22"/>
        <v>0</v>
      </c>
      <c r="F118" s="289">
        <f t="shared" si="23"/>
        <v>0</v>
      </c>
      <c r="G118" s="358">
        <f t="shared" si="24"/>
        <v>0</v>
      </c>
      <c r="H118" s="358">
        <f t="shared" si="25"/>
        <v>0</v>
      </c>
      <c r="I118" s="359">
        <f t="shared" si="26"/>
        <v>0</v>
      </c>
      <c r="J118" s="336"/>
    </row>
    <row r="119" spans="1:10" ht="24.95" customHeight="1" x14ac:dyDescent="0.2">
      <c r="A119" s="224" t="str">
        <f>Datos!B127</f>
        <v>13.1.4</v>
      </c>
      <c r="B119" s="405" t="str">
        <f t="shared" si="20"/>
        <v>Acero Inoxidable</v>
      </c>
      <c r="C119" s="406"/>
      <c r="D119" s="356" t="str">
        <f t="shared" si="21"/>
        <v>m2</v>
      </c>
      <c r="E119" s="357">
        <f t="shared" si="22"/>
        <v>0</v>
      </c>
      <c r="F119" s="289">
        <f t="shared" si="23"/>
        <v>0</v>
      </c>
      <c r="G119" s="358">
        <f t="shared" si="24"/>
        <v>0</v>
      </c>
      <c r="H119" s="358">
        <f t="shared" si="25"/>
        <v>0</v>
      </c>
      <c r="I119" s="359">
        <f t="shared" si="26"/>
        <v>0</v>
      </c>
      <c r="J119" s="336"/>
    </row>
    <row r="120" spans="1:10" ht="24.95" customHeight="1" x14ac:dyDescent="0.2">
      <c r="A120" s="224" t="str">
        <f>Datos!B128</f>
        <v>13.2</v>
      </c>
      <c r="B120" s="407" t="str">
        <f t="shared" si="20"/>
        <v>Carpintería de Aluminio</v>
      </c>
      <c r="C120" s="408"/>
      <c r="D120" s="356" t="str">
        <f t="shared" si="21"/>
        <v>gl</v>
      </c>
      <c r="E120" s="357">
        <f t="shared" si="22"/>
        <v>0</v>
      </c>
      <c r="F120" s="289">
        <f t="shared" si="23"/>
        <v>0</v>
      </c>
      <c r="G120" s="358">
        <f t="shared" si="24"/>
        <v>0</v>
      </c>
      <c r="H120" s="358">
        <f t="shared" si="25"/>
        <v>0</v>
      </c>
      <c r="I120" s="359">
        <f t="shared" si="26"/>
        <v>0</v>
      </c>
      <c r="J120" s="336"/>
    </row>
    <row r="121" spans="1:10" ht="24.95" customHeight="1" x14ac:dyDescent="0.2">
      <c r="A121" s="224" t="str">
        <f>Datos!B129</f>
        <v>13.3</v>
      </c>
      <c r="B121" s="407" t="str">
        <f t="shared" si="20"/>
        <v>Carpintería de Madera</v>
      </c>
      <c r="C121" s="408"/>
      <c r="D121" s="356">
        <f t="shared" si="21"/>
        <v>0</v>
      </c>
      <c r="E121" s="357">
        <f t="shared" si="22"/>
        <v>0</v>
      </c>
      <c r="F121" s="289">
        <f t="shared" si="23"/>
        <v>0</v>
      </c>
      <c r="G121" s="358">
        <f t="shared" si="24"/>
        <v>0</v>
      </c>
      <c r="H121" s="358">
        <f t="shared" si="25"/>
        <v>0</v>
      </c>
      <c r="I121" s="359">
        <f t="shared" si="26"/>
        <v>0</v>
      </c>
      <c r="J121" s="336"/>
    </row>
    <row r="122" spans="1:10" ht="24.95" customHeight="1" x14ac:dyDescent="0.2">
      <c r="A122" s="224" t="str">
        <f>Datos!B130</f>
        <v>13.3.1</v>
      </c>
      <c r="B122" s="405" t="str">
        <f t="shared" si="20"/>
        <v xml:space="preserve">Puertas Placas </v>
      </c>
      <c r="C122" s="406"/>
      <c r="D122" s="356" t="str">
        <f t="shared" si="21"/>
        <v>un</v>
      </c>
      <c r="E122" s="357">
        <f t="shared" si="22"/>
        <v>0</v>
      </c>
      <c r="F122" s="289">
        <f t="shared" si="23"/>
        <v>0</v>
      </c>
      <c r="G122" s="358">
        <f t="shared" si="24"/>
        <v>0</v>
      </c>
      <c r="H122" s="358">
        <f t="shared" si="25"/>
        <v>0</v>
      </c>
      <c r="I122" s="359">
        <f t="shared" si="26"/>
        <v>0</v>
      </c>
      <c r="J122" s="336"/>
    </row>
    <row r="123" spans="1:10" ht="24.95" customHeight="1" x14ac:dyDescent="0.2">
      <c r="A123" s="224" t="str">
        <f>Datos!B131</f>
        <v>13.3.2</v>
      </c>
      <c r="B123" s="405" t="str">
        <f t="shared" si="20"/>
        <v>Muebles bajo y sobre mesadas</v>
      </c>
      <c r="C123" s="406"/>
      <c r="D123" s="356" t="str">
        <f t="shared" si="21"/>
        <v>gl</v>
      </c>
      <c r="E123" s="357">
        <f t="shared" si="22"/>
        <v>0</v>
      </c>
      <c r="F123" s="289">
        <f t="shared" si="23"/>
        <v>0</v>
      </c>
      <c r="G123" s="358">
        <f t="shared" si="24"/>
        <v>0</v>
      </c>
      <c r="H123" s="358">
        <f t="shared" si="25"/>
        <v>0</v>
      </c>
      <c r="I123" s="359">
        <f t="shared" si="26"/>
        <v>0</v>
      </c>
      <c r="J123" s="336"/>
    </row>
    <row r="124" spans="1:10" ht="24.95" customHeight="1" x14ac:dyDescent="0.2">
      <c r="A124" s="224" t="str">
        <f>Datos!B132</f>
        <v>13.3.5</v>
      </c>
      <c r="B124" s="405" t="str">
        <f t="shared" si="20"/>
        <v>Herrajes</v>
      </c>
      <c r="C124" s="406"/>
      <c r="D124" s="356" t="str">
        <f t="shared" si="21"/>
        <v>gl</v>
      </c>
      <c r="E124" s="357">
        <f t="shared" si="22"/>
        <v>0</v>
      </c>
      <c r="F124" s="289">
        <f t="shared" si="23"/>
        <v>0</v>
      </c>
      <c r="G124" s="358">
        <f t="shared" si="24"/>
        <v>0</v>
      </c>
      <c r="H124" s="358">
        <f t="shared" si="25"/>
        <v>0</v>
      </c>
      <c r="I124" s="359">
        <f t="shared" si="26"/>
        <v>0</v>
      </c>
      <c r="J124" s="336"/>
    </row>
    <row r="125" spans="1:10" ht="24.95" customHeight="1" x14ac:dyDescent="0.2">
      <c r="A125" s="224" t="str">
        <f>Datos!B133</f>
        <v>13.4</v>
      </c>
      <c r="B125" s="405" t="str">
        <f t="shared" si="20"/>
        <v>Otras</v>
      </c>
      <c r="C125" s="406"/>
      <c r="D125" s="356" t="str">
        <f t="shared" si="21"/>
        <v>gl</v>
      </c>
      <c r="E125" s="357">
        <f t="shared" si="22"/>
        <v>0</v>
      </c>
      <c r="F125" s="289">
        <f t="shared" si="23"/>
        <v>0</v>
      </c>
      <c r="G125" s="358">
        <f t="shared" si="24"/>
        <v>0</v>
      </c>
      <c r="H125" s="358">
        <f t="shared" si="25"/>
        <v>0</v>
      </c>
      <c r="I125" s="359">
        <f t="shared" si="26"/>
        <v>0</v>
      </c>
      <c r="J125" s="336"/>
    </row>
    <row r="126" spans="1:10" ht="24.95" customHeight="1" x14ac:dyDescent="0.2">
      <c r="A126" s="224" t="str">
        <f>Datos!B134</f>
        <v>14</v>
      </c>
      <c r="B126" s="407" t="str">
        <f t="shared" si="20"/>
        <v>INSTALACION SANITARIA</v>
      </c>
      <c r="C126" s="408"/>
      <c r="D126" s="356">
        <f t="shared" si="21"/>
        <v>0</v>
      </c>
      <c r="E126" s="357">
        <f t="shared" si="22"/>
        <v>0</v>
      </c>
      <c r="F126" s="289">
        <f t="shared" si="23"/>
        <v>0</v>
      </c>
      <c r="G126" s="358">
        <f t="shared" si="24"/>
        <v>0</v>
      </c>
      <c r="H126" s="358">
        <f t="shared" si="25"/>
        <v>0</v>
      </c>
      <c r="I126" s="359">
        <f t="shared" si="26"/>
        <v>0</v>
      </c>
      <c r="J126" s="336"/>
    </row>
    <row r="127" spans="1:10" ht="24.95" customHeight="1" x14ac:dyDescent="0.2">
      <c r="A127" s="224" t="str">
        <f>Datos!B135</f>
        <v>14.1</v>
      </c>
      <c r="B127" s="407" t="str">
        <f t="shared" si="20"/>
        <v>Instalación base de cloacas, caños, camaras</v>
      </c>
      <c r="C127" s="408"/>
      <c r="D127" s="356">
        <f t="shared" si="21"/>
        <v>0</v>
      </c>
      <c r="E127" s="357">
        <f t="shared" si="22"/>
        <v>0</v>
      </c>
      <c r="F127" s="289">
        <f t="shared" si="23"/>
        <v>0</v>
      </c>
      <c r="G127" s="358">
        <f t="shared" si="24"/>
        <v>0</v>
      </c>
      <c r="H127" s="358">
        <f t="shared" si="25"/>
        <v>0</v>
      </c>
      <c r="I127" s="359">
        <f t="shared" si="26"/>
        <v>0</v>
      </c>
      <c r="J127" s="336"/>
    </row>
    <row r="128" spans="1:10" ht="24.95" customHeight="1" x14ac:dyDescent="0.2">
      <c r="A128" s="224" t="str">
        <f>Datos!B136</f>
        <v>14.1.1</v>
      </c>
      <c r="B128" s="405" t="str">
        <f t="shared" si="20"/>
        <v>Excavaciones</v>
      </c>
      <c r="C128" s="406"/>
      <c r="D128" s="356" t="str">
        <f t="shared" si="21"/>
        <v>m3</v>
      </c>
      <c r="E128" s="357">
        <f t="shared" si="22"/>
        <v>0</v>
      </c>
      <c r="F128" s="289">
        <f t="shared" si="23"/>
        <v>0</v>
      </c>
      <c r="G128" s="358">
        <f t="shared" si="24"/>
        <v>0</v>
      </c>
      <c r="H128" s="358">
        <f t="shared" si="25"/>
        <v>0</v>
      </c>
      <c r="I128" s="359">
        <f t="shared" si="26"/>
        <v>0</v>
      </c>
      <c r="J128" s="336"/>
    </row>
    <row r="129" spans="1:10" ht="24.95" customHeight="1" x14ac:dyDescent="0.2">
      <c r="A129" s="224" t="str">
        <f>Datos!B137</f>
        <v>14.1.2</v>
      </c>
      <c r="B129" s="405" t="str">
        <f t="shared" si="20"/>
        <v>Rellenos de tierra.</v>
      </c>
      <c r="C129" s="406"/>
      <c r="D129" s="356" t="str">
        <f t="shared" si="21"/>
        <v>m3</v>
      </c>
      <c r="E129" s="357">
        <f t="shared" si="22"/>
        <v>0</v>
      </c>
      <c r="F129" s="289">
        <f t="shared" si="23"/>
        <v>0</v>
      </c>
      <c r="G129" s="358">
        <f t="shared" si="24"/>
        <v>0</v>
      </c>
      <c r="H129" s="358">
        <f t="shared" si="25"/>
        <v>0</v>
      </c>
      <c r="I129" s="359">
        <f t="shared" si="26"/>
        <v>0</v>
      </c>
      <c r="J129" s="336"/>
    </row>
    <row r="130" spans="1:10" ht="24.95" customHeight="1" x14ac:dyDescent="0.2">
      <c r="A130" s="224" t="str">
        <f>Datos!B138</f>
        <v>14.1.3</v>
      </c>
      <c r="B130" s="405" t="str">
        <f t="shared" si="20"/>
        <v>Revoques de camaras de inspeccion y receptaculos</v>
      </c>
      <c r="C130" s="406"/>
      <c r="D130" s="356" t="str">
        <f t="shared" si="21"/>
        <v>gl</v>
      </c>
      <c r="E130" s="357">
        <f t="shared" si="22"/>
        <v>0</v>
      </c>
      <c r="F130" s="289">
        <f t="shared" si="23"/>
        <v>0</v>
      </c>
      <c r="G130" s="358">
        <f t="shared" si="24"/>
        <v>0</v>
      </c>
      <c r="H130" s="358">
        <f t="shared" si="25"/>
        <v>0</v>
      </c>
      <c r="I130" s="359">
        <f t="shared" si="26"/>
        <v>0</v>
      </c>
      <c r="J130" s="336"/>
    </row>
    <row r="131" spans="1:10" ht="24.95" customHeight="1" x14ac:dyDescent="0.2">
      <c r="A131" s="224" t="str">
        <f>Datos!B139</f>
        <v>14.1.4</v>
      </c>
      <c r="B131" s="405" t="str">
        <f t="shared" si="20"/>
        <v>Cámaras y receptáculos</v>
      </c>
      <c r="C131" s="406"/>
      <c r="D131" s="356" t="str">
        <f t="shared" si="21"/>
        <v>gl</v>
      </c>
      <c r="E131" s="357">
        <f t="shared" si="22"/>
        <v>0</v>
      </c>
      <c r="F131" s="289">
        <f t="shared" si="23"/>
        <v>0</v>
      </c>
      <c r="G131" s="358">
        <f t="shared" si="24"/>
        <v>0</v>
      </c>
      <c r="H131" s="358">
        <f t="shared" si="25"/>
        <v>0</v>
      </c>
      <c r="I131" s="359">
        <f t="shared" si="26"/>
        <v>0</v>
      </c>
      <c r="J131" s="336"/>
    </row>
    <row r="132" spans="1:10" ht="24.95" customHeight="1" x14ac:dyDescent="0.2">
      <c r="A132" s="224" t="str">
        <f>Datos!B140</f>
        <v>14.1.5</v>
      </c>
      <c r="B132" s="405" t="str">
        <f t="shared" si="20"/>
        <v>Cañerias,piezas y accesorios</v>
      </c>
      <c r="C132" s="406"/>
      <c r="D132" s="356" t="str">
        <f t="shared" si="21"/>
        <v>gl</v>
      </c>
      <c r="E132" s="357">
        <f t="shared" si="22"/>
        <v>0</v>
      </c>
      <c r="F132" s="289">
        <f t="shared" si="23"/>
        <v>0</v>
      </c>
      <c r="G132" s="358">
        <f t="shared" si="24"/>
        <v>0</v>
      </c>
      <c r="H132" s="358">
        <f t="shared" si="25"/>
        <v>0</v>
      </c>
      <c r="I132" s="359">
        <f t="shared" si="26"/>
        <v>0</v>
      </c>
      <c r="J132" s="336"/>
    </row>
    <row r="133" spans="1:10" ht="24.95" customHeight="1" x14ac:dyDescent="0.2">
      <c r="A133" s="224" t="str">
        <f>Datos!B141</f>
        <v>14.1.6</v>
      </c>
      <c r="B133" s="405" t="str">
        <f t="shared" si="20"/>
        <v>Cañerías pasantes en juntas sísmicas</v>
      </c>
      <c r="C133" s="406"/>
      <c r="D133" s="356" t="str">
        <f t="shared" si="21"/>
        <v>gl</v>
      </c>
      <c r="E133" s="357">
        <f t="shared" si="22"/>
        <v>0</v>
      </c>
      <c r="F133" s="289">
        <f t="shared" si="23"/>
        <v>0</v>
      </c>
      <c r="G133" s="358">
        <f t="shared" si="24"/>
        <v>0</v>
      </c>
      <c r="H133" s="358">
        <f t="shared" si="25"/>
        <v>0</v>
      </c>
      <c r="I133" s="359">
        <f t="shared" si="26"/>
        <v>0</v>
      </c>
      <c r="J133" s="336"/>
    </row>
    <row r="134" spans="1:10" ht="24.95" customHeight="1" x14ac:dyDescent="0.2">
      <c r="A134" s="224" t="str">
        <f>Datos!B142</f>
        <v>14.2</v>
      </c>
      <c r="B134" s="407" t="str">
        <f t="shared" si="20"/>
        <v>Ventilación</v>
      </c>
      <c r="C134" s="408"/>
      <c r="D134" s="356">
        <f t="shared" si="21"/>
        <v>0</v>
      </c>
      <c r="E134" s="357">
        <f t="shared" si="22"/>
        <v>0</v>
      </c>
      <c r="F134" s="289">
        <f t="shared" si="23"/>
        <v>0</v>
      </c>
      <c r="G134" s="358">
        <f t="shared" si="24"/>
        <v>0</v>
      </c>
      <c r="H134" s="358">
        <f t="shared" si="25"/>
        <v>0</v>
      </c>
      <c r="I134" s="359">
        <f t="shared" si="26"/>
        <v>0</v>
      </c>
      <c r="J134" s="336"/>
    </row>
    <row r="135" spans="1:10" ht="24.95" customHeight="1" x14ac:dyDescent="0.2">
      <c r="A135" s="224" t="str">
        <f>Datos!B143</f>
        <v>14.2.1</v>
      </c>
      <c r="B135" s="405" t="str">
        <f t="shared" si="20"/>
        <v>Cañerías de P.V.C. y Accesorios</v>
      </c>
      <c r="C135" s="406"/>
      <c r="D135" s="356" t="str">
        <f t="shared" si="21"/>
        <v>gl</v>
      </c>
      <c r="E135" s="357">
        <f t="shared" si="22"/>
        <v>0</v>
      </c>
      <c r="F135" s="289">
        <f t="shared" si="23"/>
        <v>0</v>
      </c>
      <c r="G135" s="358">
        <f t="shared" si="24"/>
        <v>0</v>
      </c>
      <c r="H135" s="358">
        <f t="shared" si="25"/>
        <v>0</v>
      </c>
      <c r="I135" s="359">
        <f t="shared" si="26"/>
        <v>0</v>
      </c>
      <c r="J135" s="336"/>
    </row>
    <row r="136" spans="1:10" ht="24.95" customHeight="1" x14ac:dyDescent="0.2">
      <c r="A136" s="224" t="str">
        <f>Datos!B144</f>
        <v>14.4</v>
      </c>
      <c r="B136" s="407" t="str">
        <f t="shared" si="20"/>
        <v>Lecho Nitrificante</v>
      </c>
      <c r="C136" s="408"/>
      <c r="D136" s="356">
        <f t="shared" si="21"/>
        <v>0</v>
      </c>
      <c r="E136" s="357">
        <f t="shared" si="22"/>
        <v>0</v>
      </c>
      <c r="F136" s="289">
        <f t="shared" si="23"/>
        <v>0</v>
      </c>
      <c r="G136" s="358">
        <f t="shared" si="24"/>
        <v>0</v>
      </c>
      <c r="H136" s="358">
        <f t="shared" si="25"/>
        <v>0</v>
      </c>
      <c r="I136" s="359">
        <f t="shared" si="26"/>
        <v>0</v>
      </c>
      <c r="J136" s="336"/>
    </row>
    <row r="137" spans="1:10" ht="24.95" customHeight="1" x14ac:dyDescent="0.2">
      <c r="A137" s="224" t="str">
        <f>Datos!B145</f>
        <v>14.4.2</v>
      </c>
      <c r="B137" s="405" t="str">
        <f t="shared" si="20"/>
        <v>Caño de PVC reforzado</v>
      </c>
      <c r="C137" s="406"/>
      <c r="D137" s="356" t="str">
        <f t="shared" si="21"/>
        <v>gl</v>
      </c>
      <c r="E137" s="357">
        <f t="shared" si="22"/>
        <v>0</v>
      </c>
      <c r="F137" s="289">
        <f t="shared" si="23"/>
        <v>0</v>
      </c>
      <c r="G137" s="358">
        <f t="shared" si="24"/>
        <v>0</v>
      </c>
      <c r="H137" s="358">
        <f t="shared" si="25"/>
        <v>0</v>
      </c>
      <c r="I137" s="359">
        <f t="shared" si="26"/>
        <v>0</v>
      </c>
      <c r="J137" s="336"/>
    </row>
    <row r="138" spans="1:10" ht="24.95" customHeight="1" x14ac:dyDescent="0.2">
      <c r="A138" s="224" t="str">
        <f>Datos!B146</f>
        <v>14.4.3</v>
      </c>
      <c r="B138" s="405" t="str">
        <f t="shared" si="20"/>
        <v>Relleno superficial de lecho</v>
      </c>
      <c r="C138" s="406"/>
      <c r="D138" s="356" t="str">
        <f t="shared" si="21"/>
        <v>gl</v>
      </c>
      <c r="E138" s="357">
        <f t="shared" si="22"/>
        <v>0</v>
      </c>
      <c r="F138" s="289">
        <f t="shared" si="23"/>
        <v>0</v>
      </c>
      <c r="G138" s="358">
        <f t="shared" si="24"/>
        <v>0</v>
      </c>
      <c r="H138" s="358">
        <f t="shared" si="25"/>
        <v>0</v>
      </c>
      <c r="I138" s="359">
        <f t="shared" si="26"/>
        <v>0</v>
      </c>
      <c r="J138" s="336"/>
    </row>
    <row r="139" spans="1:10" ht="24.95" customHeight="1" x14ac:dyDescent="0.2">
      <c r="A139" s="224" t="str">
        <f>Datos!B147</f>
        <v>14.6</v>
      </c>
      <c r="B139" s="407" t="str">
        <f t="shared" si="20"/>
        <v>Cañeria de distribucion de agua fría y caliente</v>
      </c>
      <c r="C139" s="408"/>
      <c r="D139" s="356">
        <f t="shared" si="21"/>
        <v>0</v>
      </c>
      <c r="E139" s="357">
        <f t="shared" si="22"/>
        <v>0</v>
      </c>
      <c r="F139" s="289">
        <f t="shared" si="23"/>
        <v>0</v>
      </c>
      <c r="G139" s="358">
        <f t="shared" si="24"/>
        <v>0</v>
      </c>
      <c r="H139" s="358">
        <f t="shared" si="25"/>
        <v>0</v>
      </c>
      <c r="I139" s="359">
        <f t="shared" si="26"/>
        <v>0</v>
      </c>
      <c r="J139" s="336"/>
    </row>
    <row r="140" spans="1:10" ht="24.95" customHeight="1" x14ac:dyDescent="0.2">
      <c r="A140" s="224" t="str">
        <f>Datos!B148</f>
        <v>14.6.1</v>
      </c>
      <c r="B140" s="405" t="str">
        <f t="shared" si="20"/>
        <v>Piezas especiales</v>
      </c>
      <c r="C140" s="406"/>
      <c r="D140" s="356" t="str">
        <f t="shared" si="21"/>
        <v>gl</v>
      </c>
      <c r="E140" s="357">
        <f t="shared" si="22"/>
        <v>0</v>
      </c>
      <c r="F140" s="289">
        <f t="shared" si="23"/>
        <v>0</v>
      </c>
      <c r="G140" s="358">
        <f t="shared" si="24"/>
        <v>0</v>
      </c>
      <c r="H140" s="358">
        <f t="shared" si="25"/>
        <v>0</v>
      </c>
      <c r="I140" s="359">
        <f t="shared" si="26"/>
        <v>0</v>
      </c>
      <c r="J140" s="336"/>
    </row>
    <row r="141" spans="1:10" ht="24.95" customHeight="1" x14ac:dyDescent="0.2">
      <c r="A141" s="224" t="str">
        <f>Datos!B149</f>
        <v>14.6.2</v>
      </c>
      <c r="B141" s="405" t="str">
        <f t="shared" si="20"/>
        <v>Cañerías para distribución de agua</v>
      </c>
      <c r="C141" s="406"/>
      <c r="D141" s="356" t="str">
        <f t="shared" si="21"/>
        <v>gl</v>
      </c>
      <c r="E141" s="357">
        <f t="shared" si="22"/>
        <v>0</v>
      </c>
      <c r="F141" s="289">
        <f t="shared" si="23"/>
        <v>0</v>
      </c>
      <c r="G141" s="358">
        <f t="shared" si="24"/>
        <v>0</v>
      </c>
      <c r="H141" s="358">
        <f t="shared" si="25"/>
        <v>0</v>
      </c>
      <c r="I141" s="359">
        <f t="shared" si="26"/>
        <v>0</v>
      </c>
      <c r="J141" s="336"/>
    </row>
    <row r="142" spans="1:10" ht="24.95" customHeight="1" x14ac:dyDescent="0.2">
      <c r="A142" s="224" t="str">
        <f>Datos!B150</f>
        <v>14.6.3</v>
      </c>
      <c r="B142" s="405" t="str">
        <f t="shared" si="20"/>
        <v xml:space="preserve">Revestimiento cañerías </v>
      </c>
      <c r="C142" s="406"/>
      <c r="D142" s="356" t="str">
        <f t="shared" si="21"/>
        <v>gl</v>
      </c>
      <c r="E142" s="357">
        <f t="shared" si="22"/>
        <v>0</v>
      </c>
      <c r="F142" s="289">
        <f t="shared" si="23"/>
        <v>0</v>
      </c>
      <c r="G142" s="358">
        <f t="shared" si="24"/>
        <v>0</v>
      </c>
      <c r="H142" s="358">
        <f t="shared" si="25"/>
        <v>0</v>
      </c>
      <c r="I142" s="359">
        <f t="shared" si="26"/>
        <v>0</v>
      </c>
      <c r="J142" s="336"/>
    </row>
    <row r="143" spans="1:10" ht="24.95" customHeight="1" x14ac:dyDescent="0.2">
      <c r="A143" s="224" t="str">
        <f>Datos!B151</f>
        <v>14.7</v>
      </c>
      <c r="B143" s="407" t="str">
        <f t="shared" si="20"/>
        <v>Tanque de Reseva, Bombeo</v>
      </c>
      <c r="C143" s="408"/>
      <c r="D143" s="356">
        <f t="shared" si="21"/>
        <v>0</v>
      </c>
      <c r="E143" s="357">
        <f t="shared" si="22"/>
        <v>0</v>
      </c>
      <c r="F143" s="289">
        <f t="shared" si="23"/>
        <v>0</v>
      </c>
      <c r="G143" s="358">
        <f t="shared" si="24"/>
        <v>0</v>
      </c>
      <c r="H143" s="358">
        <f t="shared" si="25"/>
        <v>0</v>
      </c>
      <c r="I143" s="359">
        <f t="shared" si="26"/>
        <v>0</v>
      </c>
      <c r="J143" s="336"/>
    </row>
    <row r="144" spans="1:10" ht="24.95" customHeight="1" x14ac:dyDescent="0.2">
      <c r="A144" s="224" t="str">
        <f>Datos!B152</f>
        <v>14.7.1</v>
      </c>
      <c r="B144" s="405" t="str">
        <f t="shared" si="20"/>
        <v>Tanques de Reseva</v>
      </c>
      <c r="C144" s="406"/>
      <c r="D144" s="356" t="str">
        <f t="shared" si="21"/>
        <v>gl</v>
      </c>
      <c r="E144" s="357">
        <f t="shared" si="22"/>
        <v>0</v>
      </c>
      <c r="F144" s="289">
        <f t="shared" si="23"/>
        <v>0</v>
      </c>
      <c r="G144" s="358">
        <f t="shared" si="24"/>
        <v>0</v>
      </c>
      <c r="H144" s="358">
        <f t="shared" si="25"/>
        <v>0</v>
      </c>
      <c r="I144" s="359">
        <f t="shared" si="26"/>
        <v>0</v>
      </c>
      <c r="J144" s="336"/>
    </row>
    <row r="145" spans="1:10" ht="24.95" customHeight="1" x14ac:dyDescent="0.2">
      <c r="A145" s="224" t="str">
        <f>Datos!B153</f>
        <v>17.7.2</v>
      </c>
      <c r="B145" s="405" t="str">
        <f t="shared" si="20"/>
        <v>Tanque de Bombeo</v>
      </c>
      <c r="C145" s="406"/>
      <c r="D145" s="356" t="str">
        <f t="shared" si="21"/>
        <v>gl</v>
      </c>
      <c r="E145" s="357">
        <f t="shared" si="22"/>
        <v>0</v>
      </c>
      <c r="F145" s="289">
        <f t="shared" si="23"/>
        <v>0</v>
      </c>
      <c r="G145" s="358">
        <f t="shared" si="24"/>
        <v>0</v>
      </c>
      <c r="H145" s="358">
        <f t="shared" si="25"/>
        <v>0</v>
      </c>
      <c r="I145" s="359">
        <f t="shared" si="26"/>
        <v>0</v>
      </c>
      <c r="J145" s="336"/>
    </row>
    <row r="146" spans="1:10" ht="24.95" customHeight="1" x14ac:dyDescent="0.2">
      <c r="A146" s="224" t="str">
        <f>Datos!B154</f>
        <v>14.8</v>
      </c>
      <c r="B146" s="405" t="str">
        <f t="shared" ref="B146:B177" si="27">IFERROR(VLOOKUP(A146,Tabla_Datos,2,FALSE),"")</f>
        <v>Artefactos sanitarios y grifería</v>
      </c>
      <c r="C146" s="406"/>
      <c r="D146" s="356" t="str">
        <f t="shared" ref="D146:D177" si="28">IFERROR(VLOOKUP(A146,Tabla_Datos,3,FALSE),"")</f>
        <v>gl</v>
      </c>
      <c r="E146" s="357">
        <f t="shared" ref="E146:E177" si="29">IFERROR(VLOOKUP(A146,Tabla_Datos,4,FALSE),0)</f>
        <v>0</v>
      </c>
      <c r="F146" s="289">
        <f t="shared" ref="F146:F177" si="30">IFERROR(VLOOKUP(A146,Tabla_Analisis_Precio,7,FALSE),0)</f>
        <v>0</v>
      </c>
      <c r="G146" s="358">
        <f t="shared" ref="G146:G177" si="31">ROUND(F146*Coeficiente_Paso,2)</f>
        <v>0</v>
      </c>
      <c r="H146" s="358">
        <f t="shared" ref="H146:H177" si="32">ROUND(E146*G146,2)</f>
        <v>0</v>
      </c>
      <c r="I146" s="359">
        <f t="shared" ref="I146:I177" si="33">IFERROR(H146/Monto_Oferta,0)</f>
        <v>0</v>
      </c>
      <c r="J146" s="336"/>
    </row>
    <row r="147" spans="1:10" ht="24.95" customHeight="1" x14ac:dyDescent="0.2">
      <c r="A147" s="224" t="str">
        <f>Datos!B155</f>
        <v>14.8.1</v>
      </c>
      <c r="B147" s="405" t="str">
        <f t="shared" ref="B147" si="34">IFERROR(VLOOKUP(A147,Tabla_Datos,2,FALSE),"")</f>
        <v>Artefactos y Accesorios</v>
      </c>
      <c r="C147" s="406"/>
      <c r="D147" s="356" t="str">
        <f t="shared" ref="D147" si="35">IFERROR(VLOOKUP(A147,Tabla_Datos,3,FALSE),"")</f>
        <v>gl</v>
      </c>
      <c r="E147" s="357">
        <f t="shared" ref="E147" si="36">IFERROR(VLOOKUP(A147,Tabla_Datos,4,FALSE),0)</f>
        <v>0</v>
      </c>
      <c r="F147" s="289">
        <f t="shared" ref="F147" si="37">IFERROR(VLOOKUP(A147,Tabla_Analisis_Precio,7,FALSE),0)</f>
        <v>0</v>
      </c>
      <c r="G147" s="358">
        <f t="shared" ref="G147" si="38">ROUND(F147*Coeficiente_Paso,2)</f>
        <v>0</v>
      </c>
      <c r="H147" s="358">
        <f t="shared" ref="H147" si="39">ROUND(E147*G147,2)</f>
        <v>0</v>
      </c>
      <c r="I147" s="359">
        <f t="shared" ref="I147" si="40">IFERROR(H147/Monto_Oferta,0)</f>
        <v>0</v>
      </c>
      <c r="J147" s="336"/>
    </row>
    <row r="148" spans="1:10" ht="24.95" customHeight="1" x14ac:dyDescent="0.2">
      <c r="A148" s="224" t="str">
        <f>Datos!B156</f>
        <v>14.9</v>
      </c>
      <c r="B148" s="407" t="str">
        <f t="shared" si="27"/>
        <v>Cañería desague pluvial</v>
      </c>
      <c r="C148" s="408"/>
      <c r="D148" s="356">
        <f t="shared" si="28"/>
        <v>0</v>
      </c>
      <c r="E148" s="357">
        <f t="shared" si="29"/>
        <v>0</v>
      </c>
      <c r="F148" s="289">
        <f t="shared" si="30"/>
        <v>0</v>
      </c>
      <c r="G148" s="358">
        <f t="shared" si="31"/>
        <v>0</v>
      </c>
      <c r="H148" s="358">
        <f t="shared" si="32"/>
        <v>0</v>
      </c>
      <c r="I148" s="359">
        <f t="shared" si="33"/>
        <v>0</v>
      </c>
      <c r="J148" s="336"/>
    </row>
    <row r="149" spans="1:10" ht="24.95" customHeight="1" x14ac:dyDescent="0.2">
      <c r="A149" s="224" t="str">
        <f>Datos!B157</f>
        <v>14.9.1</v>
      </c>
      <c r="B149" s="405" t="str">
        <f t="shared" si="27"/>
        <v>De P.V.C.</v>
      </c>
      <c r="C149" s="406"/>
      <c r="D149" s="356" t="str">
        <f t="shared" si="28"/>
        <v>gl</v>
      </c>
      <c r="E149" s="357">
        <f t="shared" si="29"/>
        <v>0</v>
      </c>
      <c r="F149" s="289">
        <f t="shared" si="30"/>
        <v>0</v>
      </c>
      <c r="G149" s="358">
        <f t="shared" si="31"/>
        <v>0</v>
      </c>
      <c r="H149" s="358">
        <f t="shared" si="32"/>
        <v>0</v>
      </c>
      <c r="I149" s="359">
        <f t="shared" si="33"/>
        <v>0</v>
      </c>
      <c r="J149" s="336"/>
    </row>
    <row r="150" spans="1:10" ht="24.95" customHeight="1" x14ac:dyDescent="0.2">
      <c r="A150" s="224" t="str">
        <f>Datos!B158</f>
        <v>14.10</v>
      </c>
      <c r="B150" s="407" t="str">
        <f t="shared" si="27"/>
        <v>Conexión a redes externas</v>
      </c>
      <c r="C150" s="408"/>
      <c r="D150" s="356">
        <f t="shared" si="28"/>
        <v>0</v>
      </c>
      <c r="E150" s="357">
        <f t="shared" si="29"/>
        <v>0</v>
      </c>
      <c r="F150" s="289">
        <f t="shared" si="30"/>
        <v>0</v>
      </c>
      <c r="G150" s="358">
        <f t="shared" si="31"/>
        <v>0</v>
      </c>
      <c r="H150" s="358">
        <f t="shared" si="32"/>
        <v>0</v>
      </c>
      <c r="I150" s="359">
        <f t="shared" si="33"/>
        <v>0</v>
      </c>
      <c r="J150" s="336"/>
    </row>
    <row r="151" spans="1:10" ht="24.95" customHeight="1" x14ac:dyDescent="0.2">
      <c r="A151" s="224" t="str">
        <f>Datos!B159</f>
        <v>14.10.1</v>
      </c>
      <c r="B151" s="405" t="str">
        <f t="shared" si="27"/>
        <v>Conexión de agua</v>
      </c>
      <c r="C151" s="406"/>
      <c r="D151" s="356" t="str">
        <f t="shared" si="28"/>
        <v>gl</v>
      </c>
      <c r="E151" s="357">
        <f t="shared" si="29"/>
        <v>0</v>
      </c>
      <c r="F151" s="289">
        <f t="shared" si="30"/>
        <v>0</v>
      </c>
      <c r="G151" s="358">
        <f t="shared" si="31"/>
        <v>0</v>
      </c>
      <c r="H151" s="358">
        <f t="shared" si="32"/>
        <v>0</v>
      </c>
      <c r="I151" s="359">
        <f t="shared" si="33"/>
        <v>0</v>
      </c>
      <c r="J151" s="336"/>
    </row>
    <row r="152" spans="1:10" ht="24.95" customHeight="1" x14ac:dyDescent="0.2">
      <c r="A152" s="224" t="str">
        <f>Datos!B160</f>
        <v>14.10.2</v>
      </c>
      <c r="B152" s="405" t="str">
        <f t="shared" si="27"/>
        <v>Conexión de cloaca</v>
      </c>
      <c r="C152" s="406"/>
      <c r="D152" s="356" t="str">
        <f t="shared" si="28"/>
        <v>gl</v>
      </c>
      <c r="E152" s="357">
        <f t="shared" si="29"/>
        <v>0</v>
      </c>
      <c r="F152" s="289">
        <f t="shared" si="30"/>
        <v>0</v>
      </c>
      <c r="G152" s="358">
        <f t="shared" si="31"/>
        <v>0</v>
      </c>
      <c r="H152" s="358">
        <f t="shared" si="32"/>
        <v>0</v>
      </c>
      <c r="I152" s="359">
        <f t="shared" si="33"/>
        <v>0</v>
      </c>
      <c r="J152" s="336"/>
    </row>
    <row r="153" spans="1:10" ht="24.95" customHeight="1" x14ac:dyDescent="0.2">
      <c r="A153" s="224" t="str">
        <f>Datos!B161</f>
        <v>14.11</v>
      </c>
      <c r="B153" s="405" t="str">
        <f t="shared" si="27"/>
        <v>Cañerías pasantes en juntas sísmicas</v>
      </c>
      <c r="C153" s="406"/>
      <c r="D153" s="356" t="str">
        <f t="shared" si="28"/>
        <v>gl</v>
      </c>
      <c r="E153" s="357">
        <f t="shared" si="29"/>
        <v>0</v>
      </c>
      <c r="F153" s="289">
        <f t="shared" si="30"/>
        <v>0</v>
      </c>
      <c r="G153" s="358">
        <f t="shared" si="31"/>
        <v>0</v>
      </c>
      <c r="H153" s="358">
        <f t="shared" si="32"/>
        <v>0</v>
      </c>
      <c r="I153" s="359">
        <f t="shared" si="33"/>
        <v>0</v>
      </c>
      <c r="J153" s="336"/>
    </row>
    <row r="154" spans="1:10" ht="24.95" customHeight="1" x14ac:dyDescent="0.2">
      <c r="A154" s="224" t="str">
        <f>Datos!B162</f>
        <v>15</v>
      </c>
      <c r="B154" s="407" t="str">
        <f t="shared" si="27"/>
        <v>INSTALACIONES ELÉCTRICAS</v>
      </c>
      <c r="C154" s="408"/>
      <c r="D154" s="356">
        <f t="shared" si="28"/>
        <v>0</v>
      </c>
      <c r="E154" s="357">
        <f t="shared" si="29"/>
        <v>0</v>
      </c>
      <c r="F154" s="289">
        <f t="shared" si="30"/>
        <v>0</v>
      </c>
      <c r="G154" s="358">
        <f t="shared" si="31"/>
        <v>0</v>
      </c>
      <c r="H154" s="358">
        <f t="shared" si="32"/>
        <v>0</v>
      </c>
      <c r="I154" s="359">
        <f t="shared" si="33"/>
        <v>0</v>
      </c>
      <c r="J154" s="336"/>
    </row>
    <row r="155" spans="1:10" ht="24.95" customHeight="1" x14ac:dyDescent="0.2">
      <c r="A155" s="224" t="str">
        <f>Datos!B163</f>
        <v>15.1</v>
      </c>
      <c r="B155" s="407" t="str">
        <f t="shared" si="27"/>
        <v>Instalación Eléctrica corrientes fuertes</v>
      </c>
      <c r="C155" s="408"/>
      <c r="D155" s="356">
        <f t="shared" si="28"/>
        <v>0</v>
      </c>
      <c r="E155" s="357">
        <f t="shared" si="29"/>
        <v>0</v>
      </c>
      <c r="F155" s="289">
        <f t="shared" si="30"/>
        <v>0</v>
      </c>
      <c r="G155" s="358">
        <f t="shared" si="31"/>
        <v>0</v>
      </c>
      <c r="H155" s="358">
        <f t="shared" si="32"/>
        <v>0</v>
      </c>
      <c r="I155" s="359">
        <f t="shared" si="33"/>
        <v>0</v>
      </c>
      <c r="J155" s="336"/>
    </row>
    <row r="156" spans="1:10" ht="24.95" customHeight="1" x14ac:dyDescent="0.2">
      <c r="A156" s="224" t="str">
        <f>Datos!B164</f>
        <v>15.1.1</v>
      </c>
      <c r="B156" s="405" t="str">
        <f t="shared" si="27"/>
        <v xml:space="preserve">Instalacioón Eléctrica para fuerza motriz </v>
      </c>
      <c r="C156" s="406"/>
      <c r="D156" s="356" t="str">
        <f t="shared" si="28"/>
        <v>gl</v>
      </c>
      <c r="E156" s="357">
        <f t="shared" si="29"/>
        <v>0</v>
      </c>
      <c r="F156" s="289">
        <f t="shared" si="30"/>
        <v>0</v>
      </c>
      <c r="G156" s="358">
        <f t="shared" si="31"/>
        <v>0</v>
      </c>
      <c r="H156" s="358">
        <f t="shared" si="32"/>
        <v>0</v>
      </c>
      <c r="I156" s="359">
        <f t="shared" si="33"/>
        <v>0</v>
      </c>
      <c r="J156" s="336"/>
    </row>
    <row r="157" spans="1:10" ht="33.75" customHeight="1" x14ac:dyDescent="0.2">
      <c r="A157" s="224" t="str">
        <f>Datos!B165</f>
        <v>15.1.3</v>
      </c>
      <c r="B157" s="405" t="str">
        <f t="shared" si="27"/>
        <v>Tablero general de baja tensión (TGBT) y tablero de transferencia Automática (TTA)</v>
      </c>
      <c r="C157" s="406"/>
      <c r="D157" s="356" t="str">
        <f t="shared" si="28"/>
        <v>gl</v>
      </c>
      <c r="E157" s="357">
        <f t="shared" si="29"/>
        <v>0</v>
      </c>
      <c r="F157" s="289">
        <f t="shared" si="30"/>
        <v>0</v>
      </c>
      <c r="G157" s="358">
        <f t="shared" si="31"/>
        <v>0</v>
      </c>
      <c r="H157" s="358">
        <f t="shared" si="32"/>
        <v>0</v>
      </c>
      <c r="I157" s="359">
        <f t="shared" si="33"/>
        <v>0</v>
      </c>
      <c r="J157" s="336"/>
    </row>
    <row r="158" spans="1:10" ht="31.5" customHeight="1" x14ac:dyDescent="0.2">
      <c r="A158" s="224" t="str">
        <f>Datos!B166</f>
        <v>15.2</v>
      </c>
      <c r="B158" s="407" t="str">
        <f t="shared" si="27"/>
        <v>Iluminación</v>
      </c>
      <c r="C158" s="408"/>
      <c r="D158" s="356">
        <f t="shared" si="28"/>
        <v>0</v>
      </c>
      <c r="E158" s="357">
        <f t="shared" si="29"/>
        <v>0</v>
      </c>
      <c r="F158" s="289">
        <f t="shared" si="30"/>
        <v>0</v>
      </c>
      <c r="G158" s="358">
        <f t="shared" si="31"/>
        <v>0</v>
      </c>
      <c r="H158" s="358">
        <f t="shared" si="32"/>
        <v>0</v>
      </c>
      <c r="I158" s="359">
        <f t="shared" si="33"/>
        <v>0</v>
      </c>
      <c r="J158" s="336"/>
    </row>
    <row r="159" spans="1:10" ht="24.95" customHeight="1" x14ac:dyDescent="0.2">
      <c r="A159" s="224" t="str">
        <f>Datos!B167</f>
        <v>15.2.1</v>
      </c>
      <c r="B159" s="405" t="str">
        <f t="shared" si="27"/>
        <v xml:space="preserve">Artefactos </v>
      </c>
      <c r="C159" s="406"/>
      <c r="D159" s="356" t="str">
        <f t="shared" si="28"/>
        <v>gl</v>
      </c>
      <c r="E159" s="357">
        <f t="shared" si="29"/>
        <v>0</v>
      </c>
      <c r="F159" s="289">
        <f t="shared" si="30"/>
        <v>0</v>
      </c>
      <c r="G159" s="358">
        <f t="shared" si="31"/>
        <v>0</v>
      </c>
      <c r="H159" s="358">
        <f t="shared" si="32"/>
        <v>0</v>
      </c>
      <c r="I159" s="359">
        <f t="shared" si="33"/>
        <v>0</v>
      </c>
      <c r="J159" s="336"/>
    </row>
    <row r="160" spans="1:10" ht="24.95" customHeight="1" x14ac:dyDescent="0.2">
      <c r="A160" s="224" t="str">
        <f>Datos!B168</f>
        <v>15.2.2</v>
      </c>
      <c r="B160" s="405" t="str">
        <f t="shared" si="27"/>
        <v>Conductores</v>
      </c>
      <c r="C160" s="406"/>
      <c r="D160" s="356" t="str">
        <f t="shared" si="28"/>
        <v>gl</v>
      </c>
      <c r="E160" s="357">
        <f t="shared" si="29"/>
        <v>0</v>
      </c>
      <c r="F160" s="289">
        <f t="shared" si="30"/>
        <v>0</v>
      </c>
      <c r="G160" s="358">
        <f t="shared" si="31"/>
        <v>0</v>
      </c>
      <c r="H160" s="358">
        <f t="shared" si="32"/>
        <v>0</v>
      </c>
      <c r="I160" s="359">
        <f t="shared" si="33"/>
        <v>0</v>
      </c>
      <c r="J160" s="336"/>
    </row>
    <row r="161" spans="1:10" ht="24.95" customHeight="1" x14ac:dyDescent="0.2">
      <c r="A161" s="224" t="str">
        <f>Datos!B169</f>
        <v>15.2.4</v>
      </c>
      <c r="B161" s="405" t="str">
        <f t="shared" si="27"/>
        <v>Interruptores automáticos termomagnéticos en riel din (térmicas)</v>
      </c>
      <c r="C161" s="406"/>
      <c r="D161" s="356" t="str">
        <f t="shared" si="28"/>
        <v>gl</v>
      </c>
      <c r="E161" s="357">
        <f t="shared" si="29"/>
        <v>0</v>
      </c>
      <c r="F161" s="289">
        <f t="shared" si="30"/>
        <v>0</v>
      </c>
      <c r="G161" s="358">
        <f t="shared" si="31"/>
        <v>0</v>
      </c>
      <c r="H161" s="358">
        <f t="shared" si="32"/>
        <v>0</v>
      </c>
      <c r="I161" s="359">
        <f t="shared" si="33"/>
        <v>0</v>
      </c>
      <c r="J161" s="336"/>
    </row>
    <row r="162" spans="1:10" ht="24.95" customHeight="1" x14ac:dyDescent="0.2">
      <c r="A162" s="224" t="str">
        <f>Datos!B170</f>
        <v>15.2.5</v>
      </c>
      <c r="B162" s="405" t="str">
        <f t="shared" si="27"/>
        <v>Interruptores diferenciales</v>
      </c>
      <c r="C162" s="406"/>
      <c r="D162" s="356" t="str">
        <f t="shared" si="28"/>
        <v>gl</v>
      </c>
      <c r="E162" s="357">
        <f t="shared" si="29"/>
        <v>0</v>
      </c>
      <c r="F162" s="289">
        <f t="shared" si="30"/>
        <v>0</v>
      </c>
      <c r="G162" s="358">
        <f t="shared" si="31"/>
        <v>0</v>
      </c>
      <c r="H162" s="358">
        <f t="shared" si="32"/>
        <v>0</v>
      </c>
      <c r="I162" s="359">
        <f t="shared" si="33"/>
        <v>0</v>
      </c>
      <c r="J162" s="336"/>
    </row>
    <row r="163" spans="1:10" ht="24.95" customHeight="1" x14ac:dyDescent="0.2">
      <c r="A163" s="224" t="str">
        <f>Datos!B171</f>
        <v>15.2.6</v>
      </c>
      <c r="B163" s="405" t="str">
        <f t="shared" si="27"/>
        <v>Canalizaciones subterráneas</v>
      </c>
      <c r="C163" s="406"/>
      <c r="D163" s="356" t="str">
        <f t="shared" si="28"/>
        <v>gl</v>
      </c>
      <c r="E163" s="357">
        <f t="shared" si="29"/>
        <v>0</v>
      </c>
      <c r="F163" s="289">
        <f t="shared" si="30"/>
        <v>0</v>
      </c>
      <c r="G163" s="358">
        <f t="shared" si="31"/>
        <v>0</v>
      </c>
      <c r="H163" s="358">
        <f t="shared" si="32"/>
        <v>0</v>
      </c>
      <c r="I163" s="359">
        <f t="shared" si="33"/>
        <v>0</v>
      </c>
      <c r="J163" s="336"/>
    </row>
    <row r="164" spans="1:10" ht="24.95" customHeight="1" x14ac:dyDescent="0.2">
      <c r="A164" s="224" t="str">
        <f>Datos!B172</f>
        <v>15.4</v>
      </c>
      <c r="B164" s="405" t="str">
        <f t="shared" si="27"/>
        <v>Pararrrayos</v>
      </c>
      <c r="C164" s="406"/>
      <c r="D164" s="356" t="str">
        <f t="shared" si="28"/>
        <v>gl</v>
      </c>
      <c r="E164" s="357">
        <f t="shared" si="29"/>
        <v>0</v>
      </c>
      <c r="F164" s="289">
        <f t="shared" si="30"/>
        <v>0</v>
      </c>
      <c r="G164" s="358">
        <f t="shared" si="31"/>
        <v>0</v>
      </c>
      <c r="H164" s="358">
        <f t="shared" si="32"/>
        <v>0</v>
      </c>
      <c r="I164" s="359">
        <f t="shared" si="33"/>
        <v>0</v>
      </c>
      <c r="J164" s="336"/>
    </row>
    <row r="165" spans="1:10" ht="24.95" customHeight="1" x14ac:dyDescent="0.2">
      <c r="A165" s="224" t="str">
        <f>Datos!B173</f>
        <v>15.5</v>
      </c>
      <c r="B165" s="407" t="str">
        <f t="shared" ref="B165:B170" si="41">IFERROR(VLOOKUP(A165,Tabla_Datos,2,FALSE),"")</f>
        <v>Instalación de Corrientes Débiles</v>
      </c>
      <c r="C165" s="408"/>
      <c r="D165" s="356">
        <f t="shared" ref="D165:D170" si="42">IFERROR(VLOOKUP(A165,Tabla_Datos,3,FALSE),"")</f>
        <v>0</v>
      </c>
      <c r="E165" s="357">
        <f t="shared" ref="E165:E170" si="43">IFERROR(VLOOKUP(A165,Tabla_Datos,4,FALSE),0)</f>
        <v>0</v>
      </c>
      <c r="F165" s="289">
        <f t="shared" ref="F165:F170" si="44">IFERROR(VLOOKUP(A165,Tabla_Analisis_Precio,7,FALSE),0)</f>
        <v>0</v>
      </c>
      <c r="G165" s="358">
        <f t="shared" ref="G165:G170" si="45">ROUND(F165*Coeficiente_Paso,2)</f>
        <v>0</v>
      </c>
      <c r="H165" s="358">
        <f t="shared" ref="H165:H170" si="46">ROUND(E165*G165,2)</f>
        <v>0</v>
      </c>
      <c r="I165" s="359">
        <f t="shared" ref="I165:I170" si="47">IFERROR(H165/Monto_Oferta,0)</f>
        <v>0</v>
      </c>
      <c r="J165" s="336"/>
    </row>
    <row r="166" spans="1:10" ht="24.95" customHeight="1" x14ac:dyDescent="0.2">
      <c r="A166" s="224" t="str">
        <f>Datos!B174</f>
        <v>15.5.1</v>
      </c>
      <c r="B166" s="405" t="str">
        <f t="shared" si="41"/>
        <v>Sistema de Telecomunicaciones Datos</v>
      </c>
      <c r="C166" s="406"/>
      <c r="D166" s="356" t="str">
        <f t="shared" si="42"/>
        <v>gl</v>
      </c>
      <c r="E166" s="357">
        <f t="shared" si="43"/>
        <v>0</v>
      </c>
      <c r="F166" s="289">
        <f t="shared" si="44"/>
        <v>0</v>
      </c>
      <c r="G166" s="358">
        <f t="shared" si="45"/>
        <v>0</v>
      </c>
      <c r="H166" s="358">
        <f t="shared" si="46"/>
        <v>0</v>
      </c>
      <c r="I166" s="359">
        <f t="shared" si="47"/>
        <v>0</v>
      </c>
      <c r="J166" s="336"/>
    </row>
    <row r="167" spans="1:10" ht="24.95" customHeight="1" x14ac:dyDescent="0.2">
      <c r="A167" s="224" t="str">
        <f>Datos!B175</f>
        <v>15.5.2</v>
      </c>
      <c r="B167" s="405" t="str">
        <f t="shared" si="41"/>
        <v>Sistema de Circuito de CCTV</v>
      </c>
      <c r="C167" s="406"/>
      <c r="D167" s="356" t="str">
        <f t="shared" si="42"/>
        <v>gl</v>
      </c>
      <c r="E167" s="357">
        <f t="shared" si="43"/>
        <v>0</v>
      </c>
      <c r="F167" s="289">
        <f t="shared" si="44"/>
        <v>0</v>
      </c>
      <c r="G167" s="358">
        <f t="shared" si="45"/>
        <v>0</v>
      </c>
      <c r="H167" s="358">
        <f t="shared" si="46"/>
        <v>0</v>
      </c>
      <c r="I167" s="359">
        <f t="shared" si="47"/>
        <v>0</v>
      </c>
      <c r="J167" s="336"/>
    </row>
    <row r="168" spans="1:10" ht="24.95" customHeight="1" x14ac:dyDescent="0.2">
      <c r="A168" s="224" t="str">
        <f>Datos!B176</f>
        <v>17</v>
      </c>
      <c r="B168" s="407" t="str">
        <f t="shared" si="41"/>
        <v>INSTALACIÓN TERMOMECÁNICA</v>
      </c>
      <c r="C168" s="408"/>
      <c r="D168" s="356" t="str">
        <f t="shared" si="42"/>
        <v>gl</v>
      </c>
      <c r="E168" s="357">
        <f t="shared" si="43"/>
        <v>0</v>
      </c>
      <c r="F168" s="289">
        <f t="shared" si="44"/>
        <v>0</v>
      </c>
      <c r="G168" s="358">
        <f t="shared" si="45"/>
        <v>0</v>
      </c>
      <c r="H168" s="358">
        <f t="shared" si="46"/>
        <v>0</v>
      </c>
      <c r="I168" s="359">
        <f t="shared" si="47"/>
        <v>0</v>
      </c>
      <c r="J168" s="336"/>
    </row>
    <row r="169" spans="1:10" ht="24.95" customHeight="1" x14ac:dyDescent="0.2">
      <c r="A169" s="224" t="str">
        <f>Datos!B177</f>
        <v>18</v>
      </c>
      <c r="B169" s="407" t="str">
        <f t="shared" si="41"/>
        <v>INSTALACIÓN SERVICIO CONTRA INCENDIOS</v>
      </c>
      <c r="C169" s="408"/>
      <c r="D169" s="356" t="str">
        <f t="shared" si="42"/>
        <v>gl</v>
      </c>
      <c r="E169" s="357">
        <f t="shared" si="43"/>
        <v>0</v>
      </c>
      <c r="F169" s="289">
        <f t="shared" si="44"/>
        <v>0</v>
      </c>
      <c r="G169" s="358">
        <f t="shared" si="45"/>
        <v>0</v>
      </c>
      <c r="H169" s="358">
        <f t="shared" si="46"/>
        <v>0</v>
      </c>
      <c r="I169" s="359">
        <f t="shared" si="47"/>
        <v>0</v>
      </c>
      <c r="J169" s="336"/>
    </row>
    <row r="170" spans="1:10" ht="24.95" customHeight="1" x14ac:dyDescent="0.2">
      <c r="A170" s="224" t="str">
        <f>Datos!B178</f>
        <v>21</v>
      </c>
      <c r="B170" s="407" t="str">
        <f t="shared" si="41"/>
        <v>SEÑALETICA</v>
      </c>
      <c r="C170" s="408"/>
      <c r="D170" s="356">
        <f t="shared" si="42"/>
        <v>0</v>
      </c>
      <c r="E170" s="357">
        <f t="shared" si="43"/>
        <v>0</v>
      </c>
      <c r="F170" s="289">
        <f t="shared" si="44"/>
        <v>0</v>
      </c>
      <c r="G170" s="358">
        <f t="shared" si="45"/>
        <v>0</v>
      </c>
      <c r="H170" s="358">
        <f t="shared" si="46"/>
        <v>0</v>
      </c>
      <c r="I170" s="359">
        <f t="shared" si="47"/>
        <v>0</v>
      </c>
      <c r="J170" s="336"/>
    </row>
    <row r="171" spans="1:10" ht="24.95" customHeight="1" x14ac:dyDescent="0.2">
      <c r="A171" s="224" t="str">
        <f>Datos!B179</f>
        <v>21.1</v>
      </c>
      <c r="B171" s="405" t="str">
        <f t="shared" si="27"/>
        <v>Señalética externa</v>
      </c>
      <c r="C171" s="406"/>
      <c r="D171" s="356" t="str">
        <f t="shared" si="28"/>
        <v>gl</v>
      </c>
      <c r="E171" s="357">
        <f t="shared" si="29"/>
        <v>0</v>
      </c>
      <c r="F171" s="289">
        <f t="shared" si="30"/>
        <v>0</v>
      </c>
      <c r="G171" s="358">
        <f t="shared" si="31"/>
        <v>0</v>
      </c>
      <c r="H171" s="358">
        <f t="shared" si="32"/>
        <v>0</v>
      </c>
      <c r="I171" s="359">
        <f t="shared" si="33"/>
        <v>0</v>
      </c>
      <c r="J171" s="336"/>
    </row>
    <row r="172" spans="1:10" ht="24.95" customHeight="1" x14ac:dyDescent="0.2">
      <c r="A172" s="224" t="str">
        <f>Datos!B180</f>
        <v>21.2</v>
      </c>
      <c r="B172" s="405" t="str">
        <f t="shared" si="27"/>
        <v>Señalética interna</v>
      </c>
      <c r="C172" s="406"/>
      <c r="D172" s="356" t="str">
        <f t="shared" si="28"/>
        <v>gl</v>
      </c>
      <c r="E172" s="357">
        <f t="shared" si="29"/>
        <v>0</v>
      </c>
      <c r="F172" s="289">
        <f t="shared" si="30"/>
        <v>0</v>
      </c>
      <c r="G172" s="358">
        <f t="shared" si="31"/>
        <v>0</v>
      </c>
      <c r="H172" s="358">
        <f t="shared" si="32"/>
        <v>0</v>
      </c>
      <c r="I172" s="359">
        <f t="shared" si="33"/>
        <v>0</v>
      </c>
      <c r="J172" s="336"/>
    </row>
    <row r="173" spans="1:10" ht="24.95" customHeight="1" x14ac:dyDescent="0.2">
      <c r="A173" s="224" t="str">
        <f>Datos!B181</f>
        <v>22</v>
      </c>
      <c r="B173" s="407" t="str">
        <f t="shared" si="27"/>
        <v>EQUIPAMIENTO Y VARIOS</v>
      </c>
      <c r="C173" s="408"/>
      <c r="D173" s="356">
        <f t="shared" si="28"/>
        <v>0</v>
      </c>
      <c r="E173" s="357">
        <f t="shared" si="29"/>
        <v>0</v>
      </c>
      <c r="F173" s="289">
        <f t="shared" si="30"/>
        <v>0</v>
      </c>
      <c r="G173" s="358">
        <f t="shared" si="31"/>
        <v>0</v>
      </c>
      <c r="H173" s="358">
        <f t="shared" si="32"/>
        <v>0</v>
      </c>
      <c r="I173" s="359">
        <f t="shared" si="33"/>
        <v>0</v>
      </c>
      <c r="J173" s="336"/>
    </row>
    <row r="174" spans="1:10" ht="24.95" customHeight="1" x14ac:dyDescent="0.2">
      <c r="A174" s="224" t="str">
        <f>Datos!B182</f>
        <v>22.8</v>
      </c>
      <c r="B174" s="407" t="str">
        <f t="shared" si="27"/>
        <v xml:space="preserve">Muebles y Equipamiento fijos </v>
      </c>
      <c r="C174" s="408"/>
      <c r="D174" s="356">
        <f t="shared" si="28"/>
        <v>0</v>
      </c>
      <c r="E174" s="357">
        <f t="shared" si="29"/>
        <v>0</v>
      </c>
      <c r="F174" s="289">
        <f t="shared" si="30"/>
        <v>0</v>
      </c>
      <c r="G174" s="358">
        <f t="shared" si="31"/>
        <v>0</v>
      </c>
      <c r="H174" s="358">
        <f t="shared" si="32"/>
        <v>0</v>
      </c>
      <c r="I174" s="359">
        <f t="shared" si="33"/>
        <v>0</v>
      </c>
      <c r="J174" s="336"/>
    </row>
    <row r="175" spans="1:10" ht="24.95" customHeight="1" x14ac:dyDescent="0.2">
      <c r="A175" s="224" t="str">
        <f>Datos!B183</f>
        <v>22.8.1</v>
      </c>
      <c r="B175" s="405" t="str">
        <f t="shared" si="27"/>
        <v>Mesadas de acero inoxidable</v>
      </c>
      <c r="C175" s="406"/>
      <c r="D175" s="356" t="str">
        <f t="shared" si="28"/>
        <v>gl</v>
      </c>
      <c r="E175" s="357">
        <f t="shared" si="29"/>
        <v>0</v>
      </c>
      <c r="F175" s="289">
        <f t="shared" si="30"/>
        <v>0</v>
      </c>
      <c r="G175" s="358">
        <f t="shared" si="31"/>
        <v>0</v>
      </c>
      <c r="H175" s="358">
        <f t="shared" si="32"/>
        <v>0</v>
      </c>
      <c r="I175" s="359">
        <f t="shared" si="33"/>
        <v>0</v>
      </c>
      <c r="J175" s="336"/>
    </row>
    <row r="176" spans="1:10" ht="24.95" customHeight="1" x14ac:dyDescent="0.2">
      <c r="A176" s="224" t="str">
        <f>Datos!B184</f>
        <v>23</v>
      </c>
      <c r="B176" s="407" t="str">
        <f t="shared" si="27"/>
        <v>OBRAS EXTERIORES</v>
      </c>
      <c r="C176" s="408"/>
      <c r="D176" s="356">
        <f t="shared" si="28"/>
        <v>0</v>
      </c>
      <c r="E176" s="357">
        <f t="shared" si="29"/>
        <v>0</v>
      </c>
      <c r="F176" s="289">
        <f t="shared" si="30"/>
        <v>0</v>
      </c>
      <c r="G176" s="358">
        <f t="shared" si="31"/>
        <v>0</v>
      </c>
      <c r="H176" s="358">
        <f t="shared" si="32"/>
        <v>0</v>
      </c>
      <c r="I176" s="359">
        <f t="shared" si="33"/>
        <v>0</v>
      </c>
      <c r="J176" s="336"/>
    </row>
    <row r="177" spans="1:10" ht="24.95" customHeight="1" x14ac:dyDescent="0.2">
      <c r="A177" s="224" t="str">
        <f>Datos!B185</f>
        <v>23.1</v>
      </c>
      <c r="B177" s="405" t="str">
        <f t="shared" si="27"/>
        <v>Cierre Perimetral</v>
      </c>
      <c r="C177" s="406"/>
      <c r="D177" s="356" t="str">
        <f t="shared" si="28"/>
        <v>ml</v>
      </c>
      <c r="E177" s="357">
        <f t="shared" si="29"/>
        <v>0</v>
      </c>
      <c r="F177" s="289">
        <f t="shared" si="30"/>
        <v>0</v>
      </c>
      <c r="G177" s="358">
        <f t="shared" si="31"/>
        <v>0</v>
      </c>
      <c r="H177" s="358">
        <f t="shared" si="32"/>
        <v>0</v>
      </c>
      <c r="I177" s="359">
        <f t="shared" si="33"/>
        <v>0</v>
      </c>
      <c r="J177" s="336"/>
    </row>
    <row r="178" spans="1:10" ht="24.95" customHeight="1" x14ac:dyDescent="0.2">
      <c r="A178" s="224" t="str">
        <f>Datos!B186</f>
        <v>23.3</v>
      </c>
      <c r="B178" s="405" t="str">
        <f t="shared" ref="B178:B186" si="48">IFERROR(VLOOKUP(A178,Tabla_Datos,2,FALSE),"")</f>
        <v xml:space="preserve">Rampas </v>
      </c>
      <c r="C178" s="406"/>
      <c r="D178" s="356" t="str">
        <f t="shared" ref="D178:D186" si="49">IFERROR(VLOOKUP(A178,Tabla_Datos,3,FALSE),"")</f>
        <v>m2</v>
      </c>
      <c r="E178" s="357">
        <f t="shared" ref="E178:E186" si="50">IFERROR(VLOOKUP(A178,Tabla_Datos,4,FALSE),0)</f>
        <v>0</v>
      </c>
      <c r="F178" s="289">
        <f t="shared" ref="F178:F186" si="51">IFERROR(VLOOKUP(A178,Tabla_Analisis_Precio,7,FALSE),0)</f>
        <v>0</v>
      </c>
      <c r="G178" s="358">
        <f t="shared" ref="G178:G186" si="52">ROUND(F178*Coeficiente_Paso,2)</f>
        <v>0</v>
      </c>
      <c r="H178" s="358">
        <f t="shared" ref="H178:H186" si="53">ROUND(E178*G178,2)</f>
        <v>0</v>
      </c>
      <c r="I178" s="359">
        <f t="shared" ref="I178:I186" si="54">IFERROR(H178/Monto_Oferta,0)</f>
        <v>0</v>
      </c>
      <c r="J178" s="336"/>
    </row>
    <row r="179" spans="1:10" ht="24.95" customHeight="1" x14ac:dyDescent="0.2">
      <c r="A179" s="224" t="str">
        <f>Datos!B187</f>
        <v>23.5</v>
      </c>
      <c r="B179" s="405" t="str">
        <f t="shared" si="48"/>
        <v>Barandas</v>
      </c>
      <c r="C179" s="406"/>
      <c r="D179" s="356" t="str">
        <f t="shared" si="49"/>
        <v>ml</v>
      </c>
      <c r="E179" s="357">
        <f t="shared" si="50"/>
        <v>0</v>
      </c>
      <c r="F179" s="289">
        <f t="shared" si="51"/>
        <v>0</v>
      </c>
      <c r="G179" s="358">
        <f t="shared" si="52"/>
        <v>0</v>
      </c>
      <c r="H179" s="358">
        <f t="shared" si="53"/>
        <v>0</v>
      </c>
      <c r="I179" s="359">
        <f t="shared" si="54"/>
        <v>0</v>
      </c>
      <c r="J179" s="336"/>
    </row>
    <row r="180" spans="1:10" ht="24.95" customHeight="1" x14ac:dyDescent="0.2">
      <c r="A180" s="224" t="str">
        <f>Datos!B188</f>
        <v>23.6</v>
      </c>
      <c r="B180" s="405" t="str">
        <f t="shared" si="48"/>
        <v>Pasamanos</v>
      </c>
      <c r="C180" s="406"/>
      <c r="D180" s="356" t="str">
        <f t="shared" si="49"/>
        <v>ml</v>
      </c>
      <c r="E180" s="357">
        <f t="shared" si="50"/>
        <v>0</v>
      </c>
      <c r="F180" s="289">
        <f t="shared" si="51"/>
        <v>0</v>
      </c>
      <c r="G180" s="358">
        <f t="shared" si="52"/>
        <v>0</v>
      </c>
      <c r="H180" s="358">
        <f t="shared" si="53"/>
        <v>0</v>
      </c>
      <c r="I180" s="359">
        <f t="shared" si="54"/>
        <v>0</v>
      </c>
      <c r="J180" s="336"/>
    </row>
    <row r="181" spans="1:10" ht="24.95" customHeight="1" x14ac:dyDescent="0.2">
      <c r="A181" s="224" t="str">
        <f>Datos!B189</f>
        <v>23.9</v>
      </c>
      <c r="B181" s="405" t="str">
        <f t="shared" si="48"/>
        <v>Parquización</v>
      </c>
      <c r="C181" s="406"/>
      <c r="D181" s="356" t="str">
        <f t="shared" si="49"/>
        <v>m2</v>
      </c>
      <c r="E181" s="357">
        <f t="shared" si="50"/>
        <v>0</v>
      </c>
      <c r="F181" s="289">
        <f t="shared" si="51"/>
        <v>0</v>
      </c>
      <c r="G181" s="358">
        <f t="shared" si="52"/>
        <v>0</v>
      </c>
      <c r="H181" s="358">
        <f t="shared" si="53"/>
        <v>0</v>
      </c>
      <c r="I181" s="359">
        <f t="shared" si="54"/>
        <v>0</v>
      </c>
      <c r="J181" s="336"/>
    </row>
    <row r="182" spans="1:10" ht="24.95" customHeight="1" x14ac:dyDescent="0.2">
      <c r="A182" s="224" t="str">
        <f>Datos!B190</f>
        <v>24</v>
      </c>
      <c r="B182" s="407" t="str">
        <f t="shared" si="48"/>
        <v>LIMPIEZA DE OBRA PERIODICA Y FINAL</v>
      </c>
      <c r="C182" s="408"/>
      <c r="D182" s="356">
        <f t="shared" si="49"/>
        <v>0</v>
      </c>
      <c r="E182" s="357">
        <f t="shared" si="50"/>
        <v>0</v>
      </c>
      <c r="F182" s="289">
        <f t="shared" si="51"/>
        <v>0</v>
      </c>
      <c r="G182" s="358">
        <f t="shared" si="52"/>
        <v>0</v>
      </c>
      <c r="H182" s="358">
        <f t="shared" si="53"/>
        <v>0</v>
      </c>
      <c r="I182" s="359">
        <f t="shared" si="54"/>
        <v>0</v>
      </c>
      <c r="J182" s="336"/>
    </row>
    <row r="183" spans="1:10" ht="24.95" customHeight="1" x14ac:dyDescent="0.2">
      <c r="A183" s="224" t="str">
        <f>Datos!B191</f>
        <v>24.1</v>
      </c>
      <c r="B183" s="405" t="str">
        <f t="shared" si="48"/>
        <v>Limpieza de obra periódica</v>
      </c>
      <c r="C183" s="406"/>
      <c r="D183" s="356" t="str">
        <f t="shared" si="49"/>
        <v>gl</v>
      </c>
      <c r="E183" s="357">
        <f t="shared" si="50"/>
        <v>0</v>
      </c>
      <c r="F183" s="289">
        <f t="shared" si="51"/>
        <v>0</v>
      </c>
      <c r="G183" s="358">
        <f t="shared" si="52"/>
        <v>0</v>
      </c>
      <c r="H183" s="358">
        <f t="shared" si="53"/>
        <v>0</v>
      </c>
      <c r="I183" s="359">
        <f t="shared" si="54"/>
        <v>0</v>
      </c>
      <c r="J183" s="336"/>
    </row>
    <row r="184" spans="1:10" ht="24.95" customHeight="1" x14ac:dyDescent="0.2">
      <c r="A184" s="224" t="str">
        <f>Datos!B192</f>
        <v>24.2</v>
      </c>
      <c r="B184" s="405" t="str">
        <f t="shared" si="48"/>
        <v>Limpieza de Obra Final</v>
      </c>
      <c r="C184" s="406"/>
      <c r="D184" s="356" t="str">
        <f t="shared" si="49"/>
        <v>m2</v>
      </c>
      <c r="E184" s="357">
        <f t="shared" si="50"/>
        <v>0</v>
      </c>
      <c r="F184" s="289">
        <f t="shared" si="51"/>
        <v>0</v>
      </c>
      <c r="G184" s="358">
        <f t="shared" si="52"/>
        <v>0</v>
      </c>
      <c r="H184" s="358">
        <f t="shared" si="53"/>
        <v>0</v>
      </c>
      <c r="I184" s="359">
        <f t="shared" si="54"/>
        <v>0</v>
      </c>
      <c r="J184" s="336"/>
    </row>
    <row r="185" spans="1:10" ht="24.95" customHeight="1" x14ac:dyDescent="0.2">
      <c r="A185" s="224" t="str">
        <f>Datos!B193</f>
        <v>25</v>
      </c>
      <c r="B185" s="407" t="str">
        <f t="shared" si="48"/>
        <v xml:space="preserve">DOCUMENTACIÓN FINAL </v>
      </c>
      <c r="C185" s="408"/>
      <c r="D185" s="356" t="str">
        <f t="shared" si="49"/>
        <v>gl</v>
      </c>
      <c r="E185" s="357">
        <f t="shared" si="50"/>
        <v>0</v>
      </c>
      <c r="F185" s="289">
        <f t="shared" si="51"/>
        <v>0</v>
      </c>
      <c r="G185" s="358">
        <f t="shared" si="52"/>
        <v>0</v>
      </c>
      <c r="H185" s="358">
        <f t="shared" si="53"/>
        <v>0</v>
      </c>
      <c r="I185" s="359">
        <f t="shared" si="54"/>
        <v>0</v>
      </c>
      <c r="J185" s="336"/>
    </row>
    <row r="186" spans="1:10" ht="24.95" customHeight="1" x14ac:dyDescent="0.2">
      <c r="A186" s="224">
        <f>Datos!B195</f>
        <v>0</v>
      </c>
      <c r="B186" s="405" t="str">
        <f t="shared" si="48"/>
        <v/>
      </c>
      <c r="C186" s="406"/>
      <c r="D186" s="356" t="str">
        <f t="shared" si="49"/>
        <v/>
      </c>
      <c r="E186" s="357">
        <f t="shared" si="50"/>
        <v>0</v>
      </c>
      <c r="F186" s="289">
        <f t="shared" si="51"/>
        <v>0</v>
      </c>
      <c r="G186" s="358">
        <f t="shared" si="52"/>
        <v>0</v>
      </c>
      <c r="H186" s="358">
        <f t="shared" si="53"/>
        <v>0</v>
      </c>
      <c r="I186" s="359">
        <f t="shared" si="54"/>
        <v>0</v>
      </c>
      <c r="J186" s="336"/>
    </row>
    <row r="187" spans="1:10" ht="24.95" customHeight="1" x14ac:dyDescent="0.2">
      <c r="A187" s="224">
        <f>Datos!B208</f>
        <v>0</v>
      </c>
      <c r="B187" s="405" t="str">
        <f t="shared" ref="B187" si="55">IFERROR(VLOOKUP(A187,Tabla_Datos,2,FALSE),"")</f>
        <v/>
      </c>
      <c r="C187" s="406"/>
      <c r="D187" s="356" t="str">
        <f t="shared" ref="D187" si="56">IFERROR(VLOOKUP(A187,Tabla_Datos,3,FALSE),"")</f>
        <v/>
      </c>
      <c r="E187" s="357">
        <f t="shared" ref="E187" si="57">IFERROR(VLOOKUP(A187,Tabla_Datos,4,FALSE),0)</f>
        <v>0</v>
      </c>
      <c r="F187" s="289"/>
      <c r="G187" s="358">
        <f t="shared" ref="G187" si="58">ROUND(F187*Coeficiente_Paso,2)</f>
        <v>0</v>
      </c>
      <c r="H187" s="358">
        <f t="shared" ref="H187" si="59">ROUND(E187*G187,2)</f>
        <v>0</v>
      </c>
      <c r="I187" s="359">
        <f t="shared" ref="I187" si="60">IFERROR(H187/Monto_Oferta,0)</f>
        <v>0</v>
      </c>
      <c r="J187" s="336"/>
    </row>
    <row r="188" spans="1:10" ht="24.95" customHeight="1" x14ac:dyDescent="0.2">
      <c r="A188" s="360" t="s">
        <v>1632</v>
      </c>
      <c r="B188" s="361" t="s">
        <v>1712</v>
      </c>
      <c r="C188" s="362"/>
      <c r="D188" s="362"/>
      <c r="E188" s="362"/>
      <c r="F188" s="363">
        <f>ROUND(SUMPRODUCT(E18:E187,F18:F187),2)</f>
        <v>0</v>
      </c>
      <c r="G188" s="354" t="s">
        <v>1713</v>
      </c>
      <c r="H188" s="364">
        <f>SUM(H18:H187)</f>
        <v>0</v>
      </c>
      <c r="I188" s="365">
        <f>SUM(I18:I187)</f>
        <v>0</v>
      </c>
      <c r="J188" s="336"/>
    </row>
    <row r="189" spans="1:10" ht="24.95" customHeight="1" thickBot="1" x14ac:dyDescent="0.25">
      <c r="A189" s="336"/>
      <c r="B189" s="336"/>
      <c r="C189" s="336"/>
      <c r="D189" s="336"/>
      <c r="E189" s="336"/>
      <c r="F189" s="336"/>
      <c r="G189" s="366"/>
      <c r="H189" s="336"/>
      <c r="I189" s="336"/>
      <c r="J189" s="336"/>
    </row>
    <row r="190" spans="1:10" ht="24.95" customHeight="1" thickTop="1" x14ac:dyDescent="0.2">
      <c r="A190" s="367" t="s">
        <v>1714</v>
      </c>
      <c r="B190" s="368" t="s">
        <v>1715</v>
      </c>
      <c r="C190" s="369"/>
      <c r="D190" s="370"/>
      <c r="E190" s="371"/>
      <c r="F190" s="372"/>
      <c r="G190" s="371"/>
      <c r="H190" s="373">
        <f>ROUND(H199/Coeficiente_Paso,2)</f>
        <v>0</v>
      </c>
      <c r="I190" s="374"/>
      <c r="J190" s="336"/>
    </row>
    <row r="191" spans="1:10" ht="24.95" customHeight="1" x14ac:dyDescent="0.2">
      <c r="A191" s="375" t="s">
        <v>1716</v>
      </c>
      <c r="B191" s="376" t="str">
        <f>"COSTO FINANCIERO  "&amp;ROUND(Costo_Financiero*100,2)&amp;" % de ( 1 )"</f>
        <v>COSTO FINANCIERO  0 % de ( 1 )</v>
      </c>
      <c r="C191" s="377"/>
      <c r="D191" s="378"/>
      <c r="E191" s="379">
        <f>Costo_Financiero</f>
        <v>0</v>
      </c>
      <c r="F191" s="290"/>
      <c r="G191" s="336"/>
      <c r="H191" s="380">
        <f>ROUND(H190*Costo_Financiero,2)</f>
        <v>0</v>
      </c>
      <c r="I191" s="374"/>
      <c r="J191" s="336"/>
    </row>
    <row r="192" spans="1:10" ht="24.95" customHeight="1" x14ac:dyDescent="0.2">
      <c r="A192" s="375" t="s">
        <v>1717</v>
      </c>
      <c r="B192" s="376" t="s">
        <v>1718</v>
      </c>
      <c r="C192" s="377"/>
      <c r="D192" s="378"/>
      <c r="E192" s="336"/>
      <c r="F192" s="290"/>
      <c r="G192" s="336"/>
      <c r="H192" s="380">
        <f>H190+H191</f>
        <v>0</v>
      </c>
      <c r="I192" s="374"/>
      <c r="J192" s="336"/>
    </row>
    <row r="193" spans="1:10" ht="24.95" customHeight="1" x14ac:dyDescent="0.2">
      <c r="A193" s="375" t="s">
        <v>1719</v>
      </c>
      <c r="B193" s="381" t="str">
        <f>CONCATENATE("GASTOS GENERALES  ",ROUND(Gasto_Generales_Porcentaje*100,3)," % de ( 3 )")</f>
        <v>GASTOS GENERALES  0 % de ( 3 )</v>
      </c>
      <c r="C193" s="381"/>
      <c r="D193" s="382"/>
      <c r="E193" s="379">
        <f>Gasto_Generales_Porcentaje</f>
        <v>0</v>
      </c>
      <c r="F193" s="290"/>
      <c r="G193" s="336"/>
      <c r="H193" s="380">
        <f>ROUND(Gasto_Generales_Porcentaje*H192,2)</f>
        <v>0</v>
      </c>
      <c r="I193" s="382"/>
      <c r="J193" s="336"/>
    </row>
    <row r="194" spans="1:10" ht="24.95" customHeight="1" x14ac:dyDescent="0.2">
      <c r="A194" s="375" t="s">
        <v>1720</v>
      </c>
      <c r="B194" s="381" t="str">
        <f>CONCATENATE("BENEFICIOS  ",ROUND(Beneficio*100,2)," % de ( 3 )")</f>
        <v>BENEFICIOS  0 % de ( 3 )</v>
      </c>
      <c r="C194" s="381"/>
      <c r="D194" s="382"/>
      <c r="E194" s="379">
        <f>Beneficio</f>
        <v>0</v>
      </c>
      <c r="F194" s="290"/>
      <c r="G194" s="336"/>
      <c r="H194" s="380">
        <f>IF(Beneficio=0,,ROUND(Beneficio*H192,2))</f>
        <v>0</v>
      </c>
      <c r="I194" s="382"/>
      <c r="J194" s="336"/>
    </row>
    <row r="195" spans="1:10" ht="24.95" customHeight="1" x14ac:dyDescent="0.2">
      <c r="A195" s="375">
        <v>6</v>
      </c>
      <c r="B195" s="376" t="s">
        <v>1721</v>
      </c>
      <c r="C195" s="377"/>
      <c r="D195" s="382"/>
      <c r="E195" s="336"/>
      <c r="F195" s="290"/>
      <c r="G195" s="336"/>
      <c r="H195" s="380">
        <f>H192+H193+H194</f>
        <v>0</v>
      </c>
      <c r="I195" s="382"/>
      <c r="J195" s="336"/>
    </row>
    <row r="196" spans="1:10" ht="24.95" customHeight="1" x14ac:dyDescent="0.2">
      <c r="A196" s="375" t="s">
        <v>1722</v>
      </c>
      <c r="B196" s="381" t="str">
        <f>CONCATENATE("INGRESOS BRUTOS Y LOTE HOGAR  ",ROUND(Ingresos_Brutos*100,2)," % de ( 6 )")</f>
        <v>INGRESOS BRUTOS Y LOTE HOGAR  2,4 % de ( 6 )</v>
      </c>
      <c r="C196" s="381"/>
      <c r="D196" s="382"/>
      <c r="E196" s="379">
        <f>Ingresos_Brutos</f>
        <v>2.4E-2</v>
      </c>
      <c r="F196" s="290"/>
      <c r="G196" s="336"/>
      <c r="H196" s="380">
        <f>ROUND(Ingresos_Brutos*H195,2)</f>
        <v>0</v>
      </c>
      <c r="I196" s="382"/>
      <c r="J196" s="336"/>
    </row>
    <row r="197" spans="1:10" ht="24.95" customHeight="1" thickBot="1" x14ac:dyDescent="0.25">
      <c r="A197" s="383" t="s">
        <v>1723</v>
      </c>
      <c r="B197" s="384" t="str">
        <f>CONCATENATE("IMPUESTO AL VALOR AGREGADO ",IVA*100," % de ( 6 )")</f>
        <v>IMPUESTO AL VALOR AGREGADO 21 % de ( 6 )</v>
      </c>
      <c r="C197" s="384"/>
      <c r="D197" s="385"/>
      <c r="E197" s="386">
        <f>IVA</f>
        <v>0.21</v>
      </c>
      <c r="F197" s="387"/>
      <c r="G197" s="388"/>
      <c r="H197" s="389">
        <f>ROUND(IVA*H195,2)</f>
        <v>0</v>
      </c>
      <c r="I197" s="382"/>
      <c r="J197" s="336"/>
    </row>
    <row r="198" spans="1:10" ht="24.95" customHeight="1" thickTop="1" x14ac:dyDescent="0.2">
      <c r="A198" s="390"/>
      <c r="B198" s="381"/>
      <c r="C198" s="381"/>
      <c r="D198" s="382"/>
      <c r="E198" s="379"/>
      <c r="F198" s="290"/>
      <c r="G198" s="336"/>
      <c r="H198" s="391"/>
      <c r="I198" s="382"/>
      <c r="J198" s="336"/>
    </row>
    <row r="199" spans="1:10" ht="24.95" customHeight="1" x14ac:dyDescent="0.2">
      <c r="A199" s="392"/>
      <c r="B199" s="392" t="s">
        <v>1713</v>
      </c>
      <c r="C199" s="392"/>
      <c r="D199" s="382"/>
      <c r="E199" s="336"/>
      <c r="F199" s="290"/>
      <c r="G199" s="336"/>
      <c r="H199" s="391">
        <f>Monto_Oferta</f>
        <v>0</v>
      </c>
      <c r="I199" s="382"/>
      <c r="J199" s="336"/>
    </row>
    <row r="200" spans="1:10" ht="24.95" customHeight="1" x14ac:dyDescent="0.2">
      <c r="A200" s="336"/>
      <c r="B200" s="336"/>
      <c r="C200" s="336"/>
      <c r="D200" s="336"/>
      <c r="E200" s="336"/>
      <c r="F200" s="336"/>
      <c r="G200" s="336"/>
      <c r="H200" s="336"/>
      <c r="I200" s="393"/>
      <c r="J200" s="336"/>
    </row>
    <row r="201" spans="1:10" ht="24.95" customHeight="1" x14ac:dyDescent="0.2">
      <c r="A201" s="336"/>
      <c r="B201" s="417" t="str">
        <f>"El presente presupuesto asciende a la suma de: " &amp; 'Números a Letras'!C27</f>
        <v>El presente presupuesto asciende a la suma de:  CON 0/100</v>
      </c>
      <c r="C201" s="417"/>
      <c r="D201" s="417"/>
      <c r="E201" s="417"/>
      <c r="F201" s="417"/>
      <c r="G201" s="417"/>
      <c r="H201" s="417"/>
      <c r="I201" s="417"/>
      <c r="J201" s="336"/>
    </row>
    <row r="202" spans="1:10" ht="24.95" customHeight="1" x14ac:dyDescent="0.2">
      <c r="A202" s="291"/>
      <c r="B202" s="336"/>
      <c r="C202" s="336"/>
      <c r="D202" s="336"/>
      <c r="E202" s="336"/>
      <c r="F202" s="336"/>
      <c r="G202" s="336"/>
      <c r="H202" s="336"/>
      <c r="I202" s="336"/>
      <c r="J202" s="336"/>
    </row>
    <row r="203" spans="1:10" ht="24.95" customHeight="1" x14ac:dyDescent="0.2">
      <c r="A203" s="291" t="s">
        <v>1724</v>
      </c>
      <c r="B203" s="336"/>
      <c r="C203" s="336"/>
      <c r="D203" s="336"/>
      <c r="E203" s="336"/>
      <c r="F203" s="336"/>
      <c r="G203" s="336"/>
      <c r="H203" s="336"/>
      <c r="I203" s="336"/>
      <c r="J203" s="336"/>
    </row>
    <row r="204" spans="1:10" ht="24.95" customHeight="1" x14ac:dyDescent="0.2">
      <c r="A204" s="336"/>
      <c r="B204" s="336"/>
      <c r="C204" s="336"/>
      <c r="D204" s="336"/>
      <c r="E204" s="336"/>
      <c r="F204" s="336"/>
      <c r="G204" s="336"/>
      <c r="H204" s="336"/>
      <c r="I204" s="336"/>
      <c r="J204" s="336"/>
    </row>
    <row r="205" spans="1:10" ht="24.95" customHeight="1" x14ac:dyDescent="0.2">
      <c r="A205" s="336"/>
      <c r="B205" s="336"/>
      <c r="C205" s="336"/>
      <c r="D205" s="336"/>
      <c r="E205" s="336"/>
      <c r="F205" s="336"/>
      <c r="G205" s="336"/>
      <c r="H205" s="336"/>
      <c r="I205" s="336"/>
      <c r="J205" s="336"/>
    </row>
    <row r="206" spans="1:10" ht="24.95" customHeight="1" x14ac:dyDescent="0.2"/>
    <row r="207" spans="1:10" ht="24.95" customHeight="1" x14ac:dyDescent="0.2"/>
    <row r="208" spans="1:10" ht="24.95" customHeight="1" x14ac:dyDescent="0.2"/>
    <row r="209" ht="24.95" customHeight="1" x14ac:dyDescent="0.2"/>
    <row r="210" ht="24.95" customHeight="1" x14ac:dyDescent="0.2"/>
    <row r="211" ht="24.95" customHeight="1" x14ac:dyDescent="0.2"/>
    <row r="212" ht="24.95" customHeight="1" x14ac:dyDescent="0.2"/>
    <row r="213" ht="24.95" customHeight="1" x14ac:dyDescent="0.2"/>
    <row r="214" ht="24.95" customHeight="1" x14ac:dyDescent="0.2"/>
    <row r="215" ht="24.95" customHeight="1" x14ac:dyDescent="0.2"/>
    <row r="216" ht="24.95" customHeight="1" x14ac:dyDescent="0.2"/>
    <row r="217" ht="24.95" customHeight="1" x14ac:dyDescent="0.2"/>
    <row r="218" ht="24.95" customHeight="1" x14ac:dyDescent="0.2"/>
    <row r="219" ht="24.95" customHeight="1" x14ac:dyDescent="0.2"/>
    <row r="220" ht="24.95" customHeight="1" x14ac:dyDescent="0.2"/>
    <row r="221" ht="24.95" customHeight="1" x14ac:dyDescent="0.2"/>
    <row r="222" ht="24.95" customHeight="1" x14ac:dyDescent="0.2"/>
    <row r="223" ht="24.95" customHeight="1" x14ac:dyDescent="0.2"/>
    <row r="224" ht="24.95" customHeight="1" x14ac:dyDescent="0.2"/>
    <row r="225" ht="24.95" customHeight="1" x14ac:dyDescent="0.2"/>
    <row r="226" ht="24.95" customHeight="1" x14ac:dyDescent="0.2"/>
    <row r="227" ht="24.95" customHeight="1" x14ac:dyDescent="0.2"/>
    <row r="228" ht="33.75" customHeight="1" x14ac:dyDescent="0.2"/>
    <row r="229" ht="24.95" customHeight="1" x14ac:dyDescent="0.2"/>
    <row r="230" ht="24.95" customHeight="1" x14ac:dyDescent="0.2"/>
    <row r="231" ht="24.95" customHeight="1" x14ac:dyDescent="0.2"/>
    <row r="232" ht="24.95" customHeight="1" x14ac:dyDescent="0.2"/>
    <row r="233" ht="24.95" customHeight="1" x14ac:dyDescent="0.2"/>
    <row r="234" ht="24.95" customHeight="1" x14ac:dyDescent="0.2"/>
    <row r="235" ht="24.95" customHeight="1" x14ac:dyDescent="0.2"/>
    <row r="236" ht="24.95" customHeight="1" x14ac:dyDescent="0.2"/>
    <row r="237" ht="24.95" customHeight="1" x14ac:dyDescent="0.2"/>
    <row r="238" ht="24.95" customHeight="1" x14ac:dyDescent="0.2"/>
    <row r="239" ht="24.95" customHeight="1" x14ac:dyDescent="0.2"/>
    <row r="240" ht="24.95" customHeight="1" x14ac:dyDescent="0.2"/>
    <row r="241" ht="24.95" customHeight="1" x14ac:dyDescent="0.2"/>
    <row r="242" ht="24.95" customHeight="1" x14ac:dyDescent="0.2"/>
    <row r="243" ht="24.95" customHeight="1" x14ac:dyDescent="0.2"/>
    <row r="244" ht="24.95" customHeight="1" x14ac:dyDescent="0.2"/>
    <row r="245" ht="24.95" customHeight="1" x14ac:dyDescent="0.2"/>
    <row r="246" ht="24.95" customHeight="1" x14ac:dyDescent="0.2"/>
    <row r="247" ht="24.95" customHeight="1" x14ac:dyDescent="0.2"/>
    <row r="248" ht="24.95" customHeight="1" x14ac:dyDescent="0.2"/>
    <row r="249" ht="24.95" customHeight="1" x14ac:dyDescent="0.2"/>
    <row r="250" ht="24.95" customHeight="1" x14ac:dyDescent="0.2"/>
    <row r="251" ht="24.95" customHeight="1" x14ac:dyDescent="0.2"/>
    <row r="252" ht="24.95" customHeight="1" x14ac:dyDescent="0.2"/>
    <row r="253" ht="24.95" customHeight="1" x14ac:dyDescent="0.2"/>
    <row r="254" ht="24.95" customHeight="1" x14ac:dyDescent="0.2"/>
    <row r="255" ht="24.95" customHeight="1" x14ac:dyDescent="0.2"/>
    <row r="256" ht="24.95" customHeight="1" x14ac:dyDescent="0.2"/>
    <row r="257" ht="24.95" customHeight="1" x14ac:dyDescent="0.2"/>
    <row r="258" ht="24.95" customHeight="1" x14ac:dyDescent="0.2"/>
    <row r="259" ht="24.95" customHeight="1" x14ac:dyDescent="0.2"/>
    <row r="260" ht="24.95" customHeight="1" x14ac:dyDescent="0.2"/>
    <row r="261" ht="24.95" customHeight="1" x14ac:dyDescent="0.2"/>
    <row r="262" ht="24.95" customHeight="1" x14ac:dyDescent="0.2"/>
    <row r="263" ht="24.95" customHeight="1" x14ac:dyDescent="0.2"/>
    <row r="264" ht="24.95" customHeight="1" x14ac:dyDescent="0.2"/>
    <row r="265" ht="24.95" customHeight="1" x14ac:dyDescent="0.2"/>
    <row r="266" ht="24.95" customHeight="1" x14ac:dyDescent="0.2"/>
    <row r="267" ht="24.95" customHeight="1" x14ac:dyDescent="0.2"/>
    <row r="268" ht="24.95" customHeight="1" x14ac:dyDescent="0.2"/>
    <row r="269" ht="24.95" customHeight="1" x14ac:dyDescent="0.2"/>
    <row r="270" ht="24.95" customHeight="1" x14ac:dyDescent="0.2"/>
    <row r="271" ht="24.95" customHeight="1" x14ac:dyDescent="0.2"/>
    <row r="272" ht="24.95" customHeight="1" x14ac:dyDescent="0.2"/>
    <row r="273" ht="24.95" customHeight="1" x14ac:dyDescent="0.2"/>
    <row r="274" ht="24.95" customHeight="1" x14ac:dyDescent="0.2"/>
    <row r="275" ht="24.95" customHeight="1" x14ac:dyDescent="0.2"/>
    <row r="276" ht="24.95" customHeight="1" x14ac:dyDescent="0.2"/>
    <row r="277" ht="24.95" customHeight="1" x14ac:dyDescent="0.2"/>
    <row r="278" ht="24.95" customHeight="1" x14ac:dyDescent="0.2"/>
    <row r="279" ht="24.95" customHeight="1" x14ac:dyDescent="0.2"/>
    <row r="280" ht="24.95" customHeight="1" x14ac:dyDescent="0.2"/>
    <row r="281" ht="24.95" customHeight="1" x14ac:dyDescent="0.2"/>
    <row r="282" ht="24.95" customHeight="1" x14ac:dyDescent="0.2"/>
    <row r="283" ht="24.95" customHeight="1" x14ac:dyDescent="0.2"/>
    <row r="284" ht="24.95" customHeight="1" x14ac:dyDescent="0.2"/>
    <row r="285" ht="24.95" customHeight="1" x14ac:dyDescent="0.2"/>
    <row r="286" ht="24.95" customHeight="1" x14ac:dyDescent="0.2"/>
    <row r="287" ht="24.95" customHeight="1" x14ac:dyDescent="0.2"/>
    <row r="288" ht="24.95" customHeight="1" x14ac:dyDescent="0.2"/>
    <row r="289" ht="24.95" customHeight="1" x14ac:dyDescent="0.2"/>
    <row r="290" ht="24.95" customHeight="1" x14ac:dyDescent="0.2"/>
    <row r="291" ht="24.95" customHeight="1" x14ac:dyDescent="0.2"/>
    <row r="292" ht="24.95" customHeight="1" x14ac:dyDescent="0.2"/>
    <row r="293" ht="24.95" customHeight="1" x14ac:dyDescent="0.2"/>
    <row r="294" ht="24.95" customHeight="1" x14ac:dyDescent="0.2"/>
    <row r="295" ht="24.95" customHeight="1" x14ac:dyDescent="0.2"/>
    <row r="296" ht="24.95" customHeight="1" x14ac:dyDescent="0.2"/>
    <row r="297" ht="24.95" customHeight="1" x14ac:dyDescent="0.2"/>
    <row r="298" ht="24.95" customHeight="1" x14ac:dyDescent="0.2"/>
    <row r="299" ht="24.95" customHeight="1" x14ac:dyDescent="0.2"/>
    <row r="300" ht="24.95" customHeight="1" x14ac:dyDescent="0.2"/>
    <row r="301" ht="24.95" customHeight="1" x14ac:dyDescent="0.2"/>
    <row r="302" ht="24.95" customHeight="1" x14ac:dyDescent="0.2"/>
    <row r="303" ht="24.95" customHeight="1" x14ac:dyDescent="0.2"/>
    <row r="304" ht="24.95" customHeight="1" x14ac:dyDescent="0.2"/>
    <row r="305" ht="24.95" customHeight="1" x14ac:dyDescent="0.2"/>
    <row r="306" ht="24.95" customHeight="1" x14ac:dyDescent="0.2"/>
    <row r="307" ht="24.95" customHeight="1" x14ac:dyDescent="0.2"/>
    <row r="308" ht="24.95" customHeight="1" x14ac:dyDescent="0.2"/>
    <row r="309" ht="24.95" customHeight="1" x14ac:dyDescent="0.2"/>
    <row r="310" ht="24.95" customHeight="1" x14ac:dyDescent="0.2"/>
    <row r="311" ht="24.95" customHeight="1" x14ac:dyDescent="0.2"/>
    <row r="312" ht="24.95" customHeight="1" x14ac:dyDescent="0.2"/>
    <row r="313" ht="24.95" customHeight="1" x14ac:dyDescent="0.2"/>
    <row r="314" ht="24.95" customHeight="1" x14ac:dyDescent="0.2"/>
    <row r="315" ht="24.95" customHeight="1" x14ac:dyDescent="0.2"/>
    <row r="316" ht="24.95" customHeight="1" x14ac:dyDescent="0.2"/>
    <row r="317" ht="24.95" customHeight="1" x14ac:dyDescent="0.2"/>
    <row r="318" ht="24.95" customHeight="1" x14ac:dyDescent="0.2"/>
    <row r="319" ht="24.95" customHeight="1" x14ac:dyDescent="0.2"/>
    <row r="320" ht="24.95" customHeight="1" x14ac:dyDescent="0.2"/>
    <row r="321" ht="24.95" customHeight="1" x14ac:dyDescent="0.2"/>
    <row r="322" ht="24.95" customHeight="1" x14ac:dyDescent="0.2"/>
    <row r="323" ht="24.95" customHeight="1" x14ac:dyDescent="0.2"/>
    <row r="324" ht="24.95" customHeight="1" x14ac:dyDescent="0.2"/>
    <row r="325" ht="24.95" customHeight="1" x14ac:dyDescent="0.2"/>
    <row r="326" ht="24.95" customHeight="1" x14ac:dyDescent="0.2"/>
    <row r="327" ht="24.95" customHeight="1" x14ac:dyDescent="0.2"/>
    <row r="328" ht="24.95" customHeight="1" x14ac:dyDescent="0.2"/>
    <row r="329" ht="24.95" customHeight="1" x14ac:dyDescent="0.2"/>
    <row r="330" ht="24.95" customHeight="1" x14ac:dyDescent="0.2"/>
    <row r="331" ht="24.95" customHeight="1" x14ac:dyDescent="0.2"/>
    <row r="332" ht="24.95" customHeight="1" x14ac:dyDescent="0.2"/>
    <row r="333" ht="24.95" customHeight="1" x14ac:dyDescent="0.2"/>
    <row r="334" ht="24.95" customHeight="1" x14ac:dyDescent="0.2"/>
    <row r="335" ht="24.95" customHeight="1" x14ac:dyDescent="0.2"/>
    <row r="336" ht="24.95" customHeight="1" x14ac:dyDescent="0.2"/>
    <row r="337" ht="24.95" customHeight="1" x14ac:dyDescent="0.2"/>
    <row r="338" ht="24.95" customHeight="1" x14ac:dyDescent="0.2"/>
    <row r="339" ht="24.95" customHeight="1" x14ac:dyDescent="0.2"/>
    <row r="340" ht="24.95" customHeight="1" x14ac:dyDescent="0.2"/>
    <row r="341" ht="24.95" customHeight="1" x14ac:dyDescent="0.2"/>
    <row r="342" ht="24.95" customHeight="1" x14ac:dyDescent="0.2"/>
    <row r="343" ht="24.95" customHeight="1" x14ac:dyDescent="0.2"/>
    <row r="344" ht="24.95" customHeight="1" x14ac:dyDescent="0.2"/>
    <row r="345" ht="24.95" customHeight="1" x14ac:dyDescent="0.2"/>
    <row r="346" ht="24.95" customHeight="1" x14ac:dyDescent="0.2"/>
    <row r="347" ht="24.95" customHeight="1" x14ac:dyDescent="0.2"/>
    <row r="348" ht="24.95" customHeight="1" x14ac:dyDescent="0.2"/>
    <row r="349" ht="24.95" customHeight="1" x14ac:dyDescent="0.2"/>
    <row r="350" ht="24.95" customHeight="1" x14ac:dyDescent="0.2"/>
    <row r="351" ht="24.95" customHeight="1" x14ac:dyDescent="0.2"/>
    <row r="352" ht="24.95" customHeight="1" x14ac:dyDescent="0.2"/>
    <row r="353" ht="24.95" customHeight="1" x14ac:dyDescent="0.2"/>
    <row r="354" ht="24.95" customHeight="1" x14ac:dyDescent="0.2"/>
    <row r="355" ht="24.95" customHeight="1" x14ac:dyDescent="0.2"/>
    <row r="356" ht="24.95" customHeight="1" x14ac:dyDescent="0.2"/>
    <row r="357" ht="24.95" customHeight="1" x14ac:dyDescent="0.2"/>
    <row r="358" ht="24.95" customHeight="1" x14ac:dyDescent="0.2"/>
    <row r="359" ht="24.95" customHeight="1" x14ac:dyDescent="0.2"/>
    <row r="360" ht="24.95" customHeight="1" x14ac:dyDescent="0.2"/>
    <row r="361" ht="24.95" customHeight="1" x14ac:dyDescent="0.2"/>
    <row r="362" ht="24.95" customHeight="1" x14ac:dyDescent="0.2"/>
    <row r="363" ht="24.95" customHeight="1" x14ac:dyDescent="0.2"/>
    <row r="364" ht="24.95" customHeight="1" x14ac:dyDescent="0.2"/>
    <row r="365" ht="24.95" customHeight="1" x14ac:dyDescent="0.2"/>
    <row r="366" ht="24.95" customHeight="1" x14ac:dyDescent="0.2"/>
    <row r="367" ht="24.95" customHeight="1" x14ac:dyDescent="0.2"/>
    <row r="368" ht="24.95" customHeight="1" x14ac:dyDescent="0.2"/>
    <row r="369" ht="24.95" customHeight="1" x14ac:dyDescent="0.2"/>
    <row r="370" ht="24.95" customHeight="1" x14ac:dyDescent="0.2"/>
    <row r="371" ht="24.95" customHeight="1" x14ac:dyDescent="0.2"/>
    <row r="372" ht="24.95" customHeight="1" x14ac:dyDescent="0.2"/>
    <row r="373" ht="24.95" customHeight="1" x14ac:dyDescent="0.2"/>
    <row r="374" ht="24.95" customHeight="1" x14ac:dyDescent="0.2"/>
    <row r="375" ht="24.95" customHeight="1" x14ac:dyDescent="0.2"/>
    <row r="376" ht="24.95" customHeight="1" x14ac:dyDescent="0.2"/>
    <row r="377" ht="24.95" customHeight="1" x14ac:dyDescent="0.2"/>
    <row r="378" ht="24.95" customHeight="1" x14ac:dyDescent="0.2"/>
    <row r="379" ht="24.95" customHeight="1" x14ac:dyDescent="0.2"/>
    <row r="380" ht="24.95" customHeight="1" x14ac:dyDescent="0.2"/>
    <row r="381" ht="24.95" customHeight="1" x14ac:dyDescent="0.2"/>
    <row r="382" ht="24.95" customHeight="1" x14ac:dyDescent="0.2"/>
    <row r="383" ht="24.95" customHeight="1" x14ac:dyDescent="0.2"/>
    <row r="384" ht="24.95" customHeight="1" x14ac:dyDescent="0.2"/>
    <row r="385" ht="24.95" customHeight="1" x14ac:dyDescent="0.2"/>
    <row r="386" ht="24.95" customHeight="1" x14ac:dyDescent="0.2"/>
    <row r="387" ht="24.95" customHeight="1" x14ac:dyDescent="0.2"/>
    <row r="388" ht="24.95" customHeight="1" x14ac:dyDescent="0.2"/>
    <row r="389" ht="24.95" customHeight="1" x14ac:dyDescent="0.2"/>
    <row r="390" ht="24.95" customHeight="1" x14ac:dyDescent="0.2"/>
    <row r="391" ht="24.95" customHeight="1" x14ac:dyDescent="0.2"/>
    <row r="392" ht="24.95" customHeight="1" x14ac:dyDescent="0.2"/>
    <row r="393" ht="24.95" customHeight="1" x14ac:dyDescent="0.2"/>
    <row r="394" ht="24.95" customHeight="1" x14ac:dyDescent="0.2"/>
    <row r="395" ht="24.95" customHeight="1" x14ac:dyDescent="0.2"/>
    <row r="396" ht="24.95" customHeight="1" x14ac:dyDescent="0.2"/>
    <row r="397" ht="24.95" customHeight="1" x14ac:dyDescent="0.2"/>
    <row r="398" ht="24.95" customHeight="1" x14ac:dyDescent="0.2"/>
    <row r="399" ht="24.95" customHeight="1" x14ac:dyDescent="0.2"/>
    <row r="400" ht="24.95" customHeight="1" x14ac:dyDescent="0.2"/>
    <row r="401" ht="24.95" customHeight="1" x14ac:dyDescent="0.2"/>
    <row r="402" ht="24.95" customHeight="1" x14ac:dyDescent="0.2"/>
    <row r="403" ht="24.95" customHeight="1" x14ac:dyDescent="0.2"/>
    <row r="404" ht="24.95" customHeight="1" x14ac:dyDescent="0.2"/>
    <row r="405" ht="24.95" customHeight="1" x14ac:dyDescent="0.2"/>
    <row r="406" ht="24.95" customHeight="1" x14ac:dyDescent="0.2"/>
    <row r="407" ht="24.95" customHeight="1" x14ac:dyDescent="0.2"/>
    <row r="408" ht="24.95" customHeight="1" x14ac:dyDescent="0.2"/>
    <row r="409" ht="24.95" customHeight="1" x14ac:dyDescent="0.2"/>
    <row r="410" ht="24.95" customHeight="1" x14ac:dyDescent="0.2"/>
    <row r="411" ht="24.95" customHeight="1" x14ac:dyDescent="0.2"/>
    <row r="412" ht="24.95" customHeight="1" x14ac:dyDescent="0.2"/>
    <row r="413" ht="24.95" customHeight="1" x14ac:dyDescent="0.2"/>
    <row r="414" ht="24.95" customHeight="1" x14ac:dyDescent="0.2"/>
    <row r="415" ht="24.95" customHeight="1" x14ac:dyDescent="0.2"/>
    <row r="416" ht="24.95" customHeight="1" x14ac:dyDescent="0.2"/>
    <row r="417" ht="24.95" customHeight="1" x14ac:dyDescent="0.2"/>
    <row r="418" ht="24.95" customHeight="1" x14ac:dyDescent="0.2"/>
    <row r="419" ht="24.95" customHeight="1" x14ac:dyDescent="0.2"/>
    <row r="420" ht="24.95" customHeight="1" x14ac:dyDescent="0.2"/>
    <row r="421" ht="24.95" customHeight="1" x14ac:dyDescent="0.2"/>
    <row r="422" ht="24.95" customHeight="1" x14ac:dyDescent="0.2"/>
    <row r="423" ht="24.95" customHeight="1" x14ac:dyDescent="0.2"/>
    <row r="424" ht="24.95" customHeight="1" x14ac:dyDescent="0.2"/>
    <row r="425" ht="24.95" customHeight="1" x14ac:dyDescent="0.2"/>
    <row r="426" ht="24.95" customHeight="1" x14ac:dyDescent="0.2"/>
    <row r="427" ht="24.95" customHeight="1" x14ac:dyDescent="0.2"/>
    <row r="428" ht="24.95" customHeight="1" x14ac:dyDescent="0.2"/>
    <row r="429" ht="24.95" customHeight="1" x14ac:dyDescent="0.2"/>
    <row r="430" ht="24.95" customHeight="1" x14ac:dyDescent="0.2"/>
    <row r="431" ht="24.95" customHeight="1" x14ac:dyDescent="0.2"/>
    <row r="432" ht="24.95" customHeight="1" x14ac:dyDescent="0.2"/>
    <row r="433" ht="24.95" customHeight="1" x14ac:dyDescent="0.2"/>
    <row r="434" ht="24.95" customHeight="1" x14ac:dyDescent="0.2"/>
    <row r="435" ht="24.95" customHeight="1" x14ac:dyDescent="0.2"/>
    <row r="436" ht="24.95" customHeight="1" x14ac:dyDescent="0.2"/>
    <row r="437" ht="24.95" customHeight="1" x14ac:dyDescent="0.2"/>
    <row r="438" ht="24.95" customHeight="1" x14ac:dyDescent="0.2"/>
    <row r="439" ht="24.95" customHeight="1" x14ac:dyDescent="0.2"/>
    <row r="440" ht="24.95" customHeight="1" x14ac:dyDescent="0.2"/>
    <row r="441" ht="24.95" customHeight="1" x14ac:dyDescent="0.2"/>
    <row r="442" ht="24.95" customHeight="1" x14ac:dyDescent="0.2"/>
    <row r="443" ht="24.95" customHeight="1" x14ac:dyDescent="0.2"/>
    <row r="444" ht="24.95" customHeight="1" x14ac:dyDescent="0.2"/>
    <row r="445" ht="24.95" customHeight="1" x14ac:dyDescent="0.2"/>
    <row r="446" ht="24.95" customHeight="1" x14ac:dyDescent="0.2"/>
    <row r="447" ht="24.95" customHeight="1" x14ac:dyDescent="0.2"/>
    <row r="448" ht="24.95" customHeight="1" x14ac:dyDescent="0.2"/>
    <row r="449" ht="24.95" customHeight="1" x14ac:dyDescent="0.2"/>
    <row r="450" ht="24.95" customHeight="1" x14ac:dyDescent="0.2"/>
    <row r="451" ht="24.95" customHeight="1" x14ac:dyDescent="0.2"/>
    <row r="452" ht="24.95" customHeight="1" x14ac:dyDescent="0.2"/>
    <row r="453" ht="24.95" customHeight="1" x14ac:dyDescent="0.2"/>
    <row r="454" ht="24.95" customHeight="1" x14ac:dyDescent="0.2"/>
    <row r="455" ht="24.95" customHeight="1" x14ac:dyDescent="0.2"/>
    <row r="456" ht="24.95" customHeight="1" x14ac:dyDescent="0.2"/>
    <row r="457" ht="24.95" customHeight="1" x14ac:dyDescent="0.2"/>
    <row r="458" ht="24.95" customHeight="1" x14ac:dyDescent="0.2"/>
    <row r="459" ht="24.95" customHeight="1" x14ac:dyDescent="0.2"/>
    <row r="460" ht="24.95" customHeight="1" x14ac:dyDescent="0.2"/>
    <row r="461" ht="24.95" customHeight="1" x14ac:dyDescent="0.2"/>
    <row r="462" ht="24.95" customHeight="1" x14ac:dyDescent="0.2"/>
    <row r="463" ht="24.95" customHeight="1" x14ac:dyDescent="0.2"/>
    <row r="464" ht="24.95" customHeight="1" x14ac:dyDescent="0.2"/>
    <row r="465" ht="24.95" customHeight="1" x14ac:dyDescent="0.2"/>
    <row r="466" ht="24.95" customHeight="1" x14ac:dyDescent="0.2"/>
    <row r="467" ht="20.100000000000001" customHeight="1" x14ac:dyDescent="0.2"/>
    <row r="468" ht="20.100000000000001" customHeight="1" x14ac:dyDescent="0.2"/>
    <row r="469" ht="20.100000000000001" customHeight="1" x14ac:dyDescent="0.2"/>
    <row r="470" ht="20.100000000000001" customHeight="1" x14ac:dyDescent="0.2"/>
    <row r="471" ht="20.100000000000001" customHeight="1" x14ac:dyDescent="0.2"/>
    <row r="472" ht="20.100000000000001" customHeight="1" x14ac:dyDescent="0.2"/>
    <row r="473" ht="20.100000000000001" customHeight="1" x14ac:dyDescent="0.2"/>
    <row r="474" ht="20.100000000000001" customHeight="1" x14ac:dyDescent="0.2"/>
    <row r="475" ht="20.100000000000001" customHeight="1" x14ac:dyDescent="0.2"/>
    <row r="476" ht="20.100000000000001" customHeight="1" x14ac:dyDescent="0.2"/>
    <row r="477" ht="20.100000000000001" customHeight="1" x14ac:dyDescent="0.2"/>
    <row r="478" ht="20.100000000000001" customHeight="1" x14ac:dyDescent="0.2"/>
    <row r="479" ht="20.100000000000001" customHeight="1" x14ac:dyDescent="0.2"/>
    <row r="480" ht="60" customHeight="1" x14ac:dyDescent="0.2"/>
  </sheetData>
  <mergeCells count="180">
    <mergeCell ref="A15:A16"/>
    <mergeCell ref="B15:C16"/>
    <mergeCell ref="B201:I201"/>
    <mergeCell ref="F15:F16"/>
    <mergeCell ref="G15:G16"/>
    <mergeCell ref="B18:C18"/>
    <mergeCell ref="B19:C19"/>
    <mergeCell ref="B20:C20"/>
    <mergeCell ref="B21:C21"/>
    <mergeCell ref="B22:C22"/>
    <mergeCell ref="B23:C23"/>
    <mergeCell ref="B24:C24"/>
    <mergeCell ref="D15:D16"/>
    <mergeCell ref="B27:C27"/>
    <mergeCell ref="E15:E16"/>
    <mergeCell ref="I15:I16"/>
    <mergeCell ref="B30:C30"/>
    <mergeCell ref="H15:H16"/>
    <mergeCell ref="B28:C28"/>
    <mergeCell ref="B29:C29"/>
    <mergeCell ref="B25:C25"/>
    <mergeCell ref="B26:C26"/>
    <mergeCell ref="B186:C186"/>
    <mergeCell ref="B187:C187"/>
    <mergeCell ref="B31:C31"/>
    <mergeCell ref="B32:C32"/>
    <mergeCell ref="B33:C33"/>
    <mergeCell ref="B34:C34"/>
    <mergeCell ref="B36:C36"/>
    <mergeCell ref="B37:C37"/>
    <mergeCell ref="B176:C176"/>
    <mergeCell ref="B177:C177"/>
    <mergeCell ref="B35:C35"/>
    <mergeCell ref="B58:C58"/>
    <mergeCell ref="B55:C55"/>
    <mergeCell ref="B56:C56"/>
    <mergeCell ref="B53:C53"/>
    <mergeCell ref="B54:C54"/>
    <mergeCell ref="B64:C64"/>
    <mergeCell ref="B65:C65"/>
    <mergeCell ref="B66:C66"/>
    <mergeCell ref="B67:C67"/>
    <mergeCell ref="B59:C59"/>
    <mergeCell ref="B115:C115"/>
    <mergeCell ref="B60:C60"/>
    <mergeCell ref="B61:C61"/>
    <mergeCell ref="B62:C62"/>
    <mergeCell ref="B153:C153"/>
    <mergeCell ref="B38:C38"/>
    <mergeCell ref="B39:C39"/>
    <mergeCell ref="B40:C40"/>
    <mergeCell ref="B41:C41"/>
    <mergeCell ref="B42:C42"/>
    <mergeCell ref="B43:C43"/>
    <mergeCell ref="B50:C50"/>
    <mergeCell ref="B51:C51"/>
    <mergeCell ref="B52:C52"/>
    <mergeCell ref="B44:C44"/>
    <mergeCell ref="B45:C45"/>
    <mergeCell ref="B47:C47"/>
    <mergeCell ref="B48:C48"/>
    <mergeCell ref="B49:C49"/>
    <mergeCell ref="B46:C46"/>
    <mergeCell ref="B86:C86"/>
    <mergeCell ref="B100:C100"/>
    <mergeCell ref="B101:C101"/>
    <mergeCell ref="B92:C92"/>
    <mergeCell ref="B93:C93"/>
    <mergeCell ref="B94:C94"/>
    <mergeCell ref="B95:C95"/>
    <mergeCell ref="B96:C96"/>
    <mergeCell ref="B87:C87"/>
    <mergeCell ref="B88:C88"/>
    <mergeCell ref="B89:C89"/>
    <mergeCell ref="B90:C90"/>
    <mergeCell ref="B91:C91"/>
    <mergeCell ref="B68:C68"/>
    <mergeCell ref="B69:C69"/>
    <mergeCell ref="B70:C70"/>
    <mergeCell ref="B71:C71"/>
    <mergeCell ref="B72:C72"/>
    <mergeCell ref="B82:C82"/>
    <mergeCell ref="B83:C83"/>
    <mergeCell ref="B84:C84"/>
    <mergeCell ref="B63:C63"/>
    <mergeCell ref="B57:C57"/>
    <mergeCell ref="B80:C80"/>
    <mergeCell ref="B81:C81"/>
    <mergeCell ref="B73:C73"/>
    <mergeCell ref="B74:C74"/>
    <mergeCell ref="B75:C75"/>
    <mergeCell ref="B76:C76"/>
    <mergeCell ref="B77:C77"/>
    <mergeCell ref="B135:C135"/>
    <mergeCell ref="B136:C136"/>
    <mergeCell ref="C3:G3"/>
    <mergeCell ref="B174:C174"/>
    <mergeCell ref="B175:C175"/>
    <mergeCell ref="B112:C112"/>
    <mergeCell ref="B113:C113"/>
    <mergeCell ref="B114:C114"/>
    <mergeCell ref="B163:C163"/>
    <mergeCell ref="B164:C164"/>
    <mergeCell ref="B107:C107"/>
    <mergeCell ref="B108:C108"/>
    <mergeCell ref="B109:C109"/>
    <mergeCell ref="B110:C110"/>
    <mergeCell ref="B111:C111"/>
    <mergeCell ref="B102:C102"/>
    <mergeCell ref="B103:C103"/>
    <mergeCell ref="B104:C104"/>
    <mergeCell ref="B105:C105"/>
    <mergeCell ref="B106:C106"/>
    <mergeCell ref="B97:C97"/>
    <mergeCell ref="B98:C98"/>
    <mergeCell ref="B99:C99"/>
    <mergeCell ref="B85:C85"/>
    <mergeCell ref="B78:C78"/>
    <mergeCell ref="B79:C79"/>
    <mergeCell ref="B116:C116"/>
    <mergeCell ref="B117:C117"/>
    <mergeCell ref="B118:C118"/>
    <mergeCell ref="B119:C119"/>
    <mergeCell ref="B120:C120"/>
    <mergeCell ref="B121:C121"/>
    <mergeCell ref="B122:C122"/>
    <mergeCell ref="B123:C123"/>
    <mergeCell ref="B124:C124"/>
    <mergeCell ref="B142:C142"/>
    <mergeCell ref="B143:C143"/>
    <mergeCell ref="B144:C144"/>
    <mergeCell ref="B145:C145"/>
    <mergeCell ref="B146:C146"/>
    <mergeCell ref="B148:C148"/>
    <mergeCell ref="B149:C149"/>
    <mergeCell ref="B147:C147"/>
    <mergeCell ref="B125:C125"/>
    <mergeCell ref="B126:C126"/>
    <mergeCell ref="B127:C127"/>
    <mergeCell ref="B128:C128"/>
    <mergeCell ref="B139:C139"/>
    <mergeCell ref="B140:C140"/>
    <mergeCell ref="B141:C141"/>
    <mergeCell ref="B138:C138"/>
    <mergeCell ref="B129:C129"/>
    <mergeCell ref="B130:C130"/>
    <mergeCell ref="B131:C131"/>
    <mergeCell ref="B132:C132"/>
    <mergeCell ref="B133:C133"/>
    <mergeCell ref="B134:C134"/>
    <mergeCell ref="B137:C137"/>
    <mergeCell ref="B150:C150"/>
    <mergeCell ref="B151:C151"/>
    <mergeCell ref="B152:C152"/>
    <mergeCell ref="B154:C154"/>
    <mergeCell ref="B155:C155"/>
    <mergeCell ref="B156:C156"/>
    <mergeCell ref="B157:C157"/>
    <mergeCell ref="B158:C158"/>
    <mergeCell ref="B159:C159"/>
    <mergeCell ref="B178:C178"/>
    <mergeCell ref="B179:C179"/>
    <mergeCell ref="B180:C180"/>
    <mergeCell ref="B181:C181"/>
    <mergeCell ref="B182:C182"/>
    <mergeCell ref="B183:C183"/>
    <mergeCell ref="B184:C184"/>
    <mergeCell ref="B185:C185"/>
    <mergeCell ref="B160:C160"/>
    <mergeCell ref="B161:C161"/>
    <mergeCell ref="B162:C162"/>
    <mergeCell ref="B171:C171"/>
    <mergeCell ref="B172:C172"/>
    <mergeCell ref="B173:C173"/>
    <mergeCell ref="B165:C165"/>
    <mergeCell ref="B166:C166"/>
    <mergeCell ref="B167:C167"/>
    <mergeCell ref="B168:C168"/>
    <mergeCell ref="B169:C169"/>
    <mergeCell ref="B170:C170"/>
  </mergeCells>
  <conditionalFormatting sqref="A18 A178:A187">
    <cfRule type="expression" dxfId="126" priority="354" stopIfTrue="1">
      <formula>#REF!&gt;0</formula>
    </cfRule>
    <cfRule type="expression" dxfId="125" priority="355" stopIfTrue="1">
      <formula>#REF!&gt;0</formula>
    </cfRule>
    <cfRule type="expression" dxfId="124" priority="356" stopIfTrue="1">
      <formula>#REF!&gt;0</formula>
    </cfRule>
  </conditionalFormatting>
  <conditionalFormatting sqref="A188 A19:A146 A148:A164 A171:A177">
    <cfRule type="expression" dxfId="123" priority="84" stopIfTrue="1">
      <formula>#REF!&gt;0</formula>
    </cfRule>
    <cfRule type="expression" dxfId="122" priority="85" stopIfTrue="1">
      <formula>#REF!&gt;0</formula>
    </cfRule>
    <cfRule type="expression" dxfId="121" priority="86" stopIfTrue="1">
      <formula>#REF!&gt;0</formula>
    </cfRule>
  </conditionalFormatting>
  <conditionalFormatting sqref="A190:A198">
    <cfRule type="expression" dxfId="120" priority="76" stopIfTrue="1">
      <formula>#REF!=1</formula>
    </cfRule>
  </conditionalFormatting>
  <conditionalFormatting sqref="A193 A195 A197:A198">
    <cfRule type="expression" dxfId="119" priority="341" stopIfTrue="1">
      <formula>#REF!=1</formula>
    </cfRule>
  </conditionalFormatting>
  <conditionalFormatting sqref="A192:C192">
    <cfRule type="expression" dxfId="118" priority="344" stopIfTrue="1">
      <formula>#REF!=1</formula>
    </cfRule>
  </conditionalFormatting>
  <conditionalFormatting sqref="A190:D191 A192 F190:F199">
    <cfRule type="expression" dxfId="117" priority="78" stopIfTrue="1">
      <formula>#REF!=1</formula>
    </cfRule>
  </conditionalFormatting>
  <conditionalFormatting sqref="A190:D191">
    <cfRule type="expression" dxfId="116" priority="77" stopIfTrue="1">
      <formula>#REF!=1</formula>
    </cfRule>
  </conditionalFormatting>
  <conditionalFormatting sqref="A193:D199">
    <cfRule type="expression" dxfId="115" priority="353" stopIfTrue="1">
      <formula>#REF!=1</formula>
    </cfRule>
  </conditionalFormatting>
  <conditionalFormatting sqref="B18:B146 E18:E146 E148:E164 B148:B164 B171:B187 E171:E187">
    <cfRule type="expression" dxfId="114" priority="79" stopIfTrue="1">
      <formula>#REF!&gt;0</formula>
    </cfRule>
    <cfRule type="expression" dxfId="113" priority="80" stopIfTrue="1">
      <formula>#REF!&gt;0</formula>
    </cfRule>
    <cfRule type="expression" dxfId="112" priority="81" stopIfTrue="1">
      <formula>#REF!&gt;0</formula>
    </cfRule>
  </conditionalFormatting>
  <conditionalFormatting sqref="B190:C191">
    <cfRule type="expression" dxfId="111" priority="75" stopIfTrue="1">
      <formula>#REF!=1</formula>
    </cfRule>
  </conditionalFormatting>
  <conditionalFormatting sqref="B192:C194 A192:A199 D192:D199 B196:C199 H193:I194 I195 H196:I199">
    <cfRule type="expression" dxfId="110" priority="361" stopIfTrue="1">
      <formula>#REF!=1</formula>
    </cfRule>
  </conditionalFormatting>
  <conditionalFormatting sqref="B193:C194 A194 A196 B196:C199 A192:D192">
    <cfRule type="expression" dxfId="109" priority="360" stopIfTrue="1">
      <formula>#REF!=1</formula>
    </cfRule>
  </conditionalFormatting>
  <conditionalFormatting sqref="B195:C198">
    <cfRule type="expression" dxfId="108" priority="210" stopIfTrue="1">
      <formula>#REF!=1</formula>
    </cfRule>
  </conditionalFormatting>
  <conditionalFormatting sqref="H195">
    <cfRule type="expression" dxfId="107" priority="83" stopIfTrue="1">
      <formula>#REF!=1</formula>
    </cfRule>
  </conditionalFormatting>
  <conditionalFormatting sqref="H190:I192">
    <cfRule type="expression" dxfId="106" priority="73" stopIfTrue="1">
      <formula>#REF!=1</formula>
    </cfRule>
  </conditionalFormatting>
  <conditionalFormatting sqref="I193:I200">
    <cfRule type="expression" dxfId="105" priority="346" stopIfTrue="1">
      <formula>#REF!=1</formula>
    </cfRule>
  </conditionalFormatting>
  <conditionalFormatting sqref="B147 E147">
    <cfRule type="expression" dxfId="104" priority="7" stopIfTrue="1">
      <formula>#REF!&gt;0</formula>
    </cfRule>
    <cfRule type="expression" dxfId="103" priority="8" stopIfTrue="1">
      <formula>#REF!&gt;0</formula>
    </cfRule>
    <cfRule type="expression" dxfId="102" priority="9" stopIfTrue="1">
      <formula>#REF!&gt;0</formula>
    </cfRule>
  </conditionalFormatting>
  <conditionalFormatting sqref="A147">
    <cfRule type="expression" dxfId="101" priority="10" stopIfTrue="1">
      <formula>#REF!&gt;0</formula>
    </cfRule>
    <cfRule type="expression" dxfId="100" priority="11" stopIfTrue="1">
      <formula>#REF!&gt;0</formula>
    </cfRule>
    <cfRule type="expression" dxfId="99" priority="12" stopIfTrue="1">
      <formula>#REF!&gt;0</formula>
    </cfRule>
  </conditionalFormatting>
  <conditionalFormatting sqref="A165:A170">
    <cfRule type="expression" dxfId="98" priority="4" stopIfTrue="1">
      <formula>#REF!&gt;0</formula>
    </cfRule>
    <cfRule type="expression" dxfId="97" priority="5" stopIfTrue="1">
      <formula>#REF!&gt;0</formula>
    </cfRule>
    <cfRule type="expression" dxfId="96" priority="6" stopIfTrue="1">
      <formula>#REF!&gt;0</formula>
    </cfRule>
  </conditionalFormatting>
  <conditionalFormatting sqref="E165:E170 B165:B170">
    <cfRule type="expression" dxfId="95" priority="1" stopIfTrue="1">
      <formula>#REF!&gt;0</formula>
    </cfRule>
    <cfRule type="expression" dxfId="94" priority="2" stopIfTrue="1">
      <formula>#REF!&gt;0</formula>
    </cfRule>
    <cfRule type="expression" dxfId="93" priority="3" stopIfTrue="1">
      <formula>#REF!&gt;0</formula>
    </cfRule>
  </conditionalFormatting>
  <pageMargins left="0.25" right="0.25" top="0.75" bottom="0.75" header="0.3" footer="0.3"/>
  <pageSetup paperSize="9" scale="54" fitToHeight="0" orientation="portrait"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6475"/>
  <sheetViews>
    <sheetView showGridLines="0" showZeros="0" zoomScale="85" zoomScaleNormal="85" zoomScaleSheetLayoutView="70" workbookViewId="0">
      <selection sqref="A1:G50"/>
    </sheetView>
  </sheetViews>
  <sheetFormatPr baseColWidth="10" defaultColWidth="11.42578125" defaultRowHeight="24" customHeight="1" x14ac:dyDescent="0.2"/>
  <cols>
    <col min="1" max="1" width="16" style="205" customWidth="1"/>
    <col min="2" max="2" width="20.7109375" style="205" customWidth="1"/>
    <col min="3" max="3" width="43.7109375" style="71" customWidth="1"/>
    <col min="4" max="4" width="10.7109375" style="71" customWidth="1"/>
    <col min="5" max="5" width="12.7109375" style="71" customWidth="1"/>
    <col min="6" max="7" width="15.7109375" style="219" customWidth="1"/>
    <col min="8" max="123" width="11.42578125" style="196"/>
    <col min="124" max="16384" width="11.42578125" style="71"/>
  </cols>
  <sheetData>
    <row r="1" spans="1:7" ht="30.75" customHeight="1" x14ac:dyDescent="0.2">
      <c r="A1" s="244" t="s">
        <v>1725</v>
      </c>
      <c r="B1" s="204"/>
      <c r="C1" s="99"/>
      <c r="D1" s="99"/>
      <c r="E1" s="99"/>
      <c r="F1" s="99"/>
      <c r="G1" s="215"/>
    </row>
    <row r="2" spans="1:7" ht="24" customHeight="1" x14ac:dyDescent="0.2">
      <c r="A2" s="206" t="s">
        <v>1726</v>
      </c>
      <c r="B2" s="207" t="str">
        <f>Comitente</f>
        <v>SUBSECRETARIA DE OBRAS PUBLICAS</v>
      </c>
      <c r="C2" s="216"/>
      <c r="D2" s="74"/>
      <c r="E2" s="74"/>
      <c r="F2" s="190"/>
      <c r="G2" s="191"/>
    </row>
    <row r="3" spans="1:7" ht="24" customHeight="1" x14ac:dyDescent="0.2">
      <c r="A3" s="206" t="s">
        <v>1727</v>
      </c>
      <c r="B3" s="207">
        <f>Contratista</f>
        <v>0</v>
      </c>
      <c r="C3" s="217"/>
      <c r="D3" s="217"/>
      <c r="E3" s="217"/>
      <c r="F3" s="190"/>
      <c r="G3" s="191"/>
    </row>
    <row r="4" spans="1:7" ht="24" customHeight="1" x14ac:dyDescent="0.2">
      <c r="A4" s="206" t="s">
        <v>1728</v>
      </c>
      <c r="B4" s="207" t="str">
        <f>Obra</f>
        <v>CAPS. VIRGEN DE GUADALUPE</v>
      </c>
      <c r="C4" s="217"/>
      <c r="D4" s="217"/>
      <c r="E4" s="217"/>
      <c r="F4" s="190" t="s">
        <v>1729</v>
      </c>
      <c r="G4" s="218">
        <f>Fecha_Base</f>
        <v>0</v>
      </c>
    </row>
    <row r="5" spans="1:7" ht="24" customHeight="1" x14ac:dyDescent="0.2">
      <c r="A5" s="208" t="s">
        <v>1730</v>
      </c>
      <c r="B5" s="100" t="str">
        <f>Ubicación</f>
        <v xml:space="preserve"> Calle Enfermera Medina y Cristobal Colon - Dpto. CAUCETE   -  Sup. 227,50m2</v>
      </c>
      <c r="C5" s="74"/>
      <c r="E5" s="178"/>
      <c r="G5" s="194"/>
    </row>
    <row r="6" spans="1:7" ht="24" customHeight="1" x14ac:dyDescent="0.2">
      <c r="A6" s="208" t="s">
        <v>1731</v>
      </c>
      <c r="B6" s="192">
        <f>IFERROR(VALUE(LEFT(B7,FIND(".",B7)-1)),"")</f>
        <v>1</v>
      </c>
      <c r="C6" s="71" t="str">
        <f>IFERROR(VLOOKUP(B6,Tabla_CyP,2,FALSE),"")</f>
        <v>TRABAJOS PRELIMINARES</v>
      </c>
      <c r="E6" s="178"/>
      <c r="G6" s="194"/>
    </row>
    <row r="7" spans="1:7" ht="24" customHeight="1" x14ac:dyDescent="0.2">
      <c r="A7" s="208" t="s">
        <v>1732</v>
      </c>
      <c r="B7" s="193" t="str">
        <f>IFERROR(VLOOKUP(COUNTIF($A$1:A7,"ANALISIS DE PRECIOS"),Tabla_NumeroItem,2,FALSE),"")</f>
        <v>1.1.1</v>
      </c>
      <c r="C7" s="71" t="str">
        <f>IFERROR(VLOOKUP(B7,Tabla_CyP,2,FALSE),"")</f>
        <v>Limpieza de los Terrenos</v>
      </c>
      <c r="E7" s="178"/>
      <c r="F7" s="190" t="s">
        <v>1733</v>
      </c>
      <c r="G7" s="194" t="str">
        <f>IFERROR(VLOOKUP(B7,Tabla_CyP,4,FALSE),"")</f>
        <v>gl</v>
      </c>
    </row>
    <row r="8" spans="1:7" ht="24" customHeight="1" x14ac:dyDescent="0.2">
      <c r="A8" s="208"/>
      <c r="B8" s="100"/>
      <c r="E8" s="178"/>
      <c r="G8" s="194"/>
    </row>
    <row r="9" spans="1:7" ht="24" customHeight="1" x14ac:dyDescent="0.2">
      <c r="A9" s="419" t="s">
        <v>1734</v>
      </c>
      <c r="B9" s="420"/>
      <c r="C9" s="421" t="s">
        <v>1690</v>
      </c>
      <c r="D9" s="421" t="s">
        <v>1735</v>
      </c>
      <c r="E9" s="423" t="s">
        <v>1736</v>
      </c>
      <c r="F9" s="425" t="s">
        <v>1737</v>
      </c>
      <c r="G9" s="425" t="s">
        <v>1738</v>
      </c>
    </row>
    <row r="10" spans="1:7" ht="24" customHeight="1" x14ac:dyDescent="0.2">
      <c r="A10" s="209" t="s">
        <v>1739</v>
      </c>
      <c r="B10" s="209" t="s">
        <v>1740</v>
      </c>
      <c r="C10" s="422"/>
      <c r="D10" s="422"/>
      <c r="E10" s="424"/>
      <c r="F10" s="426"/>
      <c r="G10" s="426"/>
    </row>
    <row r="11" spans="1:7" ht="24" customHeight="1" x14ac:dyDescent="0.2">
      <c r="A11" s="189"/>
      <c r="B11" s="210"/>
      <c r="C11" s="89" t="s">
        <v>1741</v>
      </c>
      <c r="D11" s="197"/>
      <c r="E11" s="198"/>
      <c r="F11" s="199"/>
      <c r="G11" s="200"/>
    </row>
    <row r="12" spans="1:7" s="196" customFormat="1" ht="24" customHeight="1" x14ac:dyDescent="0.2">
      <c r="A12" s="211" t="str">
        <f>IFERROR(VLOOKUP(C12,Tabla_Insumos,4,FALSE),"")</f>
        <v/>
      </c>
      <c r="B12" s="211" t="str">
        <f>IFERROR(VLOOKUP(C12,Tabla_Insumos,5,FALSE),"")</f>
        <v/>
      </c>
      <c r="C12" s="64"/>
      <c r="D12" s="172" t="str">
        <f>IFERROR(VLOOKUP(C12,Tabla_Insumos,2,FALSE),"")</f>
        <v/>
      </c>
      <c r="E12" s="173"/>
      <c r="F12" s="201">
        <f t="shared" ref="F12:F25" si="0">IFERROR(VLOOKUP(C12,Tabla_Insumos,3,FALSE),0)</f>
        <v>0</v>
      </c>
      <c r="G12" s="201">
        <f>ROUND(E12*F12,2)</f>
        <v>0</v>
      </c>
    </row>
    <row r="13" spans="1:7" s="196" customFormat="1" ht="24" customHeight="1" x14ac:dyDescent="0.2">
      <c r="A13" s="211" t="str">
        <f t="shared" ref="A13:A25" si="1">IFERROR(VLOOKUP(C13,Tabla_Insumos,4,FALSE),"")</f>
        <v/>
      </c>
      <c r="B13" s="211" t="str">
        <f t="shared" ref="B13:B25" si="2">IFERROR(VLOOKUP(C13,Tabla_Insumos,5,FALSE),"")</f>
        <v/>
      </c>
      <c r="C13" s="64"/>
      <c r="D13" s="172" t="str">
        <f t="shared" ref="D13:D25" si="3">IFERROR(VLOOKUP(C13,Tabla_Insumos,2,FALSE),"")</f>
        <v/>
      </c>
      <c r="E13" s="176"/>
      <c r="F13" s="201">
        <f t="shared" si="0"/>
        <v>0</v>
      </c>
      <c r="G13" s="201">
        <f t="shared" ref="G13:G25" si="4">ROUND(E13*F13,2)</f>
        <v>0</v>
      </c>
    </row>
    <row r="14" spans="1:7" s="196" customFormat="1" ht="24" customHeight="1" x14ac:dyDescent="0.2">
      <c r="A14" s="211" t="str">
        <f t="shared" si="1"/>
        <v/>
      </c>
      <c r="B14" s="211" t="str">
        <f t="shared" si="2"/>
        <v/>
      </c>
      <c r="C14" s="221"/>
      <c r="D14" s="172" t="str">
        <f t="shared" si="3"/>
        <v/>
      </c>
      <c r="E14" s="176"/>
      <c r="F14" s="201">
        <f t="shared" si="0"/>
        <v>0</v>
      </c>
      <c r="G14" s="201">
        <f t="shared" si="4"/>
        <v>0</v>
      </c>
    </row>
    <row r="15" spans="1:7" s="196" customFormat="1" ht="24" customHeight="1" x14ac:dyDescent="0.2">
      <c r="A15" s="211" t="str">
        <f t="shared" si="1"/>
        <v/>
      </c>
      <c r="B15" s="211" t="str">
        <f t="shared" si="2"/>
        <v/>
      </c>
      <c r="C15" s="221"/>
      <c r="D15" s="172" t="str">
        <f t="shared" si="3"/>
        <v/>
      </c>
      <c r="E15" s="176"/>
      <c r="F15" s="201">
        <f t="shared" si="0"/>
        <v>0</v>
      </c>
      <c r="G15" s="201">
        <f t="shared" si="4"/>
        <v>0</v>
      </c>
    </row>
    <row r="16" spans="1:7" s="196" customFormat="1" ht="24" customHeight="1" x14ac:dyDescent="0.2">
      <c r="A16" s="211" t="str">
        <f t="shared" si="1"/>
        <v/>
      </c>
      <c r="B16" s="211" t="str">
        <f t="shared" si="2"/>
        <v/>
      </c>
      <c r="C16" s="221"/>
      <c r="D16" s="172" t="str">
        <f t="shared" si="3"/>
        <v/>
      </c>
      <c r="E16" s="176"/>
      <c r="F16" s="201">
        <f t="shared" si="0"/>
        <v>0</v>
      </c>
      <c r="G16" s="201">
        <f t="shared" si="4"/>
        <v>0</v>
      </c>
    </row>
    <row r="17" spans="1:7" s="196" customFormat="1" ht="24" customHeight="1" x14ac:dyDescent="0.2">
      <c r="A17" s="211" t="str">
        <f t="shared" si="1"/>
        <v/>
      </c>
      <c r="B17" s="211" t="str">
        <f t="shared" si="2"/>
        <v/>
      </c>
      <c r="C17" s="221"/>
      <c r="D17" s="172" t="str">
        <f t="shared" si="3"/>
        <v/>
      </c>
      <c r="E17" s="176"/>
      <c r="F17" s="201">
        <f t="shared" si="0"/>
        <v>0</v>
      </c>
      <c r="G17" s="201">
        <f t="shared" si="4"/>
        <v>0</v>
      </c>
    </row>
    <row r="18" spans="1:7" s="196" customFormat="1" ht="24" customHeight="1" x14ac:dyDescent="0.2">
      <c r="A18" s="211" t="str">
        <f t="shared" si="1"/>
        <v/>
      </c>
      <c r="B18" s="211" t="str">
        <f t="shared" si="2"/>
        <v/>
      </c>
      <c r="C18" s="221"/>
      <c r="D18" s="172" t="str">
        <f t="shared" si="3"/>
        <v/>
      </c>
      <c r="E18" s="176"/>
      <c r="F18" s="201">
        <f t="shared" si="0"/>
        <v>0</v>
      </c>
      <c r="G18" s="201">
        <f t="shared" si="4"/>
        <v>0</v>
      </c>
    </row>
    <row r="19" spans="1:7" s="196" customFormat="1" ht="24" customHeight="1" x14ac:dyDescent="0.2">
      <c r="A19" s="211" t="str">
        <f t="shared" si="1"/>
        <v/>
      </c>
      <c r="B19" s="211" t="str">
        <f t="shared" si="2"/>
        <v/>
      </c>
      <c r="C19" s="221"/>
      <c r="D19" s="172" t="str">
        <f t="shared" si="3"/>
        <v/>
      </c>
      <c r="E19" s="176"/>
      <c r="F19" s="201">
        <f t="shared" si="0"/>
        <v>0</v>
      </c>
      <c r="G19" s="201">
        <f t="shared" si="4"/>
        <v>0</v>
      </c>
    </row>
    <row r="20" spans="1:7" s="196" customFormat="1" ht="24" customHeight="1" x14ac:dyDescent="0.2">
      <c r="A20" s="211" t="str">
        <f t="shared" si="1"/>
        <v/>
      </c>
      <c r="B20" s="211" t="str">
        <f t="shared" si="2"/>
        <v/>
      </c>
      <c r="C20" s="221"/>
      <c r="D20" s="172" t="str">
        <f t="shared" si="3"/>
        <v/>
      </c>
      <c r="E20" s="176"/>
      <c r="F20" s="201">
        <f t="shared" si="0"/>
        <v>0</v>
      </c>
      <c r="G20" s="201">
        <f t="shared" si="4"/>
        <v>0</v>
      </c>
    </row>
    <row r="21" spans="1:7" s="196" customFormat="1" ht="24" customHeight="1" x14ac:dyDescent="0.2">
      <c r="A21" s="211" t="str">
        <f t="shared" si="1"/>
        <v/>
      </c>
      <c r="B21" s="211" t="str">
        <f t="shared" si="2"/>
        <v/>
      </c>
      <c r="C21" s="221"/>
      <c r="D21" s="172" t="str">
        <f t="shared" si="3"/>
        <v/>
      </c>
      <c r="E21" s="176"/>
      <c r="F21" s="201">
        <f t="shared" si="0"/>
        <v>0</v>
      </c>
      <c r="G21" s="201">
        <f t="shared" si="4"/>
        <v>0</v>
      </c>
    </row>
    <row r="22" spans="1:7" s="196" customFormat="1" ht="24" customHeight="1" x14ac:dyDescent="0.2">
      <c r="A22" s="211" t="str">
        <f t="shared" si="1"/>
        <v/>
      </c>
      <c r="B22" s="211" t="str">
        <f t="shared" si="2"/>
        <v/>
      </c>
      <c r="C22" s="221"/>
      <c r="D22" s="172" t="str">
        <f t="shared" si="3"/>
        <v/>
      </c>
      <c r="E22" s="176"/>
      <c r="F22" s="201">
        <f t="shared" si="0"/>
        <v>0</v>
      </c>
      <c r="G22" s="201">
        <f t="shared" si="4"/>
        <v>0</v>
      </c>
    </row>
    <row r="23" spans="1:7" s="196" customFormat="1" ht="24" customHeight="1" x14ac:dyDescent="0.2">
      <c r="A23" s="211" t="str">
        <f t="shared" si="1"/>
        <v/>
      </c>
      <c r="B23" s="211" t="str">
        <f t="shared" si="2"/>
        <v/>
      </c>
      <c r="C23" s="221"/>
      <c r="D23" s="172" t="str">
        <f t="shared" si="3"/>
        <v/>
      </c>
      <c r="E23" s="176"/>
      <c r="F23" s="201">
        <f t="shared" si="0"/>
        <v>0</v>
      </c>
      <c r="G23" s="201">
        <f t="shared" si="4"/>
        <v>0</v>
      </c>
    </row>
    <row r="24" spans="1:7" s="196" customFormat="1" ht="24" customHeight="1" x14ac:dyDescent="0.2">
      <c r="A24" s="211" t="str">
        <f t="shared" si="1"/>
        <v/>
      </c>
      <c r="B24" s="211" t="str">
        <f t="shared" si="2"/>
        <v/>
      </c>
      <c r="C24" s="221"/>
      <c r="D24" s="172" t="str">
        <f t="shared" si="3"/>
        <v/>
      </c>
      <c r="E24" s="176"/>
      <c r="F24" s="201">
        <f t="shared" si="0"/>
        <v>0</v>
      </c>
      <c r="G24" s="201">
        <f t="shared" si="4"/>
        <v>0</v>
      </c>
    </row>
    <row r="25" spans="1:7" s="196" customFormat="1" ht="24" customHeight="1" x14ac:dyDescent="0.2">
      <c r="A25" s="211" t="str">
        <f t="shared" si="1"/>
        <v/>
      </c>
      <c r="B25" s="211" t="str">
        <f t="shared" si="2"/>
        <v/>
      </c>
      <c r="C25" s="221"/>
      <c r="D25" s="172" t="str">
        <f t="shared" si="3"/>
        <v/>
      </c>
      <c r="E25" s="176"/>
      <c r="F25" s="202">
        <f t="shared" si="0"/>
        <v>0</v>
      </c>
      <c r="G25" s="201">
        <f t="shared" si="4"/>
        <v>0</v>
      </c>
    </row>
    <row r="26" spans="1:7" ht="24" customHeight="1" x14ac:dyDescent="0.2">
      <c r="A26" s="212"/>
      <c r="E26" s="178"/>
      <c r="F26" s="195" t="s">
        <v>1742</v>
      </c>
      <c r="G26" s="222">
        <f>SUBTOTAL(9,G12:G25)</f>
        <v>0</v>
      </c>
    </row>
    <row r="27" spans="1:7" ht="24" customHeight="1" x14ac:dyDescent="0.2">
      <c r="A27" s="212"/>
      <c r="C27" s="74" t="s">
        <v>1743</v>
      </c>
      <c r="E27" s="178"/>
      <c r="G27" s="194"/>
    </row>
    <row r="28" spans="1:7" s="196" customFormat="1" ht="24" customHeight="1" x14ac:dyDescent="0.2">
      <c r="A28" s="211" t="str">
        <f t="shared" ref="A28:A33" si="5">IFERROR(VLOOKUP(C28,Tabla_Insumos,4,FALSE),"")</f>
        <v/>
      </c>
      <c r="B28" s="211" t="str">
        <f t="shared" ref="B28:B33" si="6">IFERROR(VLOOKUP(A28,Tabla_Indices,5,FALSE),"")</f>
        <v/>
      </c>
      <c r="C28" s="220"/>
      <c r="D28" s="172" t="str">
        <f t="shared" ref="D28:D35" si="7">IFERROR(VLOOKUP(C28,Tabla_Insumos,2,FALSE),"")</f>
        <v/>
      </c>
      <c r="E28" s="173"/>
      <c r="F28" s="201">
        <f t="shared" ref="F28:F35" si="8">IFERROR(VLOOKUP(C28,Tabla_Insumos,3,FALSE),0)</f>
        <v>0</v>
      </c>
      <c r="G28" s="201">
        <f>ROUND(E28*F28,2)</f>
        <v>0</v>
      </c>
    </row>
    <row r="29" spans="1:7" s="196" customFormat="1" ht="24" customHeight="1" x14ac:dyDescent="0.2">
      <c r="A29" s="211" t="str">
        <f t="shared" si="5"/>
        <v/>
      </c>
      <c r="B29" s="211" t="str">
        <f t="shared" si="6"/>
        <v/>
      </c>
      <c r="C29" s="64"/>
      <c r="D29" s="172" t="str">
        <f t="shared" si="7"/>
        <v/>
      </c>
      <c r="E29" s="173"/>
      <c r="F29" s="201">
        <f t="shared" si="8"/>
        <v>0</v>
      </c>
      <c r="G29" s="201">
        <f>ROUND(E29*F29,2)</f>
        <v>0</v>
      </c>
    </row>
    <row r="30" spans="1:7" s="196" customFormat="1" ht="24" customHeight="1" x14ac:dyDescent="0.2">
      <c r="A30" s="211" t="str">
        <f t="shared" si="5"/>
        <v/>
      </c>
      <c r="B30" s="211" t="str">
        <f t="shared" si="6"/>
        <v/>
      </c>
      <c r="C30" s="224"/>
      <c r="D30" s="172" t="str">
        <f t="shared" si="7"/>
        <v/>
      </c>
      <c r="E30" s="173"/>
      <c r="F30" s="201">
        <f t="shared" si="8"/>
        <v>0</v>
      </c>
      <c r="G30" s="201">
        <f t="shared" ref="G30:G35" si="9">ROUND(E30*F30,2)</f>
        <v>0</v>
      </c>
    </row>
    <row r="31" spans="1:7" s="196" customFormat="1" ht="24" customHeight="1" x14ac:dyDescent="0.2">
      <c r="A31" s="211" t="str">
        <f t="shared" si="5"/>
        <v/>
      </c>
      <c r="B31" s="211" t="str">
        <f t="shared" si="6"/>
        <v/>
      </c>
      <c r="C31" s="223"/>
      <c r="D31" s="172" t="str">
        <f t="shared" si="7"/>
        <v/>
      </c>
      <c r="E31" s="173"/>
      <c r="F31" s="201">
        <f t="shared" si="8"/>
        <v>0</v>
      </c>
      <c r="G31" s="201">
        <f t="shared" si="9"/>
        <v>0</v>
      </c>
    </row>
    <row r="32" spans="1:7" s="196" customFormat="1" ht="24" customHeight="1" x14ac:dyDescent="0.2">
      <c r="A32" s="211" t="str">
        <f t="shared" si="5"/>
        <v/>
      </c>
      <c r="B32" s="211" t="str">
        <f t="shared" si="6"/>
        <v/>
      </c>
      <c r="C32" s="223"/>
      <c r="D32" s="172" t="str">
        <f t="shared" si="7"/>
        <v/>
      </c>
      <c r="E32" s="173"/>
      <c r="F32" s="201">
        <f t="shared" si="8"/>
        <v>0</v>
      </c>
      <c r="G32" s="201">
        <f t="shared" si="9"/>
        <v>0</v>
      </c>
    </row>
    <row r="33" spans="1:7" s="196" customFormat="1" ht="24" customHeight="1" x14ac:dyDescent="0.2">
      <c r="A33" s="211" t="str">
        <f t="shared" si="5"/>
        <v/>
      </c>
      <c r="B33" s="211" t="str">
        <f t="shared" si="6"/>
        <v/>
      </c>
      <c r="C33" s="223"/>
      <c r="D33" s="172" t="str">
        <f t="shared" si="7"/>
        <v/>
      </c>
      <c r="E33" s="173"/>
      <c r="F33" s="201">
        <f t="shared" si="8"/>
        <v>0</v>
      </c>
      <c r="G33" s="201">
        <f t="shared" si="9"/>
        <v>0</v>
      </c>
    </row>
    <row r="34" spans="1:7" s="196" customFormat="1" ht="24" customHeight="1" x14ac:dyDescent="0.2">
      <c r="A34" s="211" t="str">
        <f>IFERROR(VLOOKUP(C34,Tabla_Insumos,4,FALSE),"")</f>
        <v/>
      </c>
      <c r="B34" s="211" t="str">
        <f>IFERROR(VLOOKUP(A34,Tabla_Indices,5,FALSE),"")</f>
        <v/>
      </c>
      <c r="C34" s="221"/>
      <c r="D34" s="172" t="str">
        <f t="shared" si="7"/>
        <v/>
      </c>
      <c r="E34" s="176"/>
      <c r="F34" s="201">
        <f t="shared" si="8"/>
        <v>0</v>
      </c>
      <c r="G34" s="201">
        <f t="shared" si="9"/>
        <v>0</v>
      </c>
    </row>
    <row r="35" spans="1:7" s="196" customFormat="1" ht="24" customHeight="1" x14ac:dyDescent="0.2">
      <c r="A35" s="211" t="str">
        <f>IFERROR(VLOOKUP(C35,Tabla_Insumos,4,FALSE),"")</f>
        <v/>
      </c>
      <c r="B35" s="211" t="str">
        <f>IFERROR(VLOOKUP(A35,Tabla_Indices,5,FALSE),"")</f>
        <v/>
      </c>
      <c r="C35" s="221"/>
      <c r="D35" s="172" t="str">
        <f t="shared" si="7"/>
        <v/>
      </c>
      <c r="E35" s="176"/>
      <c r="F35" s="201">
        <f t="shared" si="8"/>
        <v>0</v>
      </c>
      <c r="G35" s="201">
        <f t="shared" si="9"/>
        <v>0</v>
      </c>
    </row>
    <row r="36" spans="1:7" ht="24" customHeight="1" x14ac:dyDescent="0.2">
      <c r="A36" s="212"/>
      <c r="E36" s="178"/>
      <c r="F36" s="195" t="s">
        <v>1744</v>
      </c>
      <c r="G36" s="222">
        <f>SUBTOTAL(9,G28:G35)</f>
        <v>0</v>
      </c>
    </row>
    <row r="37" spans="1:7" ht="24" customHeight="1" x14ac:dyDescent="0.2">
      <c r="A37" s="212"/>
      <c r="C37" s="74" t="s">
        <v>1745</v>
      </c>
      <c r="E37" s="178"/>
      <c r="G37" s="194"/>
    </row>
    <row r="38" spans="1:7" s="196" customFormat="1" ht="24" customHeight="1" x14ac:dyDescent="0.2">
      <c r="A38" s="211" t="str">
        <f>IFERROR(VLOOKUP(C38,Tabla_Insumos,4,FALSE),"")</f>
        <v/>
      </c>
      <c r="B38" s="211" t="str">
        <f>IFERROR(VLOOKUP(C38,Tabla_Insumos,5,FALSE),"")</f>
        <v/>
      </c>
      <c r="C38" s="64"/>
      <c r="D38" s="172" t="str">
        <f>IFERROR(VLOOKUP(C38,Tabla_Insumos,2,FALSE),"")</f>
        <v/>
      </c>
      <c r="E38" s="173"/>
      <c r="F38" s="201">
        <f t="shared" ref="F38:F46" si="10">IFERROR(VLOOKUP(C38,Tabla_Insumos,3,FALSE),0)</f>
        <v>0</v>
      </c>
      <c r="G38" s="201">
        <f t="shared" ref="G38:G46" si="11">ROUND(E38*F38,2)</f>
        <v>0</v>
      </c>
    </row>
    <row r="39" spans="1:7" s="196" customFormat="1" ht="24" customHeight="1" x14ac:dyDescent="0.2">
      <c r="A39" s="211" t="str">
        <f>IFERROR(VLOOKUP(C39,Tabla_Insumos,4,FALSE),"")</f>
        <v/>
      </c>
      <c r="B39" s="211" t="str">
        <f>IFERROR(VLOOKUP(C39,Tabla_Insumos,5,FALSE),"")</f>
        <v/>
      </c>
      <c r="C39" s="220"/>
      <c r="D39" s="172" t="str">
        <f>IFERROR(VLOOKUP(C39,Tabla_Insumos,2,FALSE),"")</f>
        <v/>
      </c>
      <c r="E39" s="173"/>
      <c r="F39" s="201">
        <f t="shared" si="10"/>
        <v>0</v>
      </c>
      <c r="G39" s="201">
        <f t="shared" si="11"/>
        <v>0</v>
      </c>
    </row>
    <row r="40" spans="1:7" s="196" customFormat="1" ht="24" customHeight="1" x14ac:dyDescent="0.2">
      <c r="A40" s="211" t="str">
        <f>IFERROR(VLOOKUP(C40,Tabla_Insumos,4,FALSE),"")</f>
        <v/>
      </c>
      <c r="B40" s="211" t="str">
        <f>IFERROR(VLOOKUP(C40,Tabla_Insumos,5,FALSE),"")</f>
        <v/>
      </c>
      <c r="C40" s="220"/>
      <c r="D40" s="172" t="str">
        <f>IFERROR(VLOOKUP(C40,Tabla_Insumos,2,FALSE),"")</f>
        <v/>
      </c>
      <c r="E40" s="173"/>
      <c r="F40" s="201">
        <f t="shared" si="10"/>
        <v>0</v>
      </c>
      <c r="G40" s="201">
        <f t="shared" si="11"/>
        <v>0</v>
      </c>
    </row>
    <row r="41" spans="1:7" s="196" customFormat="1" ht="24" customHeight="1" x14ac:dyDescent="0.2">
      <c r="A41" s="211" t="str">
        <f t="shared" ref="A41:A46" si="12">IFERROR(VLOOKUP(C41,Tabla_Insumos,4,FALSE),"")</f>
        <v/>
      </c>
      <c r="B41" s="211" t="str">
        <f t="shared" ref="B41:B46" si="13">IFERROR(VLOOKUP(C41,Tabla_Insumos,5,FALSE),"")</f>
        <v/>
      </c>
      <c r="C41" s="221"/>
      <c r="D41" s="172" t="str">
        <f t="shared" ref="D41:D46" si="14">IFERROR(VLOOKUP(C41,Tabla_Insumos,2,FALSE),"")</f>
        <v/>
      </c>
      <c r="E41" s="176"/>
      <c r="F41" s="201">
        <f t="shared" si="10"/>
        <v>0</v>
      </c>
      <c r="G41" s="201">
        <f t="shared" si="11"/>
        <v>0</v>
      </c>
    </row>
    <row r="42" spans="1:7" s="196" customFormat="1" ht="24" customHeight="1" x14ac:dyDescent="0.2">
      <c r="A42" s="211" t="str">
        <f t="shared" si="12"/>
        <v/>
      </c>
      <c r="B42" s="211" t="str">
        <f t="shared" si="13"/>
        <v/>
      </c>
      <c r="C42" s="221"/>
      <c r="D42" s="172" t="str">
        <f t="shared" si="14"/>
        <v/>
      </c>
      <c r="E42" s="176"/>
      <c r="F42" s="201">
        <f t="shared" si="10"/>
        <v>0</v>
      </c>
      <c r="G42" s="201">
        <f t="shared" si="11"/>
        <v>0</v>
      </c>
    </row>
    <row r="43" spans="1:7" s="196" customFormat="1" ht="24" customHeight="1" x14ac:dyDescent="0.2">
      <c r="A43" s="211" t="str">
        <f t="shared" si="12"/>
        <v/>
      </c>
      <c r="B43" s="211" t="str">
        <f t="shared" si="13"/>
        <v/>
      </c>
      <c r="C43" s="221"/>
      <c r="D43" s="172" t="str">
        <f t="shared" si="14"/>
        <v/>
      </c>
      <c r="E43" s="176"/>
      <c r="F43" s="201">
        <f t="shared" si="10"/>
        <v>0</v>
      </c>
      <c r="G43" s="201">
        <f t="shared" si="11"/>
        <v>0</v>
      </c>
    </row>
    <row r="44" spans="1:7" s="196" customFormat="1" ht="24" customHeight="1" x14ac:dyDescent="0.2">
      <c r="A44" s="211" t="str">
        <f t="shared" si="12"/>
        <v/>
      </c>
      <c r="B44" s="211" t="str">
        <f t="shared" si="13"/>
        <v/>
      </c>
      <c r="C44" s="221"/>
      <c r="D44" s="172" t="str">
        <f t="shared" si="14"/>
        <v/>
      </c>
      <c r="E44" s="176"/>
      <c r="F44" s="201">
        <f t="shared" si="10"/>
        <v>0</v>
      </c>
      <c r="G44" s="201">
        <f t="shared" si="11"/>
        <v>0</v>
      </c>
    </row>
    <row r="45" spans="1:7" s="196" customFormat="1" ht="24" customHeight="1" x14ac:dyDescent="0.2">
      <c r="A45" s="211" t="str">
        <f t="shared" si="12"/>
        <v/>
      </c>
      <c r="B45" s="211" t="str">
        <f t="shared" si="13"/>
        <v/>
      </c>
      <c r="C45" s="221"/>
      <c r="D45" s="172" t="str">
        <f t="shared" si="14"/>
        <v/>
      </c>
      <c r="E45" s="176"/>
      <c r="F45" s="201">
        <f t="shared" si="10"/>
        <v>0</v>
      </c>
      <c r="G45" s="201">
        <f t="shared" si="11"/>
        <v>0</v>
      </c>
    </row>
    <row r="46" spans="1:7" s="196" customFormat="1" ht="24" customHeight="1" x14ac:dyDescent="0.2">
      <c r="A46" s="211" t="str">
        <f t="shared" si="12"/>
        <v/>
      </c>
      <c r="B46" s="211" t="str">
        <f t="shared" si="13"/>
        <v/>
      </c>
      <c r="C46" s="221"/>
      <c r="D46" s="172" t="str">
        <f t="shared" si="14"/>
        <v/>
      </c>
      <c r="E46" s="176"/>
      <c r="F46" s="201">
        <f t="shared" si="10"/>
        <v>0</v>
      </c>
      <c r="G46" s="201">
        <f t="shared" si="11"/>
        <v>0</v>
      </c>
    </row>
    <row r="47" spans="1:7" ht="24" customHeight="1" x14ac:dyDescent="0.2">
      <c r="A47" s="213"/>
      <c r="E47" s="178"/>
      <c r="F47" s="195" t="s">
        <v>1746</v>
      </c>
      <c r="G47" s="222">
        <f>SUBTOTAL(9,G38:G46)</f>
        <v>0</v>
      </c>
    </row>
    <row r="48" spans="1:7" ht="24" customHeight="1" x14ac:dyDescent="0.2">
      <c r="A48" s="212"/>
      <c r="E48" s="178"/>
      <c r="G48" s="194"/>
    </row>
    <row r="49" spans="1:7" ht="24" customHeight="1" x14ac:dyDescent="0.2">
      <c r="A49" s="214" t="str">
        <f>B7</f>
        <v>1.1.1</v>
      </c>
      <c r="B49" s="98" t="str">
        <f>C7</f>
        <v>Limpieza de los Terrenos</v>
      </c>
      <c r="C49" s="197"/>
      <c r="D49" s="197" t="s">
        <v>1747</v>
      </c>
      <c r="E49" s="198"/>
      <c r="F49" s="225" t="s">
        <v>1748</v>
      </c>
      <c r="G49" s="226">
        <f>SUBTOTAL(9,G12:G48)</f>
        <v>0</v>
      </c>
    </row>
    <row r="51" spans="1:7" ht="24" customHeight="1" x14ac:dyDescent="0.2">
      <c r="A51" s="203" t="s">
        <v>1725</v>
      </c>
      <c r="B51" s="204"/>
      <c r="C51" s="99"/>
      <c r="D51" s="99"/>
      <c r="E51" s="99"/>
      <c r="F51" s="99"/>
      <c r="G51" s="215"/>
    </row>
    <row r="52" spans="1:7" ht="24" customHeight="1" x14ac:dyDescent="0.2">
      <c r="A52" s="206" t="s">
        <v>1726</v>
      </c>
      <c r="B52" s="207" t="str">
        <f>Comitente</f>
        <v>SUBSECRETARIA DE OBRAS PUBLICAS</v>
      </c>
      <c r="C52" s="216"/>
      <c r="D52" s="74"/>
      <c r="E52" s="74"/>
      <c r="F52" s="190"/>
      <c r="G52" s="191"/>
    </row>
    <row r="53" spans="1:7" ht="24" customHeight="1" x14ac:dyDescent="0.2">
      <c r="A53" s="206" t="s">
        <v>1727</v>
      </c>
      <c r="B53" s="207">
        <f>Contratista</f>
        <v>0</v>
      </c>
      <c r="C53" s="217"/>
      <c r="D53" s="217"/>
      <c r="E53" s="217"/>
      <c r="F53" s="190"/>
      <c r="G53" s="191"/>
    </row>
    <row r="54" spans="1:7" ht="24" customHeight="1" x14ac:dyDescent="0.2">
      <c r="A54" s="206" t="s">
        <v>1728</v>
      </c>
      <c r="B54" s="207" t="str">
        <f>Obra</f>
        <v>CAPS. VIRGEN DE GUADALUPE</v>
      </c>
      <c r="C54" s="217"/>
      <c r="D54" s="217"/>
      <c r="E54" s="217"/>
      <c r="F54" s="190" t="s">
        <v>1729</v>
      </c>
      <c r="G54" s="218">
        <f>Fecha_Base</f>
        <v>0</v>
      </c>
    </row>
    <row r="55" spans="1:7" ht="24" customHeight="1" x14ac:dyDescent="0.2">
      <c r="A55" s="208" t="s">
        <v>1730</v>
      </c>
      <c r="B55" s="100" t="str">
        <f>Ubicación</f>
        <v xml:space="preserve"> Calle Enfermera Medina y Cristobal Colon - Dpto. CAUCETE   -  Sup. 227,50m2</v>
      </c>
      <c r="C55" s="74"/>
      <c r="E55" s="178"/>
      <c r="G55" s="194"/>
    </row>
    <row r="56" spans="1:7" ht="24" customHeight="1" x14ac:dyDescent="0.2">
      <c r="A56" s="208" t="s">
        <v>1731</v>
      </c>
      <c r="B56" s="192">
        <f>IFERROR(VALUE(LEFT(B57,FIND(".",B57)-1)),"")</f>
        <v>1</v>
      </c>
      <c r="C56" s="71" t="str">
        <f>IFERROR(VLOOKUP(B56,Tabla_CyP,2,FALSE),"")</f>
        <v>TRABAJOS PRELIMINARES</v>
      </c>
      <c r="E56" s="178"/>
      <c r="G56" s="194"/>
    </row>
    <row r="57" spans="1:7" ht="24" customHeight="1" x14ac:dyDescent="0.2">
      <c r="A57" s="208" t="s">
        <v>1732</v>
      </c>
      <c r="B57" s="193" t="str">
        <f>IFERROR(VLOOKUP(COUNTIF($A$1:A57,"ANALISIS DE PRECIOS"),Tabla_NumeroItem,2,FALSE),"")</f>
        <v>1.1.2</v>
      </c>
      <c r="C57" s="258" t="str">
        <f>IFERROR(VLOOKUP(B57,Tabla_CyP,2,FALSE),"")</f>
        <v>Erradicación de arbustos y/o árboles</v>
      </c>
      <c r="E57" s="178"/>
      <c r="F57" s="190" t="s">
        <v>1733</v>
      </c>
      <c r="G57" s="194" t="str">
        <f>IFERROR(VLOOKUP(B57,Tabla_CyP,4,FALSE),"")</f>
        <v>un.</v>
      </c>
    </row>
    <row r="58" spans="1:7" ht="24" customHeight="1" x14ac:dyDescent="0.2">
      <c r="A58" s="208"/>
      <c r="B58" s="100"/>
      <c r="E58" s="178"/>
      <c r="G58" s="194"/>
    </row>
    <row r="59" spans="1:7" ht="24" customHeight="1" x14ac:dyDescent="0.2">
      <c r="A59" s="419" t="s">
        <v>1734</v>
      </c>
      <c r="B59" s="420"/>
      <c r="C59" s="421" t="s">
        <v>1690</v>
      </c>
      <c r="D59" s="421" t="s">
        <v>1735</v>
      </c>
      <c r="E59" s="423" t="s">
        <v>1736</v>
      </c>
      <c r="F59" s="425" t="s">
        <v>1737</v>
      </c>
      <c r="G59" s="425" t="s">
        <v>1738</v>
      </c>
    </row>
    <row r="60" spans="1:7" ht="24" customHeight="1" x14ac:dyDescent="0.2">
      <c r="A60" s="209" t="s">
        <v>1739</v>
      </c>
      <c r="B60" s="209" t="s">
        <v>1740</v>
      </c>
      <c r="C60" s="422"/>
      <c r="D60" s="422"/>
      <c r="E60" s="424"/>
      <c r="F60" s="426"/>
      <c r="G60" s="426"/>
    </row>
    <row r="61" spans="1:7" ht="24" customHeight="1" x14ac:dyDescent="0.2">
      <c r="A61" s="189"/>
      <c r="B61" s="210"/>
      <c r="C61" s="89" t="s">
        <v>1741</v>
      </c>
      <c r="D61" s="197"/>
      <c r="E61" s="198"/>
      <c r="F61" s="199"/>
      <c r="G61" s="200"/>
    </row>
    <row r="62" spans="1:7" s="196" customFormat="1" ht="24" customHeight="1" x14ac:dyDescent="0.2">
      <c r="A62" s="211" t="str">
        <f>IFERROR(VLOOKUP(C62,Tabla_Insumos,4,FALSE),"")</f>
        <v/>
      </c>
      <c r="B62" s="211" t="str">
        <f>IFERROR(VLOOKUP(C62,Tabla_Insumos,5,FALSE),"")</f>
        <v/>
      </c>
      <c r="C62" s="64"/>
      <c r="D62" s="174" t="str">
        <f>IFERROR(VLOOKUP(C62,Tabla_Insumos,2,FALSE),"")</f>
        <v/>
      </c>
      <c r="E62" s="173"/>
      <c r="F62" s="201">
        <f t="shared" ref="F62:F75" si="15">IFERROR(VLOOKUP(C62,Tabla_Insumos,3,FALSE),0)</f>
        <v>0</v>
      </c>
      <c r="G62" s="201">
        <f>ROUND(E62*F62,2)</f>
        <v>0</v>
      </c>
    </row>
    <row r="63" spans="1:7" s="196" customFormat="1" ht="24" customHeight="1" x14ac:dyDescent="0.2">
      <c r="A63" s="211" t="str">
        <f>IFERROR(VLOOKUP(C63,Tabla_Insumos,4,FALSE),"")</f>
        <v/>
      </c>
      <c r="B63" s="211" t="str">
        <f>IFERROR(VLOOKUP(C63,Tabla_Insumos,5,FALSE),"")</f>
        <v/>
      </c>
      <c r="C63" s="64"/>
      <c r="D63" s="174" t="str">
        <f>IFERROR(VLOOKUP(C63,Tabla_Insumos,2,FALSE),"")</f>
        <v/>
      </c>
      <c r="E63" s="173"/>
      <c r="F63" s="201">
        <f t="shared" si="15"/>
        <v>0</v>
      </c>
      <c r="G63" s="201">
        <f t="shared" ref="G63:G75" si="16">ROUND(E63*F63,2)</f>
        <v>0</v>
      </c>
    </row>
    <row r="64" spans="1:7" s="196" customFormat="1" ht="24" customHeight="1" x14ac:dyDescent="0.2">
      <c r="A64" s="211" t="str">
        <f t="shared" ref="A64:A75" si="17">IFERROR(VLOOKUP(C64,Tabla_Insumos,4,FALSE),"")</f>
        <v/>
      </c>
      <c r="B64" s="211" t="str">
        <f t="shared" ref="B64:B75" si="18">IFERROR(VLOOKUP(C64,Tabla_Insumos,5,FALSE),"")</f>
        <v/>
      </c>
      <c r="C64" s="221"/>
      <c r="D64" s="172" t="str">
        <f t="shared" ref="D64:D75" si="19">IFERROR(VLOOKUP(C64,Tabla_Insumos,2,FALSE),"")</f>
        <v/>
      </c>
      <c r="E64" s="176"/>
      <c r="F64" s="201">
        <f t="shared" si="15"/>
        <v>0</v>
      </c>
      <c r="G64" s="201">
        <f t="shared" si="16"/>
        <v>0</v>
      </c>
    </row>
    <row r="65" spans="1:7" s="196" customFormat="1" ht="24" customHeight="1" x14ac:dyDescent="0.2">
      <c r="A65" s="211" t="str">
        <f t="shared" si="17"/>
        <v/>
      </c>
      <c r="B65" s="211" t="str">
        <f t="shared" si="18"/>
        <v/>
      </c>
      <c r="C65" s="221"/>
      <c r="D65" s="172" t="str">
        <f t="shared" si="19"/>
        <v/>
      </c>
      <c r="E65" s="176"/>
      <c r="F65" s="201">
        <f t="shared" si="15"/>
        <v>0</v>
      </c>
      <c r="G65" s="201">
        <f t="shared" si="16"/>
        <v>0</v>
      </c>
    </row>
    <row r="66" spans="1:7" s="196" customFormat="1" ht="24" customHeight="1" x14ac:dyDescent="0.2">
      <c r="A66" s="211" t="str">
        <f t="shared" si="17"/>
        <v/>
      </c>
      <c r="B66" s="211" t="str">
        <f t="shared" si="18"/>
        <v/>
      </c>
      <c r="C66" s="221"/>
      <c r="D66" s="172" t="str">
        <f t="shared" si="19"/>
        <v/>
      </c>
      <c r="E66" s="176"/>
      <c r="F66" s="201">
        <f t="shared" si="15"/>
        <v>0</v>
      </c>
      <c r="G66" s="201">
        <f t="shared" si="16"/>
        <v>0</v>
      </c>
    </row>
    <row r="67" spans="1:7" s="196" customFormat="1" ht="24" customHeight="1" x14ac:dyDescent="0.2">
      <c r="A67" s="211" t="str">
        <f t="shared" si="17"/>
        <v/>
      </c>
      <c r="B67" s="211" t="str">
        <f t="shared" si="18"/>
        <v/>
      </c>
      <c r="C67" s="221"/>
      <c r="D67" s="172" t="str">
        <f t="shared" si="19"/>
        <v/>
      </c>
      <c r="E67" s="176"/>
      <c r="F67" s="201">
        <f t="shared" si="15"/>
        <v>0</v>
      </c>
      <c r="G67" s="201">
        <f t="shared" si="16"/>
        <v>0</v>
      </c>
    </row>
    <row r="68" spans="1:7" s="196" customFormat="1" ht="24" customHeight="1" x14ac:dyDescent="0.2">
      <c r="A68" s="211" t="str">
        <f t="shared" si="17"/>
        <v/>
      </c>
      <c r="B68" s="211" t="str">
        <f t="shared" si="18"/>
        <v/>
      </c>
      <c r="C68" s="221"/>
      <c r="D68" s="172" t="str">
        <f t="shared" si="19"/>
        <v/>
      </c>
      <c r="E68" s="176"/>
      <c r="F68" s="201">
        <f t="shared" si="15"/>
        <v>0</v>
      </c>
      <c r="G68" s="201">
        <f t="shared" si="16"/>
        <v>0</v>
      </c>
    </row>
    <row r="69" spans="1:7" s="196" customFormat="1" ht="24" customHeight="1" x14ac:dyDescent="0.2">
      <c r="A69" s="211" t="str">
        <f t="shared" si="17"/>
        <v/>
      </c>
      <c r="B69" s="211" t="str">
        <f t="shared" si="18"/>
        <v/>
      </c>
      <c r="C69" s="221"/>
      <c r="D69" s="172" t="str">
        <f t="shared" si="19"/>
        <v/>
      </c>
      <c r="E69" s="176"/>
      <c r="F69" s="201">
        <f t="shared" si="15"/>
        <v>0</v>
      </c>
      <c r="G69" s="201">
        <f t="shared" si="16"/>
        <v>0</v>
      </c>
    </row>
    <row r="70" spans="1:7" s="196" customFormat="1" ht="24" customHeight="1" x14ac:dyDescent="0.2">
      <c r="A70" s="211" t="str">
        <f t="shared" si="17"/>
        <v/>
      </c>
      <c r="B70" s="211" t="str">
        <f t="shared" si="18"/>
        <v/>
      </c>
      <c r="C70" s="221"/>
      <c r="D70" s="172" t="str">
        <f t="shared" si="19"/>
        <v/>
      </c>
      <c r="E70" s="176"/>
      <c r="F70" s="201">
        <f t="shared" si="15"/>
        <v>0</v>
      </c>
      <c r="G70" s="201">
        <f t="shared" si="16"/>
        <v>0</v>
      </c>
    </row>
    <row r="71" spans="1:7" s="196" customFormat="1" ht="24" customHeight="1" x14ac:dyDescent="0.2">
      <c r="A71" s="211" t="str">
        <f t="shared" si="17"/>
        <v/>
      </c>
      <c r="B71" s="211" t="str">
        <f t="shared" si="18"/>
        <v/>
      </c>
      <c r="C71" s="221"/>
      <c r="D71" s="172" t="str">
        <f t="shared" si="19"/>
        <v/>
      </c>
      <c r="E71" s="176"/>
      <c r="F71" s="201">
        <f t="shared" si="15"/>
        <v>0</v>
      </c>
      <c r="G71" s="201">
        <f t="shared" si="16"/>
        <v>0</v>
      </c>
    </row>
    <row r="72" spans="1:7" s="196" customFormat="1" ht="24" customHeight="1" x14ac:dyDescent="0.2">
      <c r="A72" s="211" t="str">
        <f t="shared" si="17"/>
        <v/>
      </c>
      <c r="B72" s="211" t="str">
        <f t="shared" si="18"/>
        <v/>
      </c>
      <c r="C72" s="221"/>
      <c r="D72" s="172" t="str">
        <f t="shared" si="19"/>
        <v/>
      </c>
      <c r="E72" s="176"/>
      <c r="F72" s="201">
        <f t="shared" si="15"/>
        <v>0</v>
      </c>
      <c r="G72" s="201">
        <f t="shared" si="16"/>
        <v>0</v>
      </c>
    </row>
    <row r="73" spans="1:7" s="196" customFormat="1" ht="24" customHeight="1" x14ac:dyDescent="0.2">
      <c r="A73" s="211" t="str">
        <f t="shared" si="17"/>
        <v/>
      </c>
      <c r="B73" s="211" t="str">
        <f t="shared" si="18"/>
        <v/>
      </c>
      <c r="C73" s="221"/>
      <c r="D73" s="172" t="str">
        <f t="shared" si="19"/>
        <v/>
      </c>
      <c r="E73" s="176"/>
      <c r="F73" s="201">
        <f t="shared" si="15"/>
        <v>0</v>
      </c>
      <c r="G73" s="201">
        <f t="shared" si="16"/>
        <v>0</v>
      </c>
    </row>
    <row r="74" spans="1:7" s="196" customFormat="1" ht="24" customHeight="1" x14ac:dyDescent="0.2">
      <c r="A74" s="211" t="str">
        <f t="shared" si="17"/>
        <v/>
      </c>
      <c r="B74" s="211" t="str">
        <f t="shared" si="18"/>
        <v/>
      </c>
      <c r="C74" s="221"/>
      <c r="D74" s="172" t="str">
        <f t="shared" si="19"/>
        <v/>
      </c>
      <c r="E74" s="176"/>
      <c r="F74" s="201">
        <f t="shared" si="15"/>
        <v>0</v>
      </c>
      <c r="G74" s="201">
        <f t="shared" si="16"/>
        <v>0</v>
      </c>
    </row>
    <row r="75" spans="1:7" s="196" customFormat="1" ht="24" customHeight="1" x14ac:dyDescent="0.2">
      <c r="A75" s="211" t="str">
        <f t="shared" si="17"/>
        <v/>
      </c>
      <c r="B75" s="211" t="str">
        <f t="shared" si="18"/>
        <v/>
      </c>
      <c r="C75" s="221"/>
      <c r="D75" s="172" t="str">
        <f t="shared" si="19"/>
        <v/>
      </c>
      <c r="E75" s="176"/>
      <c r="F75" s="202">
        <f t="shared" si="15"/>
        <v>0</v>
      </c>
      <c r="G75" s="201">
        <f t="shared" si="16"/>
        <v>0</v>
      </c>
    </row>
    <row r="76" spans="1:7" ht="24" customHeight="1" x14ac:dyDescent="0.2">
      <c r="A76" s="212"/>
      <c r="E76" s="178"/>
      <c r="F76" s="195" t="s">
        <v>1742</v>
      </c>
      <c r="G76" s="222">
        <f>SUBTOTAL(9,G62:G75)</f>
        <v>0</v>
      </c>
    </row>
    <row r="77" spans="1:7" ht="24" customHeight="1" x14ac:dyDescent="0.2">
      <c r="A77" s="212"/>
      <c r="C77" s="74" t="s">
        <v>1743</v>
      </c>
      <c r="E77" s="178"/>
      <c r="G77" s="194"/>
    </row>
    <row r="78" spans="1:7" s="196" customFormat="1" ht="24" customHeight="1" x14ac:dyDescent="0.2">
      <c r="A78" s="211" t="str">
        <f t="shared" ref="A78:A83" si="20">IFERROR(VLOOKUP(C78,Tabla_Insumos,4,FALSE),"")</f>
        <v/>
      </c>
      <c r="B78" s="211" t="str">
        <f t="shared" ref="B78:B83" si="21">IFERROR(VLOOKUP(A78,Tabla_Indices,5,FALSE),"")</f>
        <v/>
      </c>
      <c r="C78" s="220"/>
      <c r="D78" s="174" t="str">
        <f t="shared" ref="D78:D83" si="22">IFERROR(VLOOKUP(C78,Tabla_Insumos,2,FALSE),"")</f>
        <v/>
      </c>
      <c r="E78" s="173"/>
      <c r="F78" s="201">
        <f t="shared" ref="F78:F85" si="23">IFERROR(VLOOKUP(C78,Tabla_Insumos,3,FALSE),0)</f>
        <v>0</v>
      </c>
      <c r="G78" s="201">
        <f>ROUND(E78*F78,2)</f>
        <v>0</v>
      </c>
    </row>
    <row r="79" spans="1:7" s="196" customFormat="1" ht="24" customHeight="1" x14ac:dyDescent="0.2">
      <c r="A79" s="211" t="str">
        <f t="shared" si="20"/>
        <v/>
      </c>
      <c r="B79" s="211" t="str">
        <f t="shared" si="21"/>
        <v/>
      </c>
      <c r="C79" s="64"/>
      <c r="D79" s="174" t="str">
        <f t="shared" si="22"/>
        <v/>
      </c>
      <c r="E79" s="173"/>
      <c r="F79" s="201">
        <f t="shared" si="23"/>
        <v>0</v>
      </c>
      <c r="G79" s="201">
        <f>ROUND(E79*F79,2)</f>
        <v>0</v>
      </c>
    </row>
    <row r="80" spans="1:7" s="196" customFormat="1" ht="24" customHeight="1" x14ac:dyDescent="0.2">
      <c r="A80" s="211" t="str">
        <f t="shared" si="20"/>
        <v/>
      </c>
      <c r="B80" s="211" t="str">
        <f t="shared" si="21"/>
        <v/>
      </c>
      <c r="C80" s="220"/>
      <c r="D80" s="174" t="str">
        <f t="shared" si="22"/>
        <v/>
      </c>
      <c r="E80" s="173"/>
      <c r="F80" s="201">
        <f t="shared" si="23"/>
        <v>0</v>
      </c>
      <c r="G80" s="201">
        <f t="shared" ref="G80:G85" si="24">ROUND(E80*F80,2)</f>
        <v>0</v>
      </c>
    </row>
    <row r="81" spans="1:7" s="196" customFormat="1" ht="24" customHeight="1" x14ac:dyDescent="0.2">
      <c r="A81" s="211" t="str">
        <f t="shared" si="20"/>
        <v/>
      </c>
      <c r="B81" s="211" t="str">
        <f t="shared" si="21"/>
        <v/>
      </c>
      <c r="C81" s="220"/>
      <c r="D81" s="174" t="str">
        <f t="shared" si="22"/>
        <v/>
      </c>
      <c r="E81" s="173"/>
      <c r="F81" s="201">
        <f t="shared" si="23"/>
        <v>0</v>
      </c>
      <c r="G81" s="201">
        <f t="shared" si="24"/>
        <v>0</v>
      </c>
    </row>
    <row r="82" spans="1:7" s="196" customFormat="1" ht="24" customHeight="1" x14ac:dyDescent="0.2">
      <c r="A82" s="211" t="str">
        <f t="shared" si="20"/>
        <v/>
      </c>
      <c r="B82" s="211" t="str">
        <f t="shared" si="21"/>
        <v/>
      </c>
      <c r="C82" s="220"/>
      <c r="D82" s="174" t="str">
        <f t="shared" si="22"/>
        <v/>
      </c>
      <c r="E82" s="173"/>
      <c r="F82" s="201">
        <f t="shared" si="23"/>
        <v>0</v>
      </c>
      <c r="G82" s="201">
        <f t="shared" si="24"/>
        <v>0</v>
      </c>
    </row>
    <row r="83" spans="1:7" s="196" customFormat="1" ht="24" customHeight="1" x14ac:dyDescent="0.2">
      <c r="A83" s="211" t="str">
        <f t="shared" si="20"/>
        <v/>
      </c>
      <c r="B83" s="211" t="str">
        <f t="shared" si="21"/>
        <v/>
      </c>
      <c r="C83" s="220"/>
      <c r="D83" s="174" t="str">
        <f t="shared" si="22"/>
        <v/>
      </c>
      <c r="E83" s="173"/>
      <c r="F83" s="201">
        <f t="shared" si="23"/>
        <v>0</v>
      </c>
      <c r="G83" s="201">
        <f t="shared" si="24"/>
        <v>0</v>
      </c>
    </row>
    <row r="84" spans="1:7" s="196" customFormat="1" ht="24" customHeight="1" x14ac:dyDescent="0.2">
      <c r="A84" s="211" t="str">
        <f>IFERROR(VLOOKUP(C84,Tabla_Insumos,4,FALSE),"")</f>
        <v/>
      </c>
      <c r="B84" s="211" t="str">
        <f>IFERROR(VLOOKUP(A84,Tabla_Indices,5,FALSE),"")</f>
        <v/>
      </c>
      <c r="C84" s="221"/>
      <c r="D84" s="172" t="str">
        <f>IFERROR(VLOOKUP(C84,Tabla_Insumos,2,FALSE),"")</f>
        <v/>
      </c>
      <c r="E84" s="176"/>
      <c r="F84" s="201">
        <f t="shared" si="23"/>
        <v>0</v>
      </c>
      <c r="G84" s="201">
        <f t="shared" si="24"/>
        <v>0</v>
      </c>
    </row>
    <row r="85" spans="1:7" s="196" customFormat="1" ht="24" customHeight="1" x14ac:dyDescent="0.2">
      <c r="A85" s="211" t="str">
        <f>IFERROR(VLOOKUP(C85,Tabla_Insumos,4,FALSE),"")</f>
        <v/>
      </c>
      <c r="B85" s="211" t="str">
        <f>IFERROR(VLOOKUP(A85,Tabla_Indices,5,FALSE),"")</f>
        <v/>
      </c>
      <c r="C85" s="221"/>
      <c r="D85" s="172" t="str">
        <f>IFERROR(VLOOKUP(C85,Tabla_Insumos,2,FALSE),"")</f>
        <v/>
      </c>
      <c r="E85" s="176"/>
      <c r="F85" s="201">
        <f t="shared" si="23"/>
        <v>0</v>
      </c>
      <c r="G85" s="201">
        <f t="shared" si="24"/>
        <v>0</v>
      </c>
    </row>
    <row r="86" spans="1:7" ht="24" customHeight="1" x14ac:dyDescent="0.2">
      <c r="A86" s="212"/>
      <c r="E86" s="178"/>
      <c r="F86" s="195" t="s">
        <v>1744</v>
      </c>
      <c r="G86" s="222">
        <f>SUBTOTAL(9,G78:G85)</f>
        <v>0</v>
      </c>
    </row>
    <row r="87" spans="1:7" ht="24" customHeight="1" x14ac:dyDescent="0.2">
      <c r="A87" s="212"/>
      <c r="C87" s="74" t="s">
        <v>1745</v>
      </c>
      <c r="E87" s="178"/>
      <c r="G87" s="194"/>
    </row>
    <row r="88" spans="1:7" s="196" customFormat="1" ht="24" customHeight="1" x14ac:dyDescent="0.2">
      <c r="A88" s="211" t="str">
        <f>IFERROR(VLOOKUP(C88,Tabla_Insumos,4,FALSE),"")</f>
        <v/>
      </c>
      <c r="B88" s="211" t="str">
        <f>IFERROR(VLOOKUP(C88,Tabla_Insumos,5,FALSE),"")</f>
        <v/>
      </c>
      <c r="C88" s="64"/>
      <c r="D88" s="174" t="str">
        <f>IFERROR(VLOOKUP(C88,Tabla_Insumos,2,FALSE),"")</f>
        <v/>
      </c>
      <c r="E88" s="173"/>
      <c r="F88" s="201">
        <f t="shared" ref="F88:F96" si="25">IFERROR(VLOOKUP(C88,Tabla_Insumos,3,FALSE),0)</f>
        <v>0</v>
      </c>
      <c r="G88" s="201">
        <f t="shared" ref="G88:G96" si="26">ROUND(E88*F88,2)</f>
        <v>0</v>
      </c>
    </row>
    <row r="89" spans="1:7" s="196" customFormat="1" ht="24" customHeight="1" x14ac:dyDescent="0.2">
      <c r="A89" s="211" t="str">
        <f>IFERROR(VLOOKUP(C89,Tabla_Insumos,4,FALSE),"")</f>
        <v/>
      </c>
      <c r="B89" s="211" t="str">
        <f>IFERROR(VLOOKUP(C89,Tabla_Insumos,5,FALSE),"")</f>
        <v/>
      </c>
      <c r="C89" s="220"/>
      <c r="D89" s="174" t="str">
        <f>IFERROR(VLOOKUP(C89,Tabla_Insumos,2,FALSE),"")</f>
        <v/>
      </c>
      <c r="E89" s="173"/>
      <c r="F89" s="201">
        <f t="shared" si="25"/>
        <v>0</v>
      </c>
      <c r="G89" s="201">
        <f t="shared" si="26"/>
        <v>0</v>
      </c>
    </row>
    <row r="90" spans="1:7" s="196" customFormat="1" ht="24" customHeight="1" x14ac:dyDescent="0.2">
      <c r="A90" s="211" t="str">
        <f>IFERROR(VLOOKUP(C90,Tabla_Insumos,4,FALSE),"")</f>
        <v/>
      </c>
      <c r="B90" s="211" t="str">
        <f>IFERROR(VLOOKUP(C90,Tabla_Insumos,5,FALSE),"")</f>
        <v/>
      </c>
      <c r="C90" s="220"/>
      <c r="D90" s="174" t="str">
        <f>IFERROR(VLOOKUP(C90,Tabla_Insumos,2,FALSE),"")</f>
        <v/>
      </c>
      <c r="E90" s="173"/>
      <c r="F90" s="201">
        <f t="shared" si="25"/>
        <v>0</v>
      </c>
      <c r="G90" s="201">
        <f t="shared" si="26"/>
        <v>0</v>
      </c>
    </row>
    <row r="91" spans="1:7" s="196" customFormat="1" ht="24" customHeight="1" x14ac:dyDescent="0.2">
      <c r="A91" s="211" t="str">
        <f t="shared" ref="A91:A96" si="27">IFERROR(VLOOKUP(C91,Tabla_Insumos,4,FALSE),"")</f>
        <v/>
      </c>
      <c r="B91" s="211" t="str">
        <f t="shared" ref="B91:B96" si="28">IFERROR(VLOOKUP(C91,Tabla_Insumos,5,FALSE),"")</f>
        <v/>
      </c>
      <c r="C91" s="221"/>
      <c r="D91" s="172" t="str">
        <f t="shared" ref="D91:D96" si="29">IFERROR(VLOOKUP(C91,Tabla_Insumos,2,FALSE),"")</f>
        <v/>
      </c>
      <c r="E91" s="176"/>
      <c r="F91" s="201">
        <f t="shared" si="25"/>
        <v>0</v>
      </c>
      <c r="G91" s="201">
        <f t="shared" si="26"/>
        <v>0</v>
      </c>
    </row>
    <row r="92" spans="1:7" s="196" customFormat="1" ht="24" customHeight="1" x14ac:dyDescent="0.2">
      <c r="A92" s="211" t="str">
        <f t="shared" si="27"/>
        <v/>
      </c>
      <c r="B92" s="211" t="str">
        <f t="shared" si="28"/>
        <v/>
      </c>
      <c r="C92" s="221"/>
      <c r="D92" s="172" t="str">
        <f t="shared" si="29"/>
        <v/>
      </c>
      <c r="E92" s="176"/>
      <c r="F92" s="201">
        <f t="shared" si="25"/>
        <v>0</v>
      </c>
      <c r="G92" s="201">
        <f t="shared" si="26"/>
        <v>0</v>
      </c>
    </row>
    <row r="93" spans="1:7" s="196" customFormat="1" ht="24" customHeight="1" x14ac:dyDescent="0.2">
      <c r="A93" s="211" t="str">
        <f t="shared" si="27"/>
        <v/>
      </c>
      <c r="B93" s="211" t="str">
        <f t="shared" si="28"/>
        <v/>
      </c>
      <c r="C93" s="221"/>
      <c r="D93" s="172" t="str">
        <f t="shared" si="29"/>
        <v/>
      </c>
      <c r="E93" s="176"/>
      <c r="F93" s="201">
        <f t="shared" si="25"/>
        <v>0</v>
      </c>
      <c r="G93" s="201">
        <f t="shared" si="26"/>
        <v>0</v>
      </c>
    </row>
    <row r="94" spans="1:7" s="196" customFormat="1" ht="24" customHeight="1" x14ac:dyDescent="0.2">
      <c r="A94" s="211" t="str">
        <f t="shared" si="27"/>
        <v/>
      </c>
      <c r="B94" s="211" t="str">
        <f t="shared" si="28"/>
        <v/>
      </c>
      <c r="C94" s="221"/>
      <c r="D94" s="172" t="str">
        <f t="shared" si="29"/>
        <v/>
      </c>
      <c r="E94" s="176"/>
      <c r="F94" s="201">
        <f t="shared" si="25"/>
        <v>0</v>
      </c>
      <c r="G94" s="201">
        <f t="shared" si="26"/>
        <v>0</v>
      </c>
    </row>
    <row r="95" spans="1:7" s="196" customFormat="1" ht="24" customHeight="1" x14ac:dyDescent="0.2">
      <c r="A95" s="211" t="str">
        <f t="shared" si="27"/>
        <v/>
      </c>
      <c r="B95" s="211" t="str">
        <f t="shared" si="28"/>
        <v/>
      </c>
      <c r="C95" s="221"/>
      <c r="D95" s="172" t="str">
        <f t="shared" si="29"/>
        <v/>
      </c>
      <c r="E95" s="176"/>
      <c r="F95" s="201">
        <f t="shared" si="25"/>
        <v>0</v>
      </c>
      <c r="G95" s="201">
        <f t="shared" si="26"/>
        <v>0</v>
      </c>
    </row>
    <row r="96" spans="1:7" s="196" customFormat="1" ht="24" customHeight="1" x14ac:dyDescent="0.2">
      <c r="A96" s="211" t="str">
        <f t="shared" si="27"/>
        <v/>
      </c>
      <c r="B96" s="211" t="str">
        <f t="shared" si="28"/>
        <v/>
      </c>
      <c r="C96" s="221"/>
      <c r="D96" s="172" t="str">
        <f t="shared" si="29"/>
        <v/>
      </c>
      <c r="E96" s="176"/>
      <c r="F96" s="201">
        <f t="shared" si="25"/>
        <v>0</v>
      </c>
      <c r="G96" s="201">
        <f t="shared" si="26"/>
        <v>0</v>
      </c>
    </row>
    <row r="97" spans="1:7" ht="24" customHeight="1" x14ac:dyDescent="0.2">
      <c r="A97" s="213"/>
      <c r="E97" s="178"/>
      <c r="F97" s="195" t="s">
        <v>1746</v>
      </c>
      <c r="G97" s="222">
        <f>SUBTOTAL(9,G88:G96)</f>
        <v>0</v>
      </c>
    </row>
    <row r="98" spans="1:7" ht="24" customHeight="1" x14ac:dyDescent="0.2">
      <c r="A98" s="212"/>
      <c r="E98" s="178"/>
      <c r="G98" s="194"/>
    </row>
    <row r="99" spans="1:7" ht="24" customHeight="1" x14ac:dyDescent="0.2">
      <c r="A99" s="214" t="str">
        <f>B57</f>
        <v>1.1.2</v>
      </c>
      <c r="B99" s="98" t="str">
        <f>C57</f>
        <v>Erradicación de arbustos y/o árboles</v>
      </c>
      <c r="C99" s="197"/>
      <c r="D99" s="197" t="s">
        <v>1747</v>
      </c>
      <c r="E99" s="198"/>
      <c r="F99" s="225" t="s">
        <v>1748</v>
      </c>
      <c r="G99" s="226">
        <f>SUBTOTAL(9,G62:G98)</f>
        <v>0</v>
      </c>
    </row>
    <row r="101" spans="1:7" ht="24" customHeight="1" x14ac:dyDescent="0.2">
      <c r="A101" s="203" t="s">
        <v>1725</v>
      </c>
      <c r="B101" s="204"/>
      <c r="C101" s="99"/>
      <c r="D101" s="99"/>
      <c r="E101" s="99"/>
      <c r="F101" s="99"/>
      <c r="G101" s="215"/>
    </row>
    <row r="102" spans="1:7" ht="24" customHeight="1" x14ac:dyDescent="0.2">
      <c r="A102" s="206" t="s">
        <v>1726</v>
      </c>
      <c r="B102" s="207" t="str">
        <f>Comitente</f>
        <v>SUBSECRETARIA DE OBRAS PUBLICAS</v>
      </c>
      <c r="C102" s="216"/>
      <c r="D102" s="74"/>
      <c r="E102" s="74"/>
      <c r="F102" s="190"/>
      <c r="G102" s="191"/>
    </row>
    <row r="103" spans="1:7" ht="24" customHeight="1" x14ac:dyDescent="0.2">
      <c r="A103" s="206" t="s">
        <v>1727</v>
      </c>
      <c r="B103" s="207">
        <f>Contratista</f>
        <v>0</v>
      </c>
      <c r="C103" s="217"/>
      <c r="D103" s="217"/>
      <c r="E103" s="217"/>
      <c r="F103" s="190"/>
      <c r="G103" s="191"/>
    </row>
    <row r="104" spans="1:7" ht="24" customHeight="1" x14ac:dyDescent="0.2">
      <c r="A104" s="206" t="s">
        <v>1728</v>
      </c>
      <c r="B104" s="207" t="str">
        <f>Obra</f>
        <v>CAPS. VIRGEN DE GUADALUPE</v>
      </c>
      <c r="C104" s="217"/>
      <c r="D104" s="217"/>
      <c r="E104" s="217"/>
      <c r="F104" s="190" t="s">
        <v>1729</v>
      </c>
      <c r="G104" s="218">
        <f>Fecha_Base</f>
        <v>0</v>
      </c>
    </row>
    <row r="105" spans="1:7" ht="24" customHeight="1" x14ac:dyDescent="0.2">
      <c r="A105" s="208" t="s">
        <v>1730</v>
      </c>
      <c r="B105" s="100" t="str">
        <f>Ubicación</f>
        <v xml:space="preserve"> Calle Enfermera Medina y Cristobal Colon - Dpto. CAUCETE   -  Sup. 227,50m2</v>
      </c>
      <c r="C105" s="74"/>
      <c r="E105" s="178"/>
      <c r="G105" s="194"/>
    </row>
    <row r="106" spans="1:7" ht="24" customHeight="1" x14ac:dyDescent="0.2">
      <c r="A106" s="208" t="s">
        <v>1731</v>
      </c>
      <c r="B106" s="192">
        <f>IFERROR(VALUE(LEFT(B107,FIND(".",B107)-1)),"")</f>
        <v>1</v>
      </c>
      <c r="C106" s="71" t="str">
        <f>IFERROR(VLOOKUP(B106,Tabla_CyP,2,FALSE),"")</f>
        <v>TRABAJOS PRELIMINARES</v>
      </c>
      <c r="E106" s="178"/>
      <c r="G106" s="194"/>
    </row>
    <row r="107" spans="1:7" ht="24" customHeight="1" x14ac:dyDescent="0.2">
      <c r="A107" s="208" t="s">
        <v>1732</v>
      </c>
      <c r="B107" s="193" t="str">
        <f>IFERROR(VLOOKUP(COUNTIF($A$1:A107,"ANALISIS DE PRECIOS"),Tabla_NumeroItem,2,FALSE),"")</f>
        <v>1.1.5</v>
      </c>
      <c r="C107" s="71" t="str">
        <f>IFERROR(VLOOKUP(B107,Tabla_CyP,2,FALSE),"")</f>
        <v xml:space="preserve">Provisión y colocación de Cartel de Obra </v>
      </c>
      <c r="E107" s="178"/>
      <c r="F107" s="190" t="s">
        <v>1733</v>
      </c>
      <c r="G107" s="194" t="str">
        <f>IFERROR(VLOOKUP(B107,Tabla_CyP,4,FALSE),"")</f>
        <v>gl</v>
      </c>
    </row>
    <row r="108" spans="1:7" ht="24" customHeight="1" x14ac:dyDescent="0.2">
      <c r="A108" s="208"/>
      <c r="B108" s="100"/>
      <c r="E108" s="178"/>
      <c r="G108" s="194"/>
    </row>
    <row r="109" spans="1:7" ht="24" customHeight="1" x14ac:dyDescent="0.2">
      <c r="A109" s="419" t="s">
        <v>1734</v>
      </c>
      <c r="B109" s="420"/>
      <c r="C109" s="421" t="s">
        <v>1690</v>
      </c>
      <c r="D109" s="421" t="s">
        <v>1735</v>
      </c>
      <c r="E109" s="423" t="s">
        <v>1736</v>
      </c>
      <c r="F109" s="425" t="s">
        <v>1737</v>
      </c>
      <c r="G109" s="425" t="s">
        <v>1738</v>
      </c>
    </row>
    <row r="110" spans="1:7" ht="24" customHeight="1" x14ac:dyDescent="0.2">
      <c r="A110" s="209" t="s">
        <v>1739</v>
      </c>
      <c r="B110" s="209" t="s">
        <v>1740</v>
      </c>
      <c r="C110" s="422"/>
      <c r="D110" s="422"/>
      <c r="E110" s="424"/>
      <c r="F110" s="426"/>
      <c r="G110" s="426"/>
    </row>
    <row r="111" spans="1:7" ht="24" customHeight="1" x14ac:dyDescent="0.2">
      <c r="A111" s="189"/>
      <c r="B111" s="210"/>
      <c r="C111" s="89" t="s">
        <v>1741</v>
      </c>
      <c r="D111" s="197"/>
      <c r="E111" s="198"/>
      <c r="F111" s="199"/>
      <c r="G111" s="200"/>
    </row>
    <row r="112" spans="1:7" s="196" customFormat="1" ht="24" customHeight="1" x14ac:dyDescent="0.2">
      <c r="A112" s="211" t="str">
        <f>IFERROR(VLOOKUP(C112,Tabla_Insumos,4,FALSE),"")</f>
        <v/>
      </c>
      <c r="B112" s="211" t="str">
        <f>IFERROR(VLOOKUP(C112,Tabla_Insumos,5,FALSE),"")</f>
        <v/>
      </c>
      <c r="C112" s="64"/>
      <c r="D112" s="174" t="str">
        <f>IFERROR(VLOOKUP(C112,Tabla_Insumos,2,FALSE),"")</f>
        <v/>
      </c>
      <c r="E112" s="173"/>
      <c r="F112" s="201">
        <f t="shared" ref="F112:F125" si="30">IFERROR(VLOOKUP(C112,Tabla_Insumos,3,FALSE),0)</f>
        <v>0</v>
      </c>
      <c r="G112" s="201">
        <f>ROUND(E112*F112,2)</f>
        <v>0</v>
      </c>
    </row>
    <row r="113" spans="1:7" s="196" customFormat="1" ht="24" customHeight="1" x14ac:dyDescent="0.2">
      <c r="A113" s="211" t="str">
        <f t="shared" ref="A113:A125" si="31">IFERROR(VLOOKUP(C113,Tabla_Insumos,4,FALSE),"")</f>
        <v/>
      </c>
      <c r="B113" s="211" t="str">
        <f t="shared" ref="B113:B125" si="32">IFERROR(VLOOKUP(C113,Tabla_Insumos,5,FALSE),"")</f>
        <v/>
      </c>
      <c r="C113" s="64"/>
      <c r="D113" s="172" t="str">
        <f t="shared" ref="D113:D125" si="33">IFERROR(VLOOKUP(C113,Tabla_Insumos,2,FALSE),"")</f>
        <v/>
      </c>
      <c r="E113" s="176"/>
      <c r="F113" s="201">
        <f t="shared" si="30"/>
        <v>0</v>
      </c>
      <c r="G113" s="201">
        <f t="shared" ref="G113:G125" si="34">ROUND(E113*F113,2)</f>
        <v>0</v>
      </c>
    </row>
    <row r="114" spans="1:7" s="196" customFormat="1" ht="24" customHeight="1" x14ac:dyDescent="0.2">
      <c r="A114" s="211" t="str">
        <f t="shared" si="31"/>
        <v/>
      </c>
      <c r="B114" s="211" t="str">
        <f t="shared" si="32"/>
        <v/>
      </c>
      <c r="C114" s="64"/>
      <c r="D114" s="172" t="str">
        <f t="shared" si="33"/>
        <v/>
      </c>
      <c r="E114" s="176"/>
      <c r="F114" s="201">
        <f t="shared" si="30"/>
        <v>0</v>
      </c>
      <c r="G114" s="201">
        <f t="shared" si="34"/>
        <v>0</v>
      </c>
    </row>
    <row r="115" spans="1:7" s="196" customFormat="1" ht="24" customHeight="1" x14ac:dyDescent="0.2">
      <c r="A115" s="211" t="str">
        <f t="shared" si="31"/>
        <v/>
      </c>
      <c r="B115" s="211" t="str">
        <f t="shared" si="32"/>
        <v/>
      </c>
      <c r="C115" s="64"/>
      <c r="D115" s="172" t="str">
        <f t="shared" si="33"/>
        <v/>
      </c>
      <c r="E115" s="176"/>
      <c r="F115" s="201">
        <f t="shared" si="30"/>
        <v>0</v>
      </c>
      <c r="G115" s="201">
        <f t="shared" si="34"/>
        <v>0</v>
      </c>
    </row>
    <row r="116" spans="1:7" s="196" customFormat="1" ht="24" customHeight="1" x14ac:dyDescent="0.2">
      <c r="A116" s="211" t="str">
        <f t="shared" si="31"/>
        <v/>
      </c>
      <c r="B116" s="211" t="str">
        <f t="shared" si="32"/>
        <v/>
      </c>
      <c r="C116" s="221"/>
      <c r="D116" s="172" t="str">
        <f t="shared" si="33"/>
        <v/>
      </c>
      <c r="E116" s="176"/>
      <c r="F116" s="201">
        <f t="shared" si="30"/>
        <v>0</v>
      </c>
      <c r="G116" s="201">
        <f t="shared" si="34"/>
        <v>0</v>
      </c>
    </row>
    <row r="117" spans="1:7" s="196" customFormat="1" ht="24" customHeight="1" x14ac:dyDescent="0.2">
      <c r="A117" s="211" t="str">
        <f t="shared" si="31"/>
        <v/>
      </c>
      <c r="B117" s="211" t="str">
        <f t="shared" si="32"/>
        <v/>
      </c>
      <c r="C117" s="221"/>
      <c r="D117" s="172" t="str">
        <f t="shared" si="33"/>
        <v/>
      </c>
      <c r="E117" s="176"/>
      <c r="F117" s="201">
        <f t="shared" si="30"/>
        <v>0</v>
      </c>
      <c r="G117" s="201">
        <f t="shared" si="34"/>
        <v>0</v>
      </c>
    </row>
    <row r="118" spans="1:7" s="196" customFormat="1" ht="24" customHeight="1" x14ac:dyDescent="0.2">
      <c r="A118" s="211" t="str">
        <f t="shared" si="31"/>
        <v/>
      </c>
      <c r="B118" s="211" t="str">
        <f t="shared" si="32"/>
        <v/>
      </c>
      <c r="C118" s="221"/>
      <c r="D118" s="172" t="str">
        <f t="shared" si="33"/>
        <v/>
      </c>
      <c r="E118" s="176"/>
      <c r="F118" s="201">
        <f t="shared" si="30"/>
        <v>0</v>
      </c>
      <c r="G118" s="201">
        <f t="shared" si="34"/>
        <v>0</v>
      </c>
    </row>
    <row r="119" spans="1:7" s="196" customFormat="1" ht="24" customHeight="1" x14ac:dyDescent="0.2">
      <c r="A119" s="211" t="str">
        <f t="shared" si="31"/>
        <v/>
      </c>
      <c r="B119" s="211" t="str">
        <f t="shared" si="32"/>
        <v/>
      </c>
      <c r="C119" s="221"/>
      <c r="D119" s="172" t="str">
        <f t="shared" si="33"/>
        <v/>
      </c>
      <c r="E119" s="176"/>
      <c r="F119" s="201">
        <f t="shared" si="30"/>
        <v>0</v>
      </c>
      <c r="G119" s="201">
        <f t="shared" si="34"/>
        <v>0</v>
      </c>
    </row>
    <row r="120" spans="1:7" s="196" customFormat="1" ht="24" customHeight="1" x14ac:dyDescent="0.2">
      <c r="A120" s="211" t="str">
        <f t="shared" si="31"/>
        <v/>
      </c>
      <c r="B120" s="211" t="str">
        <f t="shared" si="32"/>
        <v/>
      </c>
      <c r="C120" s="221"/>
      <c r="D120" s="172" t="str">
        <f t="shared" si="33"/>
        <v/>
      </c>
      <c r="E120" s="176"/>
      <c r="F120" s="201">
        <f t="shared" si="30"/>
        <v>0</v>
      </c>
      <c r="G120" s="201">
        <f t="shared" si="34"/>
        <v>0</v>
      </c>
    </row>
    <row r="121" spans="1:7" s="196" customFormat="1" ht="24" customHeight="1" x14ac:dyDescent="0.2">
      <c r="A121" s="211" t="str">
        <f t="shared" si="31"/>
        <v/>
      </c>
      <c r="B121" s="211" t="str">
        <f t="shared" si="32"/>
        <v/>
      </c>
      <c r="C121" s="221"/>
      <c r="D121" s="172" t="str">
        <f t="shared" si="33"/>
        <v/>
      </c>
      <c r="E121" s="176"/>
      <c r="F121" s="201">
        <f t="shared" si="30"/>
        <v>0</v>
      </c>
      <c r="G121" s="201">
        <f t="shared" si="34"/>
        <v>0</v>
      </c>
    </row>
    <row r="122" spans="1:7" s="196" customFormat="1" ht="24" customHeight="1" x14ac:dyDescent="0.2">
      <c r="A122" s="211" t="str">
        <f t="shared" si="31"/>
        <v/>
      </c>
      <c r="B122" s="211" t="str">
        <f t="shared" si="32"/>
        <v/>
      </c>
      <c r="C122" s="221"/>
      <c r="D122" s="172" t="str">
        <f t="shared" si="33"/>
        <v/>
      </c>
      <c r="E122" s="176"/>
      <c r="F122" s="201">
        <f t="shared" si="30"/>
        <v>0</v>
      </c>
      <c r="G122" s="201">
        <f t="shared" si="34"/>
        <v>0</v>
      </c>
    </row>
    <row r="123" spans="1:7" s="196" customFormat="1" ht="24" customHeight="1" x14ac:dyDescent="0.2">
      <c r="A123" s="211" t="str">
        <f t="shared" si="31"/>
        <v/>
      </c>
      <c r="B123" s="211" t="str">
        <f t="shared" si="32"/>
        <v/>
      </c>
      <c r="C123" s="221"/>
      <c r="D123" s="172" t="str">
        <f t="shared" si="33"/>
        <v/>
      </c>
      <c r="E123" s="176"/>
      <c r="F123" s="201">
        <f t="shared" si="30"/>
        <v>0</v>
      </c>
      <c r="G123" s="201">
        <f t="shared" si="34"/>
        <v>0</v>
      </c>
    </row>
    <row r="124" spans="1:7" s="196" customFormat="1" ht="24" customHeight="1" x14ac:dyDescent="0.2">
      <c r="A124" s="211" t="str">
        <f t="shared" si="31"/>
        <v/>
      </c>
      <c r="B124" s="211" t="str">
        <f t="shared" si="32"/>
        <v/>
      </c>
      <c r="C124" s="221"/>
      <c r="D124" s="172" t="str">
        <f t="shared" si="33"/>
        <v/>
      </c>
      <c r="E124" s="176"/>
      <c r="F124" s="201">
        <f t="shared" si="30"/>
        <v>0</v>
      </c>
      <c r="G124" s="201">
        <f t="shared" si="34"/>
        <v>0</v>
      </c>
    </row>
    <row r="125" spans="1:7" s="196" customFormat="1" ht="24" customHeight="1" x14ac:dyDescent="0.2">
      <c r="A125" s="211" t="str">
        <f t="shared" si="31"/>
        <v/>
      </c>
      <c r="B125" s="211" t="str">
        <f t="shared" si="32"/>
        <v/>
      </c>
      <c r="C125" s="221"/>
      <c r="D125" s="172" t="str">
        <f t="shared" si="33"/>
        <v/>
      </c>
      <c r="E125" s="176"/>
      <c r="F125" s="202">
        <f t="shared" si="30"/>
        <v>0</v>
      </c>
      <c r="G125" s="201">
        <f t="shared" si="34"/>
        <v>0</v>
      </c>
    </row>
    <row r="126" spans="1:7" ht="24" customHeight="1" x14ac:dyDescent="0.2">
      <c r="A126" s="212"/>
      <c r="E126" s="178"/>
      <c r="F126" s="195" t="s">
        <v>1742</v>
      </c>
      <c r="G126" s="222">
        <f>SUBTOTAL(9,G112:G125)</f>
        <v>0</v>
      </c>
    </row>
    <row r="127" spans="1:7" ht="24" customHeight="1" x14ac:dyDescent="0.2">
      <c r="A127" s="212"/>
      <c r="C127" s="74" t="s">
        <v>1743</v>
      </c>
      <c r="E127" s="178"/>
      <c r="G127" s="194"/>
    </row>
    <row r="128" spans="1:7" s="196" customFormat="1" ht="24" customHeight="1" x14ac:dyDescent="0.2">
      <c r="A128" s="211" t="str">
        <f t="shared" ref="A128:A133" si="35">IFERROR(VLOOKUP(C128,Tabla_Insumos,4,FALSE),"")</f>
        <v/>
      </c>
      <c r="B128" s="211" t="str">
        <f t="shared" ref="B128:B133" si="36">IFERROR(VLOOKUP(A128,Tabla_Indices,5,FALSE),"")</f>
        <v/>
      </c>
      <c r="C128" s="64"/>
      <c r="D128" s="174" t="str">
        <f t="shared" ref="D128:D133" si="37">IFERROR(VLOOKUP(C128,Tabla_Insumos,2,FALSE),"")</f>
        <v/>
      </c>
      <c r="E128" s="173"/>
      <c r="F128" s="201">
        <f t="shared" ref="F128:F135" si="38">IFERROR(VLOOKUP(C128,Tabla_Insumos,3,FALSE),0)</f>
        <v>0</v>
      </c>
      <c r="G128" s="201">
        <f>ROUND(E128*F128,2)</f>
        <v>0</v>
      </c>
    </row>
    <row r="129" spans="1:7" s="196" customFormat="1" ht="24" customHeight="1" x14ac:dyDescent="0.2">
      <c r="A129" s="211" t="str">
        <f t="shared" si="35"/>
        <v/>
      </c>
      <c r="B129" s="211" t="str">
        <f t="shared" si="36"/>
        <v/>
      </c>
      <c r="C129" s="64"/>
      <c r="D129" s="174" t="str">
        <f t="shared" si="37"/>
        <v/>
      </c>
      <c r="E129" s="173"/>
      <c r="F129" s="201">
        <f t="shared" si="38"/>
        <v>0</v>
      </c>
      <c r="G129" s="201">
        <f>ROUND(E129*F129,2)</f>
        <v>0</v>
      </c>
    </row>
    <row r="130" spans="1:7" s="196" customFormat="1" ht="24" customHeight="1" x14ac:dyDescent="0.2">
      <c r="A130" s="211" t="str">
        <f t="shared" si="35"/>
        <v/>
      </c>
      <c r="B130" s="211" t="str">
        <f t="shared" si="36"/>
        <v/>
      </c>
      <c r="C130" s="220"/>
      <c r="D130" s="174" t="str">
        <f t="shared" si="37"/>
        <v/>
      </c>
      <c r="E130" s="173"/>
      <c r="F130" s="201">
        <f t="shared" si="38"/>
        <v>0</v>
      </c>
      <c r="G130" s="201">
        <f t="shared" ref="G130:G135" si="39">ROUND(E130*F130,2)</f>
        <v>0</v>
      </c>
    </row>
    <row r="131" spans="1:7" s="196" customFormat="1" ht="24" customHeight="1" x14ac:dyDescent="0.2">
      <c r="A131" s="211" t="str">
        <f t="shared" si="35"/>
        <v/>
      </c>
      <c r="B131" s="211" t="str">
        <f t="shared" si="36"/>
        <v/>
      </c>
      <c r="C131" s="220"/>
      <c r="D131" s="174" t="str">
        <f t="shared" si="37"/>
        <v/>
      </c>
      <c r="E131" s="173"/>
      <c r="F131" s="201">
        <f t="shared" si="38"/>
        <v>0</v>
      </c>
      <c r="G131" s="201">
        <f t="shared" si="39"/>
        <v>0</v>
      </c>
    </row>
    <row r="132" spans="1:7" s="196" customFormat="1" ht="24" customHeight="1" x14ac:dyDescent="0.2">
      <c r="A132" s="211" t="str">
        <f t="shared" si="35"/>
        <v/>
      </c>
      <c r="B132" s="211" t="str">
        <f t="shared" si="36"/>
        <v/>
      </c>
      <c r="C132" s="220"/>
      <c r="D132" s="174" t="str">
        <f t="shared" si="37"/>
        <v/>
      </c>
      <c r="E132" s="173"/>
      <c r="F132" s="201">
        <f t="shared" si="38"/>
        <v>0</v>
      </c>
      <c r="G132" s="201">
        <f t="shared" si="39"/>
        <v>0</v>
      </c>
    </row>
    <row r="133" spans="1:7" s="196" customFormat="1" ht="24" customHeight="1" x14ac:dyDescent="0.2">
      <c r="A133" s="211" t="str">
        <f t="shared" si="35"/>
        <v/>
      </c>
      <c r="B133" s="211" t="str">
        <f t="shared" si="36"/>
        <v/>
      </c>
      <c r="C133" s="220"/>
      <c r="D133" s="174" t="str">
        <f t="shared" si="37"/>
        <v/>
      </c>
      <c r="E133" s="173"/>
      <c r="F133" s="201">
        <f t="shared" si="38"/>
        <v>0</v>
      </c>
      <c r="G133" s="201">
        <f t="shared" si="39"/>
        <v>0</v>
      </c>
    </row>
    <row r="134" spans="1:7" s="196" customFormat="1" ht="24" customHeight="1" x14ac:dyDescent="0.2">
      <c r="A134" s="211" t="str">
        <f>IFERROR(VLOOKUP(C134,Tabla_Insumos,4,FALSE),"")</f>
        <v/>
      </c>
      <c r="B134" s="211" t="str">
        <f>IFERROR(VLOOKUP(A134,Tabla_Indices,5,FALSE),"")</f>
        <v/>
      </c>
      <c r="C134" s="221"/>
      <c r="D134" s="172" t="str">
        <f>IFERROR(VLOOKUP(C134,Tabla_Insumos,2,FALSE),"")</f>
        <v/>
      </c>
      <c r="E134" s="176"/>
      <c r="F134" s="201">
        <f t="shared" si="38"/>
        <v>0</v>
      </c>
      <c r="G134" s="201">
        <f t="shared" si="39"/>
        <v>0</v>
      </c>
    </row>
    <row r="135" spans="1:7" s="196" customFormat="1" ht="24" customHeight="1" x14ac:dyDescent="0.2">
      <c r="A135" s="211" t="str">
        <f>IFERROR(VLOOKUP(C135,Tabla_Insumos,4,FALSE),"")</f>
        <v/>
      </c>
      <c r="B135" s="211" t="str">
        <f>IFERROR(VLOOKUP(A135,Tabla_Indices,5,FALSE),"")</f>
        <v/>
      </c>
      <c r="C135" s="221"/>
      <c r="D135" s="172" t="str">
        <f>IFERROR(VLOOKUP(C135,Tabla_Insumos,2,FALSE),"")</f>
        <v/>
      </c>
      <c r="E135" s="176"/>
      <c r="F135" s="201">
        <f t="shared" si="38"/>
        <v>0</v>
      </c>
      <c r="G135" s="201">
        <f t="shared" si="39"/>
        <v>0</v>
      </c>
    </row>
    <row r="136" spans="1:7" ht="24" customHeight="1" x14ac:dyDescent="0.2">
      <c r="A136" s="212"/>
      <c r="E136" s="178"/>
      <c r="F136" s="195" t="s">
        <v>1744</v>
      </c>
      <c r="G136" s="222">
        <f>SUBTOTAL(9,G128:G135)</f>
        <v>0</v>
      </c>
    </row>
    <row r="137" spans="1:7" ht="24" customHeight="1" x14ac:dyDescent="0.2">
      <c r="A137" s="212"/>
      <c r="C137" s="74" t="s">
        <v>1745</v>
      </c>
      <c r="E137" s="178"/>
      <c r="G137" s="194"/>
    </row>
    <row r="138" spans="1:7" s="196" customFormat="1" ht="24" customHeight="1" x14ac:dyDescent="0.2">
      <c r="A138" s="211" t="str">
        <f>IFERROR(VLOOKUP(C138,Tabla_Insumos,4,FALSE),"")</f>
        <v/>
      </c>
      <c r="B138" s="211" t="str">
        <f>IFERROR(VLOOKUP(C138,Tabla_Insumos,5,FALSE),"")</f>
        <v/>
      </c>
      <c r="C138" s="220"/>
      <c r="D138" s="174" t="str">
        <f>IFERROR(VLOOKUP(C138,Tabla_Insumos,2,FALSE),"")</f>
        <v/>
      </c>
      <c r="E138" s="173"/>
      <c r="F138" s="201">
        <f t="shared" ref="F138:F146" si="40">IFERROR(VLOOKUP(C138,Tabla_Insumos,3,FALSE),0)</f>
        <v>0</v>
      </c>
      <c r="G138" s="201">
        <f t="shared" ref="G138:G146" si="41">ROUND(E138*F138,2)</f>
        <v>0</v>
      </c>
    </row>
    <row r="139" spans="1:7" s="196" customFormat="1" ht="24" customHeight="1" x14ac:dyDescent="0.2">
      <c r="A139" s="211" t="str">
        <f>IFERROR(VLOOKUP(C139,Tabla_Insumos,4,FALSE),"")</f>
        <v/>
      </c>
      <c r="B139" s="211" t="str">
        <f>IFERROR(VLOOKUP(C139,Tabla_Insumos,5,FALSE),"")</f>
        <v/>
      </c>
      <c r="C139" s="220"/>
      <c r="D139" s="174" t="str">
        <f>IFERROR(VLOOKUP(C139,Tabla_Insumos,2,FALSE),"")</f>
        <v/>
      </c>
      <c r="E139" s="173"/>
      <c r="F139" s="201">
        <f t="shared" si="40"/>
        <v>0</v>
      </c>
      <c r="G139" s="201">
        <f t="shared" si="41"/>
        <v>0</v>
      </c>
    </row>
    <row r="140" spans="1:7" s="196" customFormat="1" ht="24" customHeight="1" x14ac:dyDescent="0.2">
      <c r="A140" s="211" t="str">
        <f>IFERROR(VLOOKUP(C140,Tabla_Insumos,4,FALSE),"")</f>
        <v/>
      </c>
      <c r="B140" s="211" t="str">
        <f>IFERROR(VLOOKUP(C140,Tabla_Insumos,5,FALSE),"")</f>
        <v/>
      </c>
      <c r="C140" s="220"/>
      <c r="D140" s="174" t="str">
        <f>IFERROR(VLOOKUP(C140,Tabla_Insumos,2,FALSE),"")</f>
        <v/>
      </c>
      <c r="E140" s="173"/>
      <c r="F140" s="201">
        <f t="shared" si="40"/>
        <v>0</v>
      </c>
      <c r="G140" s="201">
        <f t="shared" si="41"/>
        <v>0</v>
      </c>
    </row>
    <row r="141" spans="1:7" s="196" customFormat="1" ht="24" customHeight="1" x14ac:dyDescent="0.2">
      <c r="A141" s="211" t="str">
        <f t="shared" ref="A141:A146" si="42">IFERROR(VLOOKUP(C141,Tabla_Insumos,4,FALSE),"")</f>
        <v/>
      </c>
      <c r="B141" s="211" t="str">
        <f t="shared" ref="B141:B146" si="43">IFERROR(VLOOKUP(C141,Tabla_Insumos,5,FALSE),"")</f>
        <v/>
      </c>
      <c r="C141" s="221"/>
      <c r="D141" s="172" t="str">
        <f t="shared" ref="D141:D146" si="44">IFERROR(VLOOKUP(C141,Tabla_Insumos,2,FALSE),"")</f>
        <v/>
      </c>
      <c r="E141" s="176"/>
      <c r="F141" s="201">
        <f t="shared" si="40"/>
        <v>0</v>
      </c>
      <c r="G141" s="201">
        <f t="shared" si="41"/>
        <v>0</v>
      </c>
    </row>
    <row r="142" spans="1:7" s="196" customFormat="1" ht="24" customHeight="1" x14ac:dyDescent="0.2">
      <c r="A142" s="211" t="str">
        <f t="shared" si="42"/>
        <v/>
      </c>
      <c r="B142" s="211" t="str">
        <f t="shared" si="43"/>
        <v/>
      </c>
      <c r="C142" s="221"/>
      <c r="D142" s="172" t="str">
        <f t="shared" si="44"/>
        <v/>
      </c>
      <c r="E142" s="176"/>
      <c r="F142" s="201">
        <f t="shared" si="40"/>
        <v>0</v>
      </c>
      <c r="G142" s="201">
        <f t="shared" si="41"/>
        <v>0</v>
      </c>
    </row>
    <row r="143" spans="1:7" s="196" customFormat="1" ht="24" customHeight="1" x14ac:dyDescent="0.2">
      <c r="A143" s="211" t="str">
        <f t="shared" si="42"/>
        <v/>
      </c>
      <c r="B143" s="211" t="str">
        <f t="shared" si="43"/>
        <v/>
      </c>
      <c r="C143" s="221"/>
      <c r="D143" s="172" t="str">
        <f t="shared" si="44"/>
        <v/>
      </c>
      <c r="E143" s="176"/>
      <c r="F143" s="201">
        <f t="shared" si="40"/>
        <v>0</v>
      </c>
      <c r="G143" s="201">
        <f t="shared" si="41"/>
        <v>0</v>
      </c>
    </row>
    <row r="144" spans="1:7" s="196" customFormat="1" ht="24" customHeight="1" x14ac:dyDescent="0.2">
      <c r="A144" s="211" t="str">
        <f t="shared" si="42"/>
        <v/>
      </c>
      <c r="B144" s="211" t="str">
        <f t="shared" si="43"/>
        <v/>
      </c>
      <c r="C144" s="221"/>
      <c r="D144" s="172" t="str">
        <f t="shared" si="44"/>
        <v/>
      </c>
      <c r="E144" s="176"/>
      <c r="F144" s="201">
        <f t="shared" si="40"/>
        <v>0</v>
      </c>
      <c r="G144" s="201">
        <f t="shared" si="41"/>
        <v>0</v>
      </c>
    </row>
    <row r="145" spans="1:7" s="196" customFormat="1" ht="24" customHeight="1" x14ac:dyDescent="0.2">
      <c r="A145" s="211" t="str">
        <f t="shared" si="42"/>
        <v/>
      </c>
      <c r="B145" s="211" t="str">
        <f t="shared" si="43"/>
        <v/>
      </c>
      <c r="C145" s="221"/>
      <c r="D145" s="172" t="str">
        <f t="shared" si="44"/>
        <v/>
      </c>
      <c r="E145" s="176"/>
      <c r="F145" s="201">
        <f t="shared" si="40"/>
        <v>0</v>
      </c>
      <c r="G145" s="201">
        <f t="shared" si="41"/>
        <v>0</v>
      </c>
    </row>
    <row r="146" spans="1:7" s="196" customFormat="1" ht="24" customHeight="1" x14ac:dyDescent="0.2">
      <c r="A146" s="211" t="str">
        <f t="shared" si="42"/>
        <v/>
      </c>
      <c r="B146" s="211" t="str">
        <f t="shared" si="43"/>
        <v/>
      </c>
      <c r="C146" s="221"/>
      <c r="D146" s="172" t="str">
        <f t="shared" si="44"/>
        <v/>
      </c>
      <c r="E146" s="176"/>
      <c r="F146" s="201">
        <f t="shared" si="40"/>
        <v>0</v>
      </c>
      <c r="G146" s="201">
        <f t="shared" si="41"/>
        <v>0</v>
      </c>
    </row>
    <row r="147" spans="1:7" ht="24" customHeight="1" x14ac:dyDescent="0.2">
      <c r="A147" s="213"/>
      <c r="E147" s="178"/>
      <c r="F147" s="195" t="s">
        <v>1746</v>
      </c>
      <c r="G147" s="222">
        <f>SUBTOTAL(9,G138:G146)</f>
        <v>0</v>
      </c>
    </row>
    <row r="148" spans="1:7" ht="24" customHeight="1" x14ac:dyDescent="0.2">
      <c r="A148" s="212"/>
      <c r="E148" s="178"/>
      <c r="G148" s="194"/>
    </row>
    <row r="149" spans="1:7" ht="24" customHeight="1" x14ac:dyDescent="0.2">
      <c r="A149" s="214" t="str">
        <f>B107</f>
        <v>1.1.5</v>
      </c>
      <c r="B149" s="98" t="str">
        <f>C107</f>
        <v xml:space="preserve">Provisión y colocación de Cartel de Obra </v>
      </c>
      <c r="C149" s="197"/>
      <c r="D149" s="197" t="s">
        <v>1747</v>
      </c>
      <c r="E149" s="198"/>
      <c r="F149" s="225" t="s">
        <v>1748</v>
      </c>
      <c r="G149" s="226">
        <f>SUBTOTAL(9,G112:G148)</f>
        <v>0</v>
      </c>
    </row>
    <row r="151" spans="1:7" ht="24" customHeight="1" x14ac:dyDescent="0.2">
      <c r="A151" s="203" t="s">
        <v>1725</v>
      </c>
      <c r="B151" s="204"/>
      <c r="C151" s="99"/>
      <c r="D151" s="99"/>
      <c r="E151" s="99"/>
      <c r="F151" s="99"/>
      <c r="G151" s="215"/>
    </row>
    <row r="152" spans="1:7" ht="24" customHeight="1" x14ac:dyDescent="0.2">
      <c r="A152" s="206" t="s">
        <v>1726</v>
      </c>
      <c r="B152" s="207" t="str">
        <f>Comitente</f>
        <v>SUBSECRETARIA DE OBRAS PUBLICAS</v>
      </c>
      <c r="C152" s="216"/>
      <c r="D152" s="74"/>
      <c r="E152" s="74"/>
      <c r="F152" s="190"/>
      <c r="G152" s="191"/>
    </row>
    <row r="153" spans="1:7" ht="24" customHeight="1" x14ac:dyDescent="0.2">
      <c r="A153" s="206" t="s">
        <v>1727</v>
      </c>
      <c r="B153" s="207">
        <f>Contratista</f>
        <v>0</v>
      </c>
      <c r="C153" s="217"/>
      <c r="D153" s="217"/>
      <c r="E153" s="217"/>
      <c r="F153" s="190"/>
      <c r="G153" s="191"/>
    </row>
    <row r="154" spans="1:7" ht="24" customHeight="1" x14ac:dyDescent="0.2">
      <c r="A154" s="206" t="s">
        <v>1728</v>
      </c>
      <c r="B154" s="207" t="str">
        <f>Obra</f>
        <v>CAPS. VIRGEN DE GUADALUPE</v>
      </c>
      <c r="C154" s="217"/>
      <c r="D154" s="217"/>
      <c r="E154" s="217"/>
      <c r="F154" s="190" t="s">
        <v>1729</v>
      </c>
      <c r="G154" s="218">
        <f>Fecha_Base</f>
        <v>0</v>
      </c>
    </row>
    <row r="155" spans="1:7" ht="24" customHeight="1" x14ac:dyDescent="0.2">
      <c r="A155" s="208" t="s">
        <v>1730</v>
      </c>
      <c r="B155" s="100" t="str">
        <f>Ubicación</f>
        <v xml:space="preserve"> Calle Enfermera Medina y Cristobal Colon - Dpto. CAUCETE   -  Sup. 227,50m2</v>
      </c>
      <c r="C155" s="74"/>
      <c r="E155" s="178"/>
      <c r="G155" s="194"/>
    </row>
    <row r="156" spans="1:7" ht="24" customHeight="1" x14ac:dyDescent="0.2">
      <c r="A156" s="208" t="s">
        <v>1731</v>
      </c>
      <c r="B156" s="192">
        <f>IFERROR(VALUE(LEFT(B157,FIND(".",B157)-1)),"")</f>
        <v>1</v>
      </c>
      <c r="C156" s="71" t="str">
        <f>IFERROR(VLOOKUP(B156,Tabla_CyP,2,FALSE),"")</f>
        <v>TRABAJOS PRELIMINARES</v>
      </c>
      <c r="E156" s="178"/>
      <c r="G156" s="194"/>
    </row>
    <row r="157" spans="1:7" ht="24" customHeight="1" x14ac:dyDescent="0.2">
      <c r="A157" s="208" t="s">
        <v>1732</v>
      </c>
      <c r="B157" s="193" t="str">
        <f>IFERROR(VLOOKUP(COUNTIF($A$1:A157,"ANALISIS DE PRECIOS"),Tabla_NumeroItem,2,FALSE),"")</f>
        <v>1.2.1</v>
      </c>
      <c r="C157" s="71" t="str">
        <f>IFERROR(VLOOKUP(B157,Tabla_CyP,2,FALSE),"")</f>
        <v>Replanteo</v>
      </c>
      <c r="E157" s="178"/>
      <c r="F157" s="190" t="s">
        <v>1733</v>
      </c>
      <c r="G157" s="194" t="str">
        <f>IFERROR(VLOOKUP(B157,Tabla_CyP,4,FALSE),"")</f>
        <v>m2</v>
      </c>
    </row>
    <row r="158" spans="1:7" ht="24" customHeight="1" x14ac:dyDescent="0.2">
      <c r="A158" s="208"/>
      <c r="B158" s="100"/>
      <c r="E158" s="178"/>
      <c r="G158" s="194"/>
    </row>
    <row r="159" spans="1:7" ht="24" customHeight="1" x14ac:dyDescent="0.2">
      <c r="A159" s="419" t="s">
        <v>1734</v>
      </c>
      <c r="B159" s="420"/>
      <c r="C159" s="421" t="s">
        <v>1690</v>
      </c>
      <c r="D159" s="421" t="s">
        <v>1735</v>
      </c>
      <c r="E159" s="423" t="s">
        <v>1736</v>
      </c>
      <c r="F159" s="425" t="s">
        <v>1737</v>
      </c>
      <c r="G159" s="425" t="s">
        <v>1738</v>
      </c>
    </row>
    <row r="160" spans="1:7" ht="24" customHeight="1" x14ac:dyDescent="0.2">
      <c r="A160" s="209" t="s">
        <v>1739</v>
      </c>
      <c r="B160" s="209" t="s">
        <v>1740</v>
      </c>
      <c r="C160" s="422"/>
      <c r="D160" s="422"/>
      <c r="E160" s="424"/>
      <c r="F160" s="426"/>
      <c r="G160" s="426"/>
    </row>
    <row r="161" spans="1:7" ht="24" customHeight="1" x14ac:dyDescent="0.2">
      <c r="A161" s="189"/>
      <c r="B161" s="210"/>
      <c r="C161" s="89" t="s">
        <v>1741</v>
      </c>
      <c r="D161" s="197"/>
      <c r="E161" s="198"/>
      <c r="F161" s="199"/>
      <c r="G161" s="200"/>
    </row>
    <row r="162" spans="1:7" s="196" customFormat="1" ht="24" customHeight="1" x14ac:dyDescent="0.2">
      <c r="A162" s="211" t="str">
        <f>IFERROR(VLOOKUP(C162,Tabla_Insumos,4,FALSE),"")</f>
        <v/>
      </c>
      <c r="B162" s="211" t="str">
        <f>IFERROR(VLOOKUP(C162,Tabla_Insumos,5,FALSE),"")</f>
        <v/>
      </c>
      <c r="C162" s="220"/>
      <c r="D162" s="174" t="str">
        <f>IFERROR(VLOOKUP(C162,Tabla_Insumos,2,FALSE),"")</f>
        <v/>
      </c>
      <c r="E162" s="175"/>
      <c r="F162" s="201">
        <f t="shared" ref="F162:F175" si="45">IFERROR(VLOOKUP(C162,Tabla_Insumos,3,FALSE),0)</f>
        <v>0</v>
      </c>
      <c r="G162" s="201">
        <f>ROUND(E162*F162,2)</f>
        <v>0</v>
      </c>
    </row>
    <row r="163" spans="1:7" s="196" customFormat="1" ht="24" customHeight="1" x14ac:dyDescent="0.2">
      <c r="A163" s="211" t="str">
        <f t="shared" ref="A163:A175" si="46">IFERROR(VLOOKUP(C163,Tabla_Insumos,4,FALSE),"")</f>
        <v/>
      </c>
      <c r="B163" s="211" t="str">
        <f t="shared" ref="B163:B175" si="47">IFERROR(VLOOKUP(C163,Tabla_Insumos,5,FALSE),"")</f>
        <v/>
      </c>
      <c r="C163" s="221"/>
      <c r="D163" s="172" t="str">
        <f t="shared" ref="D163:D175" si="48">IFERROR(VLOOKUP(C163,Tabla_Insumos,2,FALSE),"")</f>
        <v/>
      </c>
      <c r="E163" s="176"/>
      <c r="F163" s="201">
        <f t="shared" si="45"/>
        <v>0</v>
      </c>
      <c r="G163" s="201">
        <f t="shared" ref="G163:G175" si="49">ROUND(E163*F163,2)</f>
        <v>0</v>
      </c>
    </row>
    <row r="164" spans="1:7" s="196" customFormat="1" ht="24" customHeight="1" x14ac:dyDescent="0.2">
      <c r="A164" s="211" t="str">
        <f t="shared" si="46"/>
        <v/>
      </c>
      <c r="B164" s="211" t="str">
        <f t="shared" si="47"/>
        <v/>
      </c>
      <c r="C164" s="221"/>
      <c r="D164" s="172" t="str">
        <f t="shared" si="48"/>
        <v/>
      </c>
      <c r="E164" s="176"/>
      <c r="F164" s="201">
        <f t="shared" si="45"/>
        <v>0</v>
      </c>
      <c r="G164" s="201">
        <f t="shared" si="49"/>
        <v>0</v>
      </c>
    </row>
    <row r="165" spans="1:7" s="196" customFormat="1" ht="24" customHeight="1" x14ac:dyDescent="0.2">
      <c r="A165" s="211" t="str">
        <f t="shared" si="46"/>
        <v/>
      </c>
      <c r="B165" s="211" t="str">
        <f t="shared" si="47"/>
        <v/>
      </c>
      <c r="C165" s="221"/>
      <c r="D165" s="172" t="str">
        <f t="shared" si="48"/>
        <v/>
      </c>
      <c r="E165" s="176"/>
      <c r="F165" s="201">
        <f t="shared" si="45"/>
        <v>0</v>
      </c>
      <c r="G165" s="201">
        <f t="shared" si="49"/>
        <v>0</v>
      </c>
    </row>
    <row r="166" spans="1:7" s="196" customFormat="1" ht="24" customHeight="1" x14ac:dyDescent="0.2">
      <c r="A166" s="211" t="str">
        <f t="shared" si="46"/>
        <v/>
      </c>
      <c r="B166" s="211" t="str">
        <f t="shared" si="47"/>
        <v/>
      </c>
      <c r="C166" s="221"/>
      <c r="D166" s="172" t="str">
        <f t="shared" si="48"/>
        <v/>
      </c>
      <c r="E166" s="176"/>
      <c r="F166" s="201">
        <f t="shared" si="45"/>
        <v>0</v>
      </c>
      <c r="G166" s="201">
        <f t="shared" si="49"/>
        <v>0</v>
      </c>
    </row>
    <row r="167" spans="1:7" s="196" customFormat="1" ht="24" customHeight="1" x14ac:dyDescent="0.2">
      <c r="A167" s="211" t="str">
        <f t="shared" si="46"/>
        <v/>
      </c>
      <c r="B167" s="211" t="str">
        <f t="shared" si="47"/>
        <v/>
      </c>
      <c r="C167" s="221"/>
      <c r="D167" s="172" t="str">
        <f t="shared" si="48"/>
        <v/>
      </c>
      <c r="E167" s="176"/>
      <c r="F167" s="201">
        <f t="shared" si="45"/>
        <v>0</v>
      </c>
      <c r="G167" s="201">
        <f t="shared" si="49"/>
        <v>0</v>
      </c>
    </row>
    <row r="168" spans="1:7" s="196" customFormat="1" ht="24" customHeight="1" x14ac:dyDescent="0.2">
      <c r="A168" s="211" t="str">
        <f t="shared" si="46"/>
        <v/>
      </c>
      <c r="B168" s="211" t="str">
        <f t="shared" si="47"/>
        <v/>
      </c>
      <c r="C168" s="221"/>
      <c r="D168" s="172" t="str">
        <f t="shared" si="48"/>
        <v/>
      </c>
      <c r="E168" s="176"/>
      <c r="F168" s="201">
        <f t="shared" si="45"/>
        <v>0</v>
      </c>
      <c r="G168" s="201">
        <f t="shared" si="49"/>
        <v>0</v>
      </c>
    </row>
    <row r="169" spans="1:7" s="196" customFormat="1" ht="24" customHeight="1" x14ac:dyDescent="0.2">
      <c r="A169" s="211" t="str">
        <f t="shared" si="46"/>
        <v/>
      </c>
      <c r="B169" s="211" t="str">
        <f t="shared" si="47"/>
        <v/>
      </c>
      <c r="C169" s="221"/>
      <c r="D169" s="172" t="str">
        <f t="shared" si="48"/>
        <v/>
      </c>
      <c r="E169" s="176"/>
      <c r="F169" s="201">
        <f t="shared" si="45"/>
        <v>0</v>
      </c>
      <c r="G169" s="201">
        <f t="shared" si="49"/>
        <v>0</v>
      </c>
    </row>
    <row r="170" spans="1:7" s="196" customFormat="1" ht="24" customHeight="1" x14ac:dyDescent="0.2">
      <c r="A170" s="211" t="str">
        <f t="shared" si="46"/>
        <v/>
      </c>
      <c r="B170" s="211" t="str">
        <f t="shared" si="47"/>
        <v/>
      </c>
      <c r="C170" s="221"/>
      <c r="D170" s="172" t="str">
        <f t="shared" si="48"/>
        <v/>
      </c>
      <c r="E170" s="176"/>
      <c r="F170" s="201">
        <f t="shared" si="45"/>
        <v>0</v>
      </c>
      <c r="G170" s="201">
        <f t="shared" si="49"/>
        <v>0</v>
      </c>
    </row>
    <row r="171" spans="1:7" s="196" customFormat="1" ht="24" customHeight="1" x14ac:dyDescent="0.2">
      <c r="A171" s="211" t="str">
        <f t="shared" si="46"/>
        <v/>
      </c>
      <c r="B171" s="211" t="str">
        <f t="shared" si="47"/>
        <v/>
      </c>
      <c r="C171" s="221"/>
      <c r="D171" s="172" t="str">
        <f t="shared" si="48"/>
        <v/>
      </c>
      <c r="E171" s="176"/>
      <c r="F171" s="201">
        <f t="shared" si="45"/>
        <v>0</v>
      </c>
      <c r="G171" s="201">
        <f t="shared" si="49"/>
        <v>0</v>
      </c>
    </row>
    <row r="172" spans="1:7" s="196" customFormat="1" ht="24" customHeight="1" x14ac:dyDescent="0.2">
      <c r="A172" s="211" t="str">
        <f t="shared" si="46"/>
        <v/>
      </c>
      <c r="B172" s="211" t="str">
        <f t="shared" si="47"/>
        <v/>
      </c>
      <c r="C172" s="221"/>
      <c r="D172" s="172" t="str">
        <f t="shared" si="48"/>
        <v/>
      </c>
      <c r="E172" s="176"/>
      <c r="F172" s="201">
        <f t="shared" si="45"/>
        <v>0</v>
      </c>
      <c r="G172" s="201">
        <f t="shared" si="49"/>
        <v>0</v>
      </c>
    </row>
    <row r="173" spans="1:7" s="196" customFormat="1" ht="24" customHeight="1" x14ac:dyDescent="0.2">
      <c r="A173" s="211" t="str">
        <f t="shared" si="46"/>
        <v/>
      </c>
      <c r="B173" s="211" t="str">
        <f t="shared" si="47"/>
        <v/>
      </c>
      <c r="C173" s="221"/>
      <c r="D173" s="172" t="str">
        <f t="shared" si="48"/>
        <v/>
      </c>
      <c r="E173" s="176"/>
      <c r="F173" s="201">
        <f t="shared" si="45"/>
        <v>0</v>
      </c>
      <c r="G173" s="201">
        <f t="shared" si="49"/>
        <v>0</v>
      </c>
    </row>
    <row r="174" spans="1:7" s="196" customFormat="1" ht="24" customHeight="1" x14ac:dyDescent="0.2">
      <c r="A174" s="211" t="str">
        <f t="shared" si="46"/>
        <v/>
      </c>
      <c r="B174" s="211" t="str">
        <f t="shared" si="47"/>
        <v/>
      </c>
      <c r="C174" s="221"/>
      <c r="D174" s="172" t="str">
        <f t="shared" si="48"/>
        <v/>
      </c>
      <c r="E174" s="176"/>
      <c r="F174" s="201">
        <f t="shared" si="45"/>
        <v>0</v>
      </c>
      <c r="G174" s="201">
        <f t="shared" si="49"/>
        <v>0</v>
      </c>
    </row>
    <row r="175" spans="1:7" s="196" customFormat="1" ht="24" customHeight="1" x14ac:dyDescent="0.2">
      <c r="A175" s="211" t="str">
        <f t="shared" si="46"/>
        <v/>
      </c>
      <c r="B175" s="211" t="str">
        <f t="shared" si="47"/>
        <v/>
      </c>
      <c r="C175" s="221"/>
      <c r="D175" s="172" t="str">
        <f t="shared" si="48"/>
        <v/>
      </c>
      <c r="E175" s="176"/>
      <c r="F175" s="202">
        <f t="shared" si="45"/>
        <v>0</v>
      </c>
      <c r="G175" s="201">
        <f t="shared" si="49"/>
        <v>0</v>
      </c>
    </row>
    <row r="176" spans="1:7" ht="24" customHeight="1" x14ac:dyDescent="0.2">
      <c r="A176" s="212"/>
      <c r="E176" s="178"/>
      <c r="F176" s="195" t="s">
        <v>1742</v>
      </c>
      <c r="G176" s="222">
        <f>SUBTOTAL(9,G162:G175)</f>
        <v>0</v>
      </c>
    </row>
    <row r="177" spans="1:7" ht="24" customHeight="1" x14ac:dyDescent="0.2">
      <c r="A177" s="212"/>
      <c r="C177" s="74" t="s">
        <v>1743</v>
      </c>
      <c r="E177" s="178"/>
      <c r="G177" s="194"/>
    </row>
    <row r="178" spans="1:7" s="196" customFormat="1" ht="24" customHeight="1" x14ac:dyDescent="0.2">
      <c r="A178" s="211" t="str">
        <f t="shared" ref="A178:A183" si="50">IFERROR(VLOOKUP(C178,Tabla_Insumos,4,FALSE),"")</f>
        <v/>
      </c>
      <c r="B178" s="211" t="str">
        <f t="shared" ref="B178:B183" si="51">IFERROR(VLOOKUP(A178,Tabla_Indices,5,FALSE),"")</f>
        <v/>
      </c>
      <c r="C178" s="220"/>
      <c r="D178" s="174" t="str">
        <f t="shared" ref="D178:D183" si="52">IFERROR(VLOOKUP(C178,Tabla_Insumos,2,FALSE),"")</f>
        <v/>
      </c>
      <c r="E178" s="173"/>
      <c r="F178" s="201">
        <f t="shared" ref="F178:F185" si="53">IFERROR(VLOOKUP(C178,Tabla_Insumos,3,FALSE),0)</f>
        <v>0</v>
      </c>
      <c r="G178" s="201">
        <f>ROUND(E178*F178,2)</f>
        <v>0</v>
      </c>
    </row>
    <row r="179" spans="1:7" s="196" customFormat="1" ht="24" customHeight="1" x14ac:dyDescent="0.2">
      <c r="A179" s="211" t="str">
        <f t="shared" si="50"/>
        <v/>
      </c>
      <c r="B179" s="211" t="str">
        <f t="shared" si="51"/>
        <v/>
      </c>
      <c r="C179" s="220"/>
      <c r="D179" s="174" t="str">
        <f t="shared" si="52"/>
        <v/>
      </c>
      <c r="E179" s="173"/>
      <c r="F179" s="201">
        <f t="shared" si="53"/>
        <v>0</v>
      </c>
      <c r="G179" s="201">
        <f>ROUND(E179*F179,2)</f>
        <v>0</v>
      </c>
    </row>
    <row r="180" spans="1:7" s="196" customFormat="1" ht="24" customHeight="1" x14ac:dyDescent="0.2">
      <c r="A180" s="211" t="str">
        <f t="shared" si="50"/>
        <v/>
      </c>
      <c r="B180" s="211" t="str">
        <f t="shared" si="51"/>
        <v/>
      </c>
      <c r="C180" s="220"/>
      <c r="D180" s="174" t="str">
        <f t="shared" si="52"/>
        <v/>
      </c>
      <c r="E180" s="173"/>
      <c r="F180" s="201">
        <f t="shared" si="53"/>
        <v>0</v>
      </c>
      <c r="G180" s="201">
        <f t="shared" ref="G180:G185" si="54">ROUND(E180*F180,2)</f>
        <v>0</v>
      </c>
    </row>
    <row r="181" spans="1:7" s="196" customFormat="1" ht="24" customHeight="1" x14ac:dyDescent="0.2">
      <c r="A181" s="211" t="str">
        <f t="shared" si="50"/>
        <v/>
      </c>
      <c r="B181" s="211" t="str">
        <f t="shared" si="51"/>
        <v/>
      </c>
      <c r="C181" s="220"/>
      <c r="D181" s="174" t="str">
        <f t="shared" si="52"/>
        <v/>
      </c>
      <c r="E181" s="173"/>
      <c r="F181" s="201">
        <f t="shared" si="53"/>
        <v>0</v>
      </c>
      <c r="G181" s="201">
        <f t="shared" si="54"/>
        <v>0</v>
      </c>
    </row>
    <row r="182" spans="1:7" s="196" customFormat="1" ht="24" customHeight="1" x14ac:dyDescent="0.2">
      <c r="A182" s="211" t="str">
        <f t="shared" si="50"/>
        <v/>
      </c>
      <c r="B182" s="211" t="str">
        <f t="shared" si="51"/>
        <v/>
      </c>
      <c r="C182" s="220"/>
      <c r="D182" s="174" t="str">
        <f t="shared" si="52"/>
        <v/>
      </c>
      <c r="E182" s="173"/>
      <c r="F182" s="201">
        <f t="shared" si="53"/>
        <v>0</v>
      </c>
      <c r="G182" s="201">
        <f t="shared" si="54"/>
        <v>0</v>
      </c>
    </row>
    <row r="183" spans="1:7" s="196" customFormat="1" ht="24" customHeight="1" x14ac:dyDescent="0.2">
      <c r="A183" s="211" t="str">
        <f t="shared" si="50"/>
        <v/>
      </c>
      <c r="B183" s="211" t="str">
        <f t="shared" si="51"/>
        <v/>
      </c>
      <c r="C183" s="220"/>
      <c r="D183" s="174" t="str">
        <f t="shared" si="52"/>
        <v/>
      </c>
      <c r="E183" s="173"/>
      <c r="F183" s="201">
        <f t="shared" si="53"/>
        <v>0</v>
      </c>
      <c r="G183" s="201">
        <f t="shared" si="54"/>
        <v>0</v>
      </c>
    </row>
    <row r="184" spans="1:7" s="196" customFormat="1" ht="24" customHeight="1" x14ac:dyDescent="0.2">
      <c r="A184" s="211" t="str">
        <f>IFERROR(VLOOKUP(C184,Tabla_Insumos,4,FALSE),"")</f>
        <v/>
      </c>
      <c r="B184" s="211" t="str">
        <f>IFERROR(VLOOKUP(A184,Tabla_Indices,5,FALSE),"")</f>
        <v/>
      </c>
      <c r="C184" s="221"/>
      <c r="D184" s="172" t="str">
        <f>IFERROR(VLOOKUP(C184,Tabla_Insumos,2,FALSE),"")</f>
        <v/>
      </c>
      <c r="E184" s="176"/>
      <c r="F184" s="201">
        <f t="shared" si="53"/>
        <v>0</v>
      </c>
      <c r="G184" s="201">
        <f t="shared" si="54"/>
        <v>0</v>
      </c>
    </row>
    <row r="185" spans="1:7" s="196" customFormat="1" ht="24" customHeight="1" x14ac:dyDescent="0.2">
      <c r="A185" s="211" t="str">
        <f>IFERROR(VLOOKUP(C185,Tabla_Insumos,4,FALSE),"")</f>
        <v/>
      </c>
      <c r="B185" s="211" t="str">
        <f>IFERROR(VLOOKUP(A185,Tabla_Indices,5,FALSE),"")</f>
        <v/>
      </c>
      <c r="C185" s="221"/>
      <c r="D185" s="172" t="str">
        <f>IFERROR(VLOOKUP(C185,Tabla_Insumos,2,FALSE),"")</f>
        <v/>
      </c>
      <c r="E185" s="176"/>
      <c r="F185" s="201">
        <f t="shared" si="53"/>
        <v>0</v>
      </c>
      <c r="G185" s="201">
        <f t="shared" si="54"/>
        <v>0</v>
      </c>
    </row>
    <row r="186" spans="1:7" ht="24" customHeight="1" x14ac:dyDescent="0.2">
      <c r="A186" s="212"/>
      <c r="E186" s="178"/>
      <c r="F186" s="195" t="s">
        <v>1744</v>
      </c>
      <c r="G186" s="222">
        <f>SUBTOTAL(9,G178:G185)</f>
        <v>0</v>
      </c>
    </row>
    <row r="187" spans="1:7" ht="24" customHeight="1" x14ac:dyDescent="0.2">
      <c r="A187" s="212"/>
      <c r="C187" s="74" t="s">
        <v>1745</v>
      </c>
      <c r="E187" s="178"/>
      <c r="G187" s="194"/>
    </row>
    <row r="188" spans="1:7" s="196" customFormat="1" ht="24" customHeight="1" x14ac:dyDescent="0.2">
      <c r="A188" s="211" t="str">
        <f>IFERROR(VLOOKUP(C188,Tabla_Insumos,4,FALSE),"")</f>
        <v/>
      </c>
      <c r="B188" s="211" t="str">
        <f>IFERROR(VLOOKUP(C188,Tabla_Insumos,5,FALSE),"")</f>
        <v/>
      </c>
      <c r="C188" s="64"/>
      <c r="D188" s="174" t="str">
        <f>IFERROR(VLOOKUP(C188,Tabla_Insumos,2,FALSE),"")</f>
        <v/>
      </c>
      <c r="E188" s="173"/>
      <c r="F188" s="201">
        <f t="shared" ref="F188:F196" si="55">IFERROR(VLOOKUP(C188,Tabla_Insumos,3,FALSE),0)</f>
        <v>0</v>
      </c>
      <c r="G188" s="201">
        <f t="shared" ref="G188:G196" si="56">ROUND(E188*F188,2)</f>
        <v>0</v>
      </c>
    </row>
    <row r="189" spans="1:7" s="196" customFormat="1" ht="24" customHeight="1" x14ac:dyDescent="0.2">
      <c r="A189" s="211" t="str">
        <f>IFERROR(VLOOKUP(C189,Tabla_Insumos,4,FALSE),"")</f>
        <v/>
      </c>
      <c r="B189" s="211" t="str">
        <f>IFERROR(VLOOKUP(C189,Tabla_Insumos,5,FALSE),"")</f>
        <v/>
      </c>
      <c r="C189" s="220"/>
      <c r="D189" s="174" t="str">
        <f>IFERROR(VLOOKUP(C189,Tabla_Insumos,2,FALSE),"")</f>
        <v/>
      </c>
      <c r="E189" s="173"/>
      <c r="F189" s="201">
        <f t="shared" si="55"/>
        <v>0</v>
      </c>
      <c r="G189" s="201">
        <f t="shared" si="56"/>
        <v>0</v>
      </c>
    </row>
    <row r="190" spans="1:7" s="196" customFormat="1" ht="24" customHeight="1" x14ac:dyDescent="0.2">
      <c r="A190" s="211" t="str">
        <f t="shared" ref="A190:A196" si="57">IFERROR(VLOOKUP(C190,Tabla_Insumos,4,FALSE),"")</f>
        <v/>
      </c>
      <c r="B190" s="211" t="str">
        <f t="shared" ref="B190:B196" si="58">IFERROR(VLOOKUP(C190,Tabla_Insumos,5,FALSE),"")</f>
        <v/>
      </c>
      <c r="C190" s="221"/>
      <c r="D190" s="172" t="str">
        <f t="shared" ref="D190:D196" si="59">IFERROR(VLOOKUP(C190,Tabla_Insumos,2,FALSE),"")</f>
        <v/>
      </c>
      <c r="E190" s="176"/>
      <c r="F190" s="201">
        <f t="shared" si="55"/>
        <v>0</v>
      </c>
      <c r="G190" s="201">
        <f t="shared" si="56"/>
        <v>0</v>
      </c>
    </row>
    <row r="191" spans="1:7" s="196" customFormat="1" ht="24" customHeight="1" x14ac:dyDescent="0.2">
      <c r="A191" s="211" t="str">
        <f t="shared" si="57"/>
        <v/>
      </c>
      <c r="B191" s="211" t="str">
        <f t="shared" si="58"/>
        <v/>
      </c>
      <c r="C191" s="221"/>
      <c r="D191" s="172" t="str">
        <f t="shared" si="59"/>
        <v/>
      </c>
      <c r="E191" s="176"/>
      <c r="F191" s="201">
        <f t="shared" si="55"/>
        <v>0</v>
      </c>
      <c r="G191" s="201">
        <f t="shared" si="56"/>
        <v>0</v>
      </c>
    </row>
    <row r="192" spans="1:7" s="196" customFormat="1" ht="24" customHeight="1" x14ac:dyDescent="0.2">
      <c r="A192" s="211" t="str">
        <f t="shared" si="57"/>
        <v/>
      </c>
      <c r="B192" s="211" t="str">
        <f t="shared" si="58"/>
        <v/>
      </c>
      <c r="C192" s="221"/>
      <c r="D192" s="172" t="str">
        <f t="shared" si="59"/>
        <v/>
      </c>
      <c r="E192" s="176"/>
      <c r="F192" s="201">
        <f t="shared" si="55"/>
        <v>0</v>
      </c>
      <c r="G192" s="201">
        <f t="shared" si="56"/>
        <v>0</v>
      </c>
    </row>
    <row r="193" spans="1:7" s="196" customFormat="1" ht="24" customHeight="1" x14ac:dyDescent="0.2">
      <c r="A193" s="211" t="str">
        <f t="shared" si="57"/>
        <v/>
      </c>
      <c r="B193" s="211" t="str">
        <f t="shared" si="58"/>
        <v/>
      </c>
      <c r="C193" s="221"/>
      <c r="D193" s="172" t="str">
        <f t="shared" si="59"/>
        <v/>
      </c>
      <c r="E193" s="176"/>
      <c r="F193" s="201">
        <f t="shared" si="55"/>
        <v>0</v>
      </c>
      <c r="G193" s="201">
        <f t="shared" si="56"/>
        <v>0</v>
      </c>
    </row>
    <row r="194" spans="1:7" s="196" customFormat="1" ht="24" customHeight="1" x14ac:dyDescent="0.2">
      <c r="A194" s="211" t="str">
        <f t="shared" si="57"/>
        <v/>
      </c>
      <c r="B194" s="211" t="str">
        <f t="shared" si="58"/>
        <v/>
      </c>
      <c r="C194" s="221"/>
      <c r="D194" s="172" t="str">
        <f t="shared" si="59"/>
        <v/>
      </c>
      <c r="E194" s="176"/>
      <c r="F194" s="201">
        <f t="shared" si="55"/>
        <v>0</v>
      </c>
      <c r="G194" s="201">
        <f t="shared" si="56"/>
        <v>0</v>
      </c>
    </row>
    <row r="195" spans="1:7" s="196" customFormat="1" ht="24" customHeight="1" x14ac:dyDescent="0.2">
      <c r="A195" s="211" t="str">
        <f t="shared" si="57"/>
        <v/>
      </c>
      <c r="B195" s="211" t="str">
        <f t="shared" si="58"/>
        <v/>
      </c>
      <c r="C195" s="221"/>
      <c r="D195" s="172" t="str">
        <f t="shared" si="59"/>
        <v/>
      </c>
      <c r="E195" s="176"/>
      <c r="F195" s="201">
        <f t="shared" si="55"/>
        <v>0</v>
      </c>
      <c r="G195" s="201">
        <f t="shared" si="56"/>
        <v>0</v>
      </c>
    </row>
    <row r="196" spans="1:7" s="196" customFormat="1" ht="24" customHeight="1" x14ac:dyDescent="0.2">
      <c r="A196" s="211" t="str">
        <f t="shared" si="57"/>
        <v/>
      </c>
      <c r="B196" s="211" t="str">
        <f t="shared" si="58"/>
        <v/>
      </c>
      <c r="C196" s="221"/>
      <c r="D196" s="172" t="str">
        <f t="shared" si="59"/>
        <v/>
      </c>
      <c r="E196" s="176"/>
      <c r="F196" s="201">
        <f t="shared" si="55"/>
        <v>0</v>
      </c>
      <c r="G196" s="201">
        <f t="shared" si="56"/>
        <v>0</v>
      </c>
    </row>
    <row r="197" spans="1:7" ht="24" customHeight="1" x14ac:dyDescent="0.2">
      <c r="A197" s="213"/>
      <c r="E197" s="178"/>
      <c r="F197" s="195" t="s">
        <v>1746</v>
      </c>
      <c r="G197" s="222">
        <f>SUBTOTAL(9,G188:G196)</f>
        <v>0</v>
      </c>
    </row>
    <row r="198" spans="1:7" ht="24" customHeight="1" x14ac:dyDescent="0.2">
      <c r="A198" s="212"/>
      <c r="E198" s="178"/>
      <c r="G198" s="194"/>
    </row>
    <row r="199" spans="1:7" ht="24" customHeight="1" x14ac:dyDescent="0.2">
      <c r="A199" s="214" t="str">
        <f>B157</f>
        <v>1.2.1</v>
      </c>
      <c r="B199" s="98" t="str">
        <f>C157</f>
        <v>Replanteo</v>
      </c>
      <c r="C199" s="197"/>
      <c r="D199" s="197" t="s">
        <v>1747</v>
      </c>
      <c r="E199" s="198"/>
      <c r="F199" s="225" t="s">
        <v>1748</v>
      </c>
      <c r="G199" s="226">
        <f>SUBTOTAL(9,G162:G198)</f>
        <v>0</v>
      </c>
    </row>
    <row r="201" spans="1:7" ht="24" customHeight="1" x14ac:dyDescent="0.2">
      <c r="A201" s="203" t="s">
        <v>1725</v>
      </c>
      <c r="B201" s="204"/>
      <c r="C201" s="99"/>
      <c r="D201" s="99"/>
      <c r="E201" s="99"/>
      <c r="F201" s="99"/>
      <c r="G201" s="215"/>
    </row>
    <row r="202" spans="1:7" ht="24" customHeight="1" x14ac:dyDescent="0.2">
      <c r="A202" s="206" t="s">
        <v>1726</v>
      </c>
      <c r="B202" s="207" t="str">
        <f>Comitente</f>
        <v>SUBSECRETARIA DE OBRAS PUBLICAS</v>
      </c>
      <c r="C202" s="216"/>
      <c r="D202" s="74"/>
      <c r="E202" s="74"/>
      <c r="F202" s="190"/>
      <c r="G202" s="191"/>
    </row>
    <row r="203" spans="1:7" ht="24" customHeight="1" x14ac:dyDescent="0.2">
      <c r="A203" s="206" t="s">
        <v>1727</v>
      </c>
      <c r="B203" s="207">
        <f>Contratista</f>
        <v>0</v>
      </c>
      <c r="C203" s="217"/>
      <c r="D203" s="217"/>
      <c r="E203" s="217"/>
      <c r="F203" s="190"/>
      <c r="G203" s="191"/>
    </row>
    <row r="204" spans="1:7" ht="24" customHeight="1" x14ac:dyDescent="0.2">
      <c r="A204" s="206" t="s">
        <v>1728</v>
      </c>
      <c r="B204" s="207" t="str">
        <f>Obra</f>
        <v>CAPS. VIRGEN DE GUADALUPE</v>
      </c>
      <c r="C204" s="217"/>
      <c r="D204" s="217"/>
      <c r="E204" s="217"/>
      <c r="F204" s="190" t="s">
        <v>1729</v>
      </c>
      <c r="G204" s="218">
        <f>Fecha_Base</f>
        <v>0</v>
      </c>
    </row>
    <row r="205" spans="1:7" ht="24" customHeight="1" x14ac:dyDescent="0.2">
      <c r="A205" s="208" t="s">
        <v>1730</v>
      </c>
      <c r="B205" s="100" t="str">
        <f>Ubicación</f>
        <v xml:space="preserve"> Calle Enfermera Medina y Cristobal Colon - Dpto. CAUCETE   -  Sup. 227,50m2</v>
      </c>
      <c r="C205" s="74"/>
      <c r="E205" s="178"/>
      <c r="G205" s="194"/>
    </row>
    <row r="206" spans="1:7" ht="24" customHeight="1" x14ac:dyDescent="0.2">
      <c r="A206" s="208" t="s">
        <v>1731</v>
      </c>
      <c r="B206" s="192">
        <f>IFERROR(VALUE(LEFT(B207,FIND(".",B207)-1)),"")</f>
        <v>1</v>
      </c>
      <c r="C206" s="71" t="str">
        <f>IFERROR(VLOOKUP(B206,Tabla_CyP,2,FALSE),"")</f>
        <v>TRABAJOS PRELIMINARES</v>
      </c>
      <c r="E206" s="178"/>
      <c r="G206" s="194"/>
    </row>
    <row r="207" spans="1:7" ht="24" customHeight="1" x14ac:dyDescent="0.2">
      <c r="A207" s="208" t="s">
        <v>1732</v>
      </c>
      <c r="B207" s="193" t="str">
        <f>IFERROR(VLOOKUP(COUNTIF($A$1:A207,"ANALISIS DE PRECIOS"),Tabla_NumeroItem,2,FALSE),"")</f>
        <v>1.2.3</v>
      </c>
      <c r="C207" s="71" t="str">
        <f>IFERROR(VLOOKUP(B207,Tabla_CyP,2,FALSE),"")</f>
        <v>Vallados y Cierres perimetrales de Obra</v>
      </c>
      <c r="E207" s="178"/>
      <c r="F207" s="190" t="s">
        <v>1733</v>
      </c>
      <c r="G207" s="194" t="str">
        <f>IFERROR(VLOOKUP(B207,Tabla_CyP,4,FALSE),"")</f>
        <v>ml</v>
      </c>
    </row>
    <row r="208" spans="1:7" ht="24" customHeight="1" x14ac:dyDescent="0.2">
      <c r="A208" s="208"/>
      <c r="B208" s="100"/>
      <c r="E208" s="178"/>
      <c r="G208" s="194"/>
    </row>
    <row r="209" spans="1:7" ht="24" customHeight="1" x14ac:dyDescent="0.2">
      <c r="A209" s="419" t="s">
        <v>1734</v>
      </c>
      <c r="B209" s="420"/>
      <c r="C209" s="421" t="s">
        <v>1690</v>
      </c>
      <c r="D209" s="421" t="s">
        <v>1735</v>
      </c>
      <c r="E209" s="423" t="s">
        <v>1736</v>
      </c>
      <c r="F209" s="425" t="s">
        <v>1737</v>
      </c>
      <c r="G209" s="425" t="s">
        <v>1738</v>
      </c>
    </row>
    <row r="210" spans="1:7" ht="24" customHeight="1" x14ac:dyDescent="0.2">
      <c r="A210" s="209" t="s">
        <v>1739</v>
      </c>
      <c r="B210" s="209" t="s">
        <v>1740</v>
      </c>
      <c r="C210" s="422"/>
      <c r="D210" s="422"/>
      <c r="E210" s="424"/>
      <c r="F210" s="426"/>
      <c r="G210" s="426"/>
    </row>
    <row r="211" spans="1:7" ht="24" customHeight="1" x14ac:dyDescent="0.2">
      <c r="A211" s="189"/>
      <c r="B211" s="210"/>
      <c r="C211" s="89" t="s">
        <v>1741</v>
      </c>
      <c r="D211" s="197"/>
      <c r="E211" s="198"/>
      <c r="F211" s="199"/>
      <c r="G211" s="200"/>
    </row>
    <row r="212" spans="1:7" s="196" customFormat="1" ht="24" customHeight="1" x14ac:dyDescent="0.2">
      <c r="A212" s="211" t="str">
        <f>IFERROR(VLOOKUP(C212,Tabla_Insumos,4,FALSE),"")</f>
        <v/>
      </c>
      <c r="B212" s="211" t="str">
        <f>IFERROR(VLOOKUP(C212,Tabla_Insumos,5,FALSE),"")</f>
        <v/>
      </c>
      <c r="C212" s="220"/>
      <c r="D212" s="174" t="str">
        <f>IFERROR(VLOOKUP(C212,Tabla_Insumos,2,FALSE),"")</f>
        <v/>
      </c>
      <c r="E212" s="173"/>
      <c r="F212" s="201">
        <f t="shared" ref="F212:F225" si="60">IFERROR(VLOOKUP(C212,Tabla_Insumos,3,FALSE),0)</f>
        <v>0</v>
      </c>
      <c r="G212" s="201">
        <f>ROUND(E212*F212,2)</f>
        <v>0</v>
      </c>
    </row>
    <row r="213" spans="1:7" s="196" customFormat="1" ht="24" customHeight="1" x14ac:dyDescent="0.2">
      <c r="A213" s="211" t="str">
        <f t="shared" ref="A213:A225" si="61">IFERROR(VLOOKUP(C213,Tabla_Insumos,4,FALSE),"")</f>
        <v/>
      </c>
      <c r="B213" s="211" t="str">
        <f t="shared" ref="B213:B225" si="62">IFERROR(VLOOKUP(C213,Tabla_Insumos,5,FALSE),"")</f>
        <v/>
      </c>
      <c r="C213" s="221"/>
      <c r="D213" s="172" t="str">
        <f t="shared" ref="D213:D225" si="63">IFERROR(VLOOKUP(C213,Tabla_Insumos,2,FALSE),"")</f>
        <v/>
      </c>
      <c r="E213" s="176"/>
      <c r="F213" s="201">
        <f t="shared" si="60"/>
        <v>0</v>
      </c>
      <c r="G213" s="201">
        <f t="shared" ref="G213:G225" si="64">ROUND(E213*F213,2)</f>
        <v>0</v>
      </c>
    </row>
    <row r="214" spans="1:7" s="196" customFormat="1" ht="24" customHeight="1" x14ac:dyDescent="0.2">
      <c r="A214" s="211" t="str">
        <f t="shared" si="61"/>
        <v/>
      </c>
      <c r="B214" s="211" t="str">
        <f t="shared" si="62"/>
        <v/>
      </c>
      <c r="C214" s="221"/>
      <c r="D214" s="172" t="str">
        <f t="shared" si="63"/>
        <v/>
      </c>
      <c r="E214" s="176"/>
      <c r="F214" s="201">
        <f t="shared" si="60"/>
        <v>0</v>
      </c>
      <c r="G214" s="201">
        <f t="shared" si="64"/>
        <v>0</v>
      </c>
    </row>
    <row r="215" spans="1:7" s="196" customFormat="1" ht="24" customHeight="1" x14ac:dyDescent="0.2">
      <c r="A215" s="211" t="str">
        <f t="shared" si="61"/>
        <v/>
      </c>
      <c r="B215" s="211" t="str">
        <f t="shared" si="62"/>
        <v/>
      </c>
      <c r="C215" s="221"/>
      <c r="D215" s="172" t="str">
        <f t="shared" si="63"/>
        <v/>
      </c>
      <c r="E215" s="176"/>
      <c r="F215" s="201">
        <f t="shared" si="60"/>
        <v>0</v>
      </c>
      <c r="G215" s="201">
        <f t="shared" si="64"/>
        <v>0</v>
      </c>
    </row>
    <row r="216" spans="1:7" s="196" customFormat="1" ht="24" customHeight="1" x14ac:dyDescent="0.2">
      <c r="A216" s="211" t="str">
        <f t="shared" si="61"/>
        <v/>
      </c>
      <c r="B216" s="211" t="str">
        <f t="shared" si="62"/>
        <v/>
      </c>
      <c r="C216" s="221"/>
      <c r="D216" s="172" t="str">
        <f t="shared" si="63"/>
        <v/>
      </c>
      <c r="E216" s="176"/>
      <c r="F216" s="201">
        <f t="shared" si="60"/>
        <v>0</v>
      </c>
      <c r="G216" s="201">
        <f t="shared" si="64"/>
        <v>0</v>
      </c>
    </row>
    <row r="217" spans="1:7" s="196" customFormat="1" ht="24" customHeight="1" x14ac:dyDescent="0.2">
      <c r="A217" s="211" t="str">
        <f t="shared" si="61"/>
        <v/>
      </c>
      <c r="B217" s="211" t="str">
        <f t="shared" si="62"/>
        <v/>
      </c>
      <c r="C217" s="221"/>
      <c r="D217" s="172" t="str">
        <f t="shared" si="63"/>
        <v/>
      </c>
      <c r="E217" s="176"/>
      <c r="F217" s="201">
        <f t="shared" si="60"/>
        <v>0</v>
      </c>
      <c r="G217" s="201">
        <f t="shared" si="64"/>
        <v>0</v>
      </c>
    </row>
    <row r="218" spans="1:7" s="196" customFormat="1" ht="24" customHeight="1" x14ac:dyDescent="0.2">
      <c r="A218" s="211" t="str">
        <f t="shared" si="61"/>
        <v/>
      </c>
      <c r="B218" s="211" t="str">
        <f t="shared" si="62"/>
        <v/>
      </c>
      <c r="C218" s="221"/>
      <c r="D218" s="172" t="str">
        <f t="shared" si="63"/>
        <v/>
      </c>
      <c r="E218" s="176"/>
      <c r="F218" s="201">
        <f t="shared" si="60"/>
        <v>0</v>
      </c>
      <c r="G218" s="201">
        <f t="shared" si="64"/>
        <v>0</v>
      </c>
    </row>
    <row r="219" spans="1:7" s="196" customFormat="1" ht="24" customHeight="1" x14ac:dyDescent="0.2">
      <c r="A219" s="211" t="str">
        <f t="shared" si="61"/>
        <v/>
      </c>
      <c r="B219" s="211" t="str">
        <f t="shared" si="62"/>
        <v/>
      </c>
      <c r="C219" s="221"/>
      <c r="D219" s="172" t="str">
        <f t="shared" si="63"/>
        <v/>
      </c>
      <c r="E219" s="176"/>
      <c r="F219" s="201">
        <f t="shared" si="60"/>
        <v>0</v>
      </c>
      <c r="G219" s="201">
        <f t="shared" si="64"/>
        <v>0</v>
      </c>
    </row>
    <row r="220" spans="1:7" s="196" customFormat="1" ht="24" customHeight="1" x14ac:dyDescent="0.2">
      <c r="A220" s="211" t="str">
        <f t="shared" si="61"/>
        <v/>
      </c>
      <c r="B220" s="211" t="str">
        <f t="shared" si="62"/>
        <v/>
      </c>
      <c r="C220" s="221"/>
      <c r="D220" s="172" t="str">
        <f t="shared" si="63"/>
        <v/>
      </c>
      <c r="E220" s="176"/>
      <c r="F220" s="201">
        <f t="shared" si="60"/>
        <v>0</v>
      </c>
      <c r="G220" s="201">
        <f t="shared" si="64"/>
        <v>0</v>
      </c>
    </row>
    <row r="221" spans="1:7" s="196" customFormat="1" ht="24" customHeight="1" x14ac:dyDescent="0.2">
      <c r="A221" s="211" t="str">
        <f t="shared" si="61"/>
        <v/>
      </c>
      <c r="B221" s="211" t="str">
        <f t="shared" si="62"/>
        <v/>
      </c>
      <c r="C221" s="221"/>
      <c r="D221" s="172" t="str">
        <f t="shared" si="63"/>
        <v/>
      </c>
      <c r="E221" s="176"/>
      <c r="F221" s="201">
        <f t="shared" si="60"/>
        <v>0</v>
      </c>
      <c r="G221" s="201">
        <f t="shared" si="64"/>
        <v>0</v>
      </c>
    </row>
    <row r="222" spans="1:7" s="196" customFormat="1" ht="24" customHeight="1" x14ac:dyDescent="0.2">
      <c r="A222" s="211" t="str">
        <f t="shared" si="61"/>
        <v/>
      </c>
      <c r="B222" s="211" t="str">
        <f t="shared" si="62"/>
        <v/>
      </c>
      <c r="C222" s="221"/>
      <c r="D222" s="172" t="str">
        <f t="shared" si="63"/>
        <v/>
      </c>
      <c r="E222" s="176"/>
      <c r="F222" s="201">
        <f t="shared" si="60"/>
        <v>0</v>
      </c>
      <c r="G222" s="201">
        <f t="shared" si="64"/>
        <v>0</v>
      </c>
    </row>
    <row r="223" spans="1:7" s="196" customFormat="1" ht="24" customHeight="1" x14ac:dyDescent="0.2">
      <c r="A223" s="211" t="str">
        <f t="shared" si="61"/>
        <v/>
      </c>
      <c r="B223" s="211" t="str">
        <f t="shared" si="62"/>
        <v/>
      </c>
      <c r="C223" s="221"/>
      <c r="D223" s="172" t="str">
        <f t="shared" si="63"/>
        <v/>
      </c>
      <c r="E223" s="176"/>
      <c r="F223" s="201">
        <f t="shared" si="60"/>
        <v>0</v>
      </c>
      <c r="G223" s="201">
        <f t="shared" si="64"/>
        <v>0</v>
      </c>
    </row>
    <row r="224" spans="1:7" s="196" customFormat="1" ht="24" customHeight="1" x14ac:dyDescent="0.2">
      <c r="A224" s="211" t="str">
        <f t="shared" si="61"/>
        <v/>
      </c>
      <c r="B224" s="211" t="str">
        <f t="shared" si="62"/>
        <v/>
      </c>
      <c r="C224" s="221"/>
      <c r="D224" s="172" t="str">
        <f t="shared" si="63"/>
        <v/>
      </c>
      <c r="E224" s="176"/>
      <c r="F224" s="201">
        <f t="shared" si="60"/>
        <v>0</v>
      </c>
      <c r="G224" s="201">
        <f t="shared" si="64"/>
        <v>0</v>
      </c>
    </row>
    <row r="225" spans="1:7" s="196" customFormat="1" ht="24" customHeight="1" x14ac:dyDescent="0.2">
      <c r="A225" s="211" t="str">
        <f t="shared" si="61"/>
        <v/>
      </c>
      <c r="B225" s="211" t="str">
        <f t="shared" si="62"/>
        <v/>
      </c>
      <c r="C225" s="221"/>
      <c r="D225" s="172" t="str">
        <f t="shared" si="63"/>
        <v/>
      </c>
      <c r="E225" s="176"/>
      <c r="F225" s="202">
        <f t="shared" si="60"/>
        <v>0</v>
      </c>
      <c r="G225" s="201">
        <f t="shared" si="64"/>
        <v>0</v>
      </c>
    </row>
    <row r="226" spans="1:7" ht="24" customHeight="1" x14ac:dyDescent="0.2">
      <c r="A226" s="212"/>
      <c r="E226" s="178"/>
      <c r="F226" s="195" t="s">
        <v>1742</v>
      </c>
      <c r="G226" s="222">
        <f>SUBTOTAL(9,G212:G225)</f>
        <v>0</v>
      </c>
    </row>
    <row r="227" spans="1:7" ht="24" customHeight="1" x14ac:dyDescent="0.2">
      <c r="A227" s="212"/>
      <c r="C227" s="74" t="s">
        <v>1743</v>
      </c>
      <c r="E227" s="178"/>
      <c r="G227" s="194"/>
    </row>
    <row r="228" spans="1:7" s="196" customFormat="1" ht="24" customHeight="1" x14ac:dyDescent="0.2">
      <c r="A228" s="211" t="str">
        <f t="shared" ref="A228:A233" si="65">IFERROR(VLOOKUP(C228,Tabla_Insumos,4,FALSE),"")</f>
        <v/>
      </c>
      <c r="B228" s="211" t="str">
        <f t="shared" ref="B228:B233" si="66">IFERROR(VLOOKUP(A228,Tabla_Indices,5,FALSE),"")</f>
        <v/>
      </c>
      <c r="C228" s="220"/>
      <c r="D228" s="174" t="str">
        <f t="shared" ref="D228:D233" si="67">IFERROR(VLOOKUP(C228,Tabla_Insumos,2,FALSE),"")</f>
        <v/>
      </c>
      <c r="E228" s="173"/>
      <c r="F228" s="201">
        <f t="shared" ref="F228:F235" si="68">IFERROR(VLOOKUP(C228,Tabla_Insumos,3,FALSE),0)</f>
        <v>0</v>
      </c>
      <c r="G228" s="201">
        <f>ROUND(E228*F228,2)</f>
        <v>0</v>
      </c>
    </row>
    <row r="229" spans="1:7" s="196" customFormat="1" ht="24" customHeight="1" x14ac:dyDescent="0.2">
      <c r="A229" s="211" t="str">
        <f t="shared" si="65"/>
        <v/>
      </c>
      <c r="B229" s="211" t="str">
        <f t="shared" si="66"/>
        <v/>
      </c>
      <c r="C229" s="220"/>
      <c r="D229" s="174" t="str">
        <f t="shared" si="67"/>
        <v/>
      </c>
      <c r="E229" s="173"/>
      <c r="F229" s="201">
        <f t="shared" si="68"/>
        <v>0</v>
      </c>
      <c r="G229" s="201">
        <f>ROUND(E229*F229,2)</f>
        <v>0</v>
      </c>
    </row>
    <row r="230" spans="1:7" s="196" customFormat="1" ht="24" customHeight="1" x14ac:dyDescent="0.2">
      <c r="A230" s="211" t="str">
        <f t="shared" si="65"/>
        <v/>
      </c>
      <c r="B230" s="211" t="str">
        <f t="shared" si="66"/>
        <v/>
      </c>
      <c r="C230" s="220"/>
      <c r="D230" s="174" t="str">
        <f t="shared" si="67"/>
        <v/>
      </c>
      <c r="E230" s="173"/>
      <c r="F230" s="201">
        <f t="shared" si="68"/>
        <v>0</v>
      </c>
      <c r="G230" s="201">
        <f t="shared" ref="G230:G235" si="69">ROUND(E230*F230,2)</f>
        <v>0</v>
      </c>
    </row>
    <row r="231" spans="1:7" s="196" customFormat="1" ht="24" customHeight="1" x14ac:dyDescent="0.2">
      <c r="A231" s="211" t="str">
        <f t="shared" si="65"/>
        <v/>
      </c>
      <c r="B231" s="211" t="str">
        <f t="shared" si="66"/>
        <v/>
      </c>
      <c r="C231" s="220"/>
      <c r="D231" s="174" t="str">
        <f t="shared" si="67"/>
        <v/>
      </c>
      <c r="E231" s="173"/>
      <c r="F231" s="201">
        <f t="shared" si="68"/>
        <v>0</v>
      </c>
      <c r="G231" s="201">
        <f t="shared" si="69"/>
        <v>0</v>
      </c>
    </row>
    <row r="232" spans="1:7" s="196" customFormat="1" ht="24" customHeight="1" x14ac:dyDescent="0.2">
      <c r="A232" s="211" t="str">
        <f t="shared" si="65"/>
        <v/>
      </c>
      <c r="B232" s="211" t="str">
        <f t="shared" si="66"/>
        <v/>
      </c>
      <c r="C232" s="220"/>
      <c r="D232" s="174" t="str">
        <f t="shared" si="67"/>
        <v/>
      </c>
      <c r="E232" s="173"/>
      <c r="F232" s="201">
        <f t="shared" si="68"/>
        <v>0</v>
      </c>
      <c r="G232" s="201">
        <f t="shared" si="69"/>
        <v>0</v>
      </c>
    </row>
    <row r="233" spans="1:7" s="196" customFormat="1" ht="24" customHeight="1" x14ac:dyDescent="0.2">
      <c r="A233" s="211" t="str">
        <f t="shared" si="65"/>
        <v/>
      </c>
      <c r="B233" s="211" t="str">
        <f t="shared" si="66"/>
        <v/>
      </c>
      <c r="C233" s="220"/>
      <c r="D233" s="174" t="str">
        <f t="shared" si="67"/>
        <v/>
      </c>
      <c r="E233" s="173"/>
      <c r="F233" s="201">
        <f t="shared" si="68"/>
        <v>0</v>
      </c>
      <c r="G233" s="201">
        <f t="shared" si="69"/>
        <v>0</v>
      </c>
    </row>
    <row r="234" spans="1:7" s="196" customFormat="1" ht="24" customHeight="1" x14ac:dyDescent="0.2">
      <c r="A234" s="211" t="str">
        <f>IFERROR(VLOOKUP(C234,Tabla_Insumos,4,FALSE),"")</f>
        <v/>
      </c>
      <c r="B234" s="211" t="str">
        <f>IFERROR(VLOOKUP(A234,Tabla_Indices,5,FALSE),"")</f>
        <v/>
      </c>
      <c r="C234" s="221"/>
      <c r="D234" s="172" t="str">
        <f>IFERROR(VLOOKUP(C234,Tabla_Insumos,2,FALSE),"")</f>
        <v/>
      </c>
      <c r="E234" s="176"/>
      <c r="F234" s="201">
        <f t="shared" si="68"/>
        <v>0</v>
      </c>
      <c r="G234" s="201">
        <f t="shared" si="69"/>
        <v>0</v>
      </c>
    </row>
    <row r="235" spans="1:7" s="196" customFormat="1" ht="24" customHeight="1" x14ac:dyDescent="0.2">
      <c r="A235" s="211" t="str">
        <f>IFERROR(VLOOKUP(C235,Tabla_Insumos,4,FALSE),"")</f>
        <v/>
      </c>
      <c r="B235" s="211" t="str">
        <f>IFERROR(VLOOKUP(A235,Tabla_Indices,5,FALSE),"")</f>
        <v/>
      </c>
      <c r="C235" s="221"/>
      <c r="D235" s="172" t="str">
        <f>IFERROR(VLOOKUP(C235,Tabla_Insumos,2,FALSE),"")</f>
        <v/>
      </c>
      <c r="E235" s="176"/>
      <c r="F235" s="201">
        <f t="shared" si="68"/>
        <v>0</v>
      </c>
      <c r="G235" s="201">
        <f t="shared" si="69"/>
        <v>0</v>
      </c>
    </row>
    <row r="236" spans="1:7" ht="24" customHeight="1" x14ac:dyDescent="0.2">
      <c r="A236" s="212"/>
      <c r="E236" s="178"/>
      <c r="F236" s="195" t="s">
        <v>1744</v>
      </c>
      <c r="G236" s="222">
        <f>SUBTOTAL(9,G228:G235)</f>
        <v>0</v>
      </c>
    </row>
    <row r="237" spans="1:7" ht="24" customHeight="1" x14ac:dyDescent="0.2">
      <c r="A237" s="212"/>
      <c r="C237" s="74" t="s">
        <v>1745</v>
      </c>
      <c r="E237" s="178"/>
      <c r="G237" s="194"/>
    </row>
    <row r="238" spans="1:7" s="196" customFormat="1" ht="24" customHeight="1" x14ac:dyDescent="0.2">
      <c r="A238" s="211" t="str">
        <f>IFERROR(VLOOKUP(C238,Tabla_Insumos,4,FALSE),"")</f>
        <v/>
      </c>
      <c r="B238" s="211" t="str">
        <f>IFERROR(VLOOKUP(C238,Tabla_Insumos,5,FALSE),"")</f>
        <v/>
      </c>
      <c r="C238" s="220"/>
      <c r="D238" s="174" t="str">
        <f>IFERROR(VLOOKUP(C238,Tabla_Insumos,2,FALSE),"")</f>
        <v/>
      </c>
      <c r="E238" s="173"/>
      <c r="F238" s="201">
        <f t="shared" ref="F238:F246" si="70">IFERROR(VLOOKUP(C238,Tabla_Insumos,3,FALSE),0)</f>
        <v>0</v>
      </c>
      <c r="G238" s="201">
        <f t="shared" ref="G238:G246" si="71">ROUND(E238*F238,2)</f>
        <v>0</v>
      </c>
    </row>
    <row r="239" spans="1:7" s="196" customFormat="1" ht="24" customHeight="1" x14ac:dyDescent="0.2">
      <c r="A239" s="211" t="str">
        <f>IFERROR(VLOOKUP(C239,Tabla_Insumos,4,FALSE),"")</f>
        <v/>
      </c>
      <c r="B239" s="211" t="str">
        <f>IFERROR(VLOOKUP(C239,Tabla_Insumos,5,FALSE),"")</f>
        <v/>
      </c>
      <c r="C239" s="220"/>
      <c r="D239" s="174" t="str">
        <f>IFERROR(VLOOKUP(C239,Tabla_Insumos,2,FALSE),"")</f>
        <v/>
      </c>
      <c r="E239" s="173"/>
      <c r="F239" s="201">
        <f t="shared" si="70"/>
        <v>0</v>
      </c>
      <c r="G239" s="201">
        <f t="shared" si="71"/>
        <v>0</v>
      </c>
    </row>
    <row r="240" spans="1:7" s="196" customFormat="1" ht="24" customHeight="1" x14ac:dyDescent="0.2">
      <c r="A240" s="211" t="str">
        <f t="shared" ref="A240:A246" si="72">IFERROR(VLOOKUP(C240,Tabla_Insumos,4,FALSE),"")</f>
        <v/>
      </c>
      <c r="B240" s="211" t="str">
        <f t="shared" ref="B240:B246" si="73">IFERROR(VLOOKUP(C240,Tabla_Insumos,5,FALSE),"")</f>
        <v/>
      </c>
      <c r="C240" s="221"/>
      <c r="D240" s="172" t="str">
        <f t="shared" ref="D240:D246" si="74">IFERROR(VLOOKUP(C240,Tabla_Insumos,2,FALSE),"")</f>
        <v/>
      </c>
      <c r="E240" s="176"/>
      <c r="F240" s="201">
        <f t="shared" si="70"/>
        <v>0</v>
      </c>
      <c r="G240" s="201">
        <f t="shared" si="71"/>
        <v>0</v>
      </c>
    </row>
    <row r="241" spans="1:7" s="196" customFormat="1" ht="24" customHeight="1" x14ac:dyDescent="0.2">
      <c r="A241" s="211" t="str">
        <f t="shared" si="72"/>
        <v/>
      </c>
      <c r="B241" s="211" t="str">
        <f t="shared" si="73"/>
        <v/>
      </c>
      <c r="C241" s="221"/>
      <c r="D241" s="172" t="str">
        <f t="shared" si="74"/>
        <v/>
      </c>
      <c r="E241" s="176"/>
      <c r="F241" s="201">
        <f t="shared" si="70"/>
        <v>0</v>
      </c>
      <c r="G241" s="201">
        <f t="shared" si="71"/>
        <v>0</v>
      </c>
    </row>
    <row r="242" spans="1:7" s="196" customFormat="1" ht="24" customHeight="1" x14ac:dyDescent="0.2">
      <c r="A242" s="211" t="str">
        <f t="shared" si="72"/>
        <v/>
      </c>
      <c r="B242" s="211" t="str">
        <f t="shared" si="73"/>
        <v/>
      </c>
      <c r="C242" s="221"/>
      <c r="D242" s="172" t="str">
        <f t="shared" si="74"/>
        <v/>
      </c>
      <c r="E242" s="176"/>
      <c r="F242" s="201">
        <f t="shared" si="70"/>
        <v>0</v>
      </c>
      <c r="G242" s="201">
        <f t="shared" si="71"/>
        <v>0</v>
      </c>
    </row>
    <row r="243" spans="1:7" s="196" customFormat="1" ht="24" customHeight="1" x14ac:dyDescent="0.2">
      <c r="A243" s="211" t="str">
        <f t="shared" si="72"/>
        <v/>
      </c>
      <c r="B243" s="211" t="str">
        <f t="shared" si="73"/>
        <v/>
      </c>
      <c r="C243" s="221"/>
      <c r="D243" s="172" t="str">
        <f t="shared" si="74"/>
        <v/>
      </c>
      <c r="E243" s="176"/>
      <c r="F243" s="201">
        <f t="shared" si="70"/>
        <v>0</v>
      </c>
      <c r="G243" s="201">
        <f t="shared" si="71"/>
        <v>0</v>
      </c>
    </row>
    <row r="244" spans="1:7" s="196" customFormat="1" ht="24" customHeight="1" x14ac:dyDescent="0.2">
      <c r="A244" s="211" t="str">
        <f t="shared" si="72"/>
        <v/>
      </c>
      <c r="B244" s="211" t="str">
        <f t="shared" si="73"/>
        <v/>
      </c>
      <c r="C244" s="221"/>
      <c r="D244" s="172" t="str">
        <f t="shared" si="74"/>
        <v/>
      </c>
      <c r="E244" s="176"/>
      <c r="F244" s="201">
        <f t="shared" si="70"/>
        <v>0</v>
      </c>
      <c r="G244" s="201">
        <f t="shared" si="71"/>
        <v>0</v>
      </c>
    </row>
    <row r="245" spans="1:7" s="196" customFormat="1" ht="24" customHeight="1" x14ac:dyDescent="0.2">
      <c r="A245" s="211" t="str">
        <f t="shared" si="72"/>
        <v/>
      </c>
      <c r="B245" s="211" t="str">
        <f t="shared" si="73"/>
        <v/>
      </c>
      <c r="C245" s="221"/>
      <c r="D245" s="172" t="str">
        <f t="shared" si="74"/>
        <v/>
      </c>
      <c r="E245" s="176"/>
      <c r="F245" s="201">
        <f t="shared" si="70"/>
        <v>0</v>
      </c>
      <c r="G245" s="201">
        <f t="shared" si="71"/>
        <v>0</v>
      </c>
    </row>
    <row r="246" spans="1:7" s="196" customFormat="1" ht="24" customHeight="1" x14ac:dyDescent="0.2">
      <c r="A246" s="211" t="str">
        <f t="shared" si="72"/>
        <v/>
      </c>
      <c r="B246" s="211" t="str">
        <f t="shared" si="73"/>
        <v/>
      </c>
      <c r="C246" s="221"/>
      <c r="D246" s="172" t="str">
        <f t="shared" si="74"/>
        <v/>
      </c>
      <c r="E246" s="176"/>
      <c r="F246" s="201">
        <f t="shared" si="70"/>
        <v>0</v>
      </c>
      <c r="G246" s="201">
        <f t="shared" si="71"/>
        <v>0</v>
      </c>
    </row>
    <row r="247" spans="1:7" ht="24" customHeight="1" x14ac:dyDescent="0.2">
      <c r="A247" s="213"/>
      <c r="E247" s="178"/>
      <c r="F247" s="195" t="s">
        <v>1746</v>
      </c>
      <c r="G247" s="222">
        <f>SUBTOTAL(9,G238:G246)</f>
        <v>0</v>
      </c>
    </row>
    <row r="248" spans="1:7" ht="24" customHeight="1" x14ac:dyDescent="0.2">
      <c r="A248" s="212"/>
      <c r="E248" s="178"/>
      <c r="G248" s="194"/>
    </row>
    <row r="249" spans="1:7" ht="24" customHeight="1" x14ac:dyDescent="0.2">
      <c r="A249" s="214" t="str">
        <f>B207</f>
        <v>1.2.3</v>
      </c>
      <c r="B249" s="98" t="str">
        <f>C207</f>
        <v>Vallados y Cierres perimetrales de Obra</v>
      </c>
      <c r="C249" s="197"/>
      <c r="D249" s="197" t="s">
        <v>1747</v>
      </c>
      <c r="E249" s="198"/>
      <c r="F249" s="225" t="s">
        <v>1748</v>
      </c>
      <c r="G249" s="226">
        <f>SUBTOTAL(9,G212:G248)</f>
        <v>0</v>
      </c>
    </row>
    <row r="251" spans="1:7" ht="24" customHeight="1" x14ac:dyDescent="0.2">
      <c r="A251" s="203" t="s">
        <v>1725</v>
      </c>
      <c r="B251" s="204"/>
      <c r="C251" s="99"/>
      <c r="D251" s="99"/>
      <c r="E251" s="99"/>
      <c r="F251" s="99"/>
      <c r="G251" s="215"/>
    </row>
    <row r="252" spans="1:7" ht="24" customHeight="1" x14ac:dyDescent="0.2">
      <c r="A252" s="206" t="s">
        <v>1726</v>
      </c>
      <c r="B252" s="207" t="str">
        <f>Comitente</f>
        <v>SUBSECRETARIA DE OBRAS PUBLICAS</v>
      </c>
      <c r="C252" s="216"/>
      <c r="D252" s="74"/>
      <c r="E252" s="74"/>
      <c r="F252" s="190"/>
      <c r="G252" s="191"/>
    </row>
    <row r="253" spans="1:7" ht="24" customHeight="1" x14ac:dyDescent="0.2">
      <c r="A253" s="206" t="s">
        <v>1727</v>
      </c>
      <c r="B253" s="207">
        <f>Contratista</f>
        <v>0</v>
      </c>
      <c r="C253" s="217"/>
      <c r="D253" s="217"/>
      <c r="E253" s="217"/>
      <c r="F253" s="190"/>
      <c r="G253" s="191"/>
    </row>
    <row r="254" spans="1:7" ht="24" customHeight="1" x14ac:dyDescent="0.2">
      <c r="A254" s="206" t="s">
        <v>1728</v>
      </c>
      <c r="B254" s="207" t="str">
        <f>Obra</f>
        <v>CAPS. VIRGEN DE GUADALUPE</v>
      </c>
      <c r="C254" s="217"/>
      <c r="D254" s="217"/>
      <c r="E254" s="217"/>
      <c r="F254" s="190" t="s">
        <v>1729</v>
      </c>
      <c r="G254" s="218">
        <f>Fecha_Base</f>
        <v>0</v>
      </c>
    </row>
    <row r="255" spans="1:7" ht="24" customHeight="1" x14ac:dyDescent="0.2">
      <c r="A255" s="208" t="s">
        <v>1730</v>
      </c>
      <c r="B255" s="100" t="str">
        <f>Ubicación</f>
        <v xml:space="preserve"> Calle Enfermera Medina y Cristobal Colon - Dpto. CAUCETE   -  Sup. 227,50m2</v>
      </c>
      <c r="C255" s="74"/>
      <c r="E255" s="178"/>
      <c r="G255" s="194"/>
    </row>
    <row r="256" spans="1:7" ht="24" customHeight="1" x14ac:dyDescent="0.2">
      <c r="A256" s="208" t="s">
        <v>1731</v>
      </c>
      <c r="B256" s="192">
        <f>IFERROR(VALUE(LEFT(B257,FIND(".",B257)-1)),"")</f>
        <v>1</v>
      </c>
      <c r="C256" s="71" t="str">
        <f>IFERROR(VLOOKUP(B256,Tabla_CyP,2,FALSE),"")</f>
        <v>TRABAJOS PRELIMINARES</v>
      </c>
      <c r="E256" s="178"/>
      <c r="G256" s="194"/>
    </row>
    <row r="257" spans="1:7" ht="24" customHeight="1" x14ac:dyDescent="0.2">
      <c r="A257" s="208" t="s">
        <v>1732</v>
      </c>
      <c r="B257" s="193" t="str">
        <f>IFERROR(VLOOKUP(COUNTIF($A$1:A257,"ANALISIS DE PRECIOS"),Tabla_NumeroItem,2,FALSE),"")</f>
        <v>1.3.1</v>
      </c>
      <c r="C257" s="71" t="str">
        <f>IFERROR(VLOOKUP(B257,Tabla_CyP,2,FALSE),"")</f>
        <v>Vigilancia y alumbrado de obra</v>
      </c>
      <c r="E257" s="178"/>
      <c r="F257" s="190" t="s">
        <v>1733</v>
      </c>
      <c r="G257" s="194" t="str">
        <f>IFERROR(VLOOKUP(B257,Tabla_CyP,4,FALSE),"")</f>
        <v>gl</v>
      </c>
    </row>
    <row r="258" spans="1:7" ht="24" customHeight="1" x14ac:dyDescent="0.2">
      <c r="A258" s="208"/>
      <c r="B258" s="100"/>
      <c r="E258" s="178"/>
      <c r="G258" s="194"/>
    </row>
    <row r="259" spans="1:7" ht="24" customHeight="1" x14ac:dyDescent="0.2">
      <c r="A259" s="419" t="s">
        <v>1734</v>
      </c>
      <c r="B259" s="420"/>
      <c r="C259" s="421" t="s">
        <v>1690</v>
      </c>
      <c r="D259" s="421" t="s">
        <v>1735</v>
      </c>
      <c r="E259" s="423" t="s">
        <v>1736</v>
      </c>
      <c r="F259" s="425" t="s">
        <v>1737</v>
      </c>
      <c r="G259" s="425" t="s">
        <v>1738</v>
      </c>
    </row>
    <row r="260" spans="1:7" ht="24" customHeight="1" x14ac:dyDescent="0.2">
      <c r="A260" s="209" t="s">
        <v>1739</v>
      </c>
      <c r="B260" s="209" t="s">
        <v>1740</v>
      </c>
      <c r="C260" s="422"/>
      <c r="D260" s="422"/>
      <c r="E260" s="424"/>
      <c r="F260" s="426"/>
      <c r="G260" s="426"/>
    </row>
    <row r="261" spans="1:7" ht="24" customHeight="1" x14ac:dyDescent="0.2">
      <c r="A261" s="189"/>
      <c r="B261" s="210"/>
      <c r="C261" s="89" t="s">
        <v>1741</v>
      </c>
      <c r="D261" s="197"/>
      <c r="E261" s="198"/>
      <c r="F261" s="199"/>
      <c r="G261" s="200"/>
    </row>
    <row r="262" spans="1:7" s="196" customFormat="1" ht="24" customHeight="1" x14ac:dyDescent="0.2">
      <c r="A262" s="211" t="str">
        <f>IFERROR(VLOOKUP(C262,Tabla_Insumos,4,FALSE),"")</f>
        <v/>
      </c>
      <c r="B262" s="211" t="str">
        <f>IFERROR(VLOOKUP(C262,Tabla_Insumos,5,FALSE),"")</f>
        <v/>
      </c>
      <c r="C262" s="224"/>
      <c r="D262" s="174" t="str">
        <f>IFERROR(VLOOKUP(C262,Tabla_Insumos,2,FALSE),"")</f>
        <v/>
      </c>
      <c r="E262" s="173"/>
      <c r="F262" s="201">
        <f t="shared" ref="F262:F275" si="75">IFERROR(VLOOKUP(C262,Tabla_Insumos,3,FALSE),0)</f>
        <v>0</v>
      </c>
      <c r="G262" s="201">
        <f>ROUND(E262*F262,2)</f>
        <v>0</v>
      </c>
    </row>
    <row r="263" spans="1:7" s="196" customFormat="1" ht="24" customHeight="1" x14ac:dyDescent="0.2">
      <c r="A263" s="211" t="str">
        <f t="shared" ref="A263:A275" si="76">IFERROR(VLOOKUP(C263,Tabla_Insumos,4,FALSE),"")</f>
        <v/>
      </c>
      <c r="B263" s="211" t="str">
        <f t="shared" ref="B263:B275" si="77">IFERROR(VLOOKUP(C263,Tabla_Insumos,5,FALSE),"")</f>
        <v/>
      </c>
      <c r="C263" s="221"/>
      <c r="D263" s="172" t="str">
        <f t="shared" ref="D263:D275" si="78">IFERROR(VLOOKUP(C263,Tabla_Insumos,2,FALSE),"")</f>
        <v/>
      </c>
      <c r="E263" s="176"/>
      <c r="F263" s="201">
        <f t="shared" si="75"/>
        <v>0</v>
      </c>
      <c r="G263" s="201">
        <f t="shared" ref="G263:G275" si="79">ROUND(E263*F263,2)</f>
        <v>0</v>
      </c>
    </row>
    <row r="264" spans="1:7" s="196" customFormat="1" ht="24" customHeight="1" x14ac:dyDescent="0.2">
      <c r="A264" s="211" t="str">
        <f t="shared" si="76"/>
        <v/>
      </c>
      <c r="B264" s="211" t="str">
        <f t="shared" si="77"/>
        <v/>
      </c>
      <c r="C264" s="221"/>
      <c r="D264" s="172" t="str">
        <f t="shared" si="78"/>
        <v/>
      </c>
      <c r="E264" s="176"/>
      <c r="F264" s="201">
        <f t="shared" si="75"/>
        <v>0</v>
      </c>
      <c r="G264" s="201">
        <f t="shared" si="79"/>
        <v>0</v>
      </c>
    </row>
    <row r="265" spans="1:7" s="196" customFormat="1" ht="24" customHeight="1" x14ac:dyDescent="0.2">
      <c r="A265" s="211" t="str">
        <f t="shared" si="76"/>
        <v/>
      </c>
      <c r="B265" s="211" t="str">
        <f t="shared" si="77"/>
        <v/>
      </c>
      <c r="C265" s="221"/>
      <c r="D265" s="172" t="str">
        <f t="shared" si="78"/>
        <v/>
      </c>
      <c r="E265" s="176"/>
      <c r="F265" s="201">
        <f t="shared" si="75"/>
        <v>0</v>
      </c>
      <c r="G265" s="201">
        <f t="shared" si="79"/>
        <v>0</v>
      </c>
    </row>
    <row r="266" spans="1:7" s="196" customFormat="1" ht="24" customHeight="1" x14ac:dyDescent="0.2">
      <c r="A266" s="211" t="str">
        <f t="shared" si="76"/>
        <v/>
      </c>
      <c r="B266" s="211" t="str">
        <f t="shared" si="77"/>
        <v/>
      </c>
      <c r="C266" s="221"/>
      <c r="D266" s="172" t="str">
        <f t="shared" si="78"/>
        <v/>
      </c>
      <c r="E266" s="176"/>
      <c r="F266" s="201">
        <f t="shared" si="75"/>
        <v>0</v>
      </c>
      <c r="G266" s="201">
        <f t="shared" si="79"/>
        <v>0</v>
      </c>
    </row>
    <row r="267" spans="1:7" s="196" customFormat="1" ht="24" customHeight="1" x14ac:dyDescent="0.2">
      <c r="A267" s="211" t="str">
        <f t="shared" si="76"/>
        <v/>
      </c>
      <c r="B267" s="211" t="str">
        <f t="shared" si="77"/>
        <v/>
      </c>
      <c r="C267" s="221"/>
      <c r="D267" s="172" t="str">
        <f t="shared" si="78"/>
        <v/>
      </c>
      <c r="E267" s="176"/>
      <c r="F267" s="201">
        <f t="shared" si="75"/>
        <v>0</v>
      </c>
      <c r="G267" s="201">
        <f t="shared" si="79"/>
        <v>0</v>
      </c>
    </row>
    <row r="268" spans="1:7" s="196" customFormat="1" ht="24" customHeight="1" x14ac:dyDescent="0.2">
      <c r="A268" s="211" t="str">
        <f t="shared" si="76"/>
        <v/>
      </c>
      <c r="B268" s="211" t="str">
        <f t="shared" si="77"/>
        <v/>
      </c>
      <c r="C268" s="221"/>
      <c r="D268" s="172" t="str">
        <f t="shared" si="78"/>
        <v/>
      </c>
      <c r="E268" s="176"/>
      <c r="F268" s="201">
        <f t="shared" si="75"/>
        <v>0</v>
      </c>
      <c r="G268" s="201">
        <f t="shared" si="79"/>
        <v>0</v>
      </c>
    </row>
    <row r="269" spans="1:7" s="196" customFormat="1" ht="24" customHeight="1" x14ac:dyDescent="0.2">
      <c r="A269" s="211" t="str">
        <f t="shared" si="76"/>
        <v/>
      </c>
      <c r="B269" s="211" t="str">
        <f t="shared" si="77"/>
        <v/>
      </c>
      <c r="C269" s="221"/>
      <c r="D269" s="172" t="str">
        <f t="shared" si="78"/>
        <v/>
      </c>
      <c r="E269" s="176"/>
      <c r="F269" s="201">
        <f t="shared" si="75"/>
        <v>0</v>
      </c>
      <c r="G269" s="201">
        <f t="shared" si="79"/>
        <v>0</v>
      </c>
    </row>
    <row r="270" spans="1:7" s="196" customFormat="1" ht="24" customHeight="1" x14ac:dyDescent="0.2">
      <c r="A270" s="211" t="str">
        <f t="shared" si="76"/>
        <v/>
      </c>
      <c r="B270" s="211" t="str">
        <f t="shared" si="77"/>
        <v/>
      </c>
      <c r="C270" s="221"/>
      <c r="D270" s="172" t="str">
        <f t="shared" si="78"/>
        <v/>
      </c>
      <c r="E270" s="176"/>
      <c r="F270" s="201">
        <f t="shared" si="75"/>
        <v>0</v>
      </c>
      <c r="G270" s="201">
        <f t="shared" si="79"/>
        <v>0</v>
      </c>
    </row>
    <row r="271" spans="1:7" s="196" customFormat="1" ht="24" customHeight="1" x14ac:dyDescent="0.2">
      <c r="A271" s="211" t="str">
        <f t="shared" si="76"/>
        <v/>
      </c>
      <c r="B271" s="211" t="str">
        <f t="shared" si="77"/>
        <v/>
      </c>
      <c r="C271" s="221"/>
      <c r="D271" s="172" t="str">
        <f t="shared" si="78"/>
        <v/>
      </c>
      <c r="E271" s="176"/>
      <c r="F271" s="201">
        <f t="shared" si="75"/>
        <v>0</v>
      </c>
      <c r="G271" s="201">
        <f t="shared" si="79"/>
        <v>0</v>
      </c>
    </row>
    <row r="272" spans="1:7" s="196" customFormat="1" ht="24" customHeight="1" x14ac:dyDescent="0.2">
      <c r="A272" s="211" t="str">
        <f t="shared" si="76"/>
        <v/>
      </c>
      <c r="B272" s="211" t="str">
        <f t="shared" si="77"/>
        <v/>
      </c>
      <c r="C272" s="221"/>
      <c r="D272" s="172" t="str">
        <f t="shared" si="78"/>
        <v/>
      </c>
      <c r="E272" s="176"/>
      <c r="F272" s="201">
        <f t="shared" si="75"/>
        <v>0</v>
      </c>
      <c r="G272" s="201">
        <f t="shared" si="79"/>
        <v>0</v>
      </c>
    </row>
    <row r="273" spans="1:7" s="196" customFormat="1" ht="24" customHeight="1" x14ac:dyDescent="0.2">
      <c r="A273" s="211" t="str">
        <f t="shared" si="76"/>
        <v/>
      </c>
      <c r="B273" s="211" t="str">
        <f t="shared" si="77"/>
        <v/>
      </c>
      <c r="C273" s="221"/>
      <c r="D273" s="172" t="str">
        <f t="shared" si="78"/>
        <v/>
      </c>
      <c r="E273" s="176"/>
      <c r="F273" s="201">
        <f t="shared" si="75"/>
        <v>0</v>
      </c>
      <c r="G273" s="201">
        <f t="shared" si="79"/>
        <v>0</v>
      </c>
    </row>
    <row r="274" spans="1:7" s="196" customFormat="1" ht="24" customHeight="1" x14ac:dyDescent="0.2">
      <c r="A274" s="211" t="str">
        <f t="shared" si="76"/>
        <v/>
      </c>
      <c r="B274" s="211" t="str">
        <f t="shared" si="77"/>
        <v/>
      </c>
      <c r="C274" s="221"/>
      <c r="D274" s="172" t="str">
        <f t="shared" si="78"/>
        <v/>
      </c>
      <c r="E274" s="176"/>
      <c r="F274" s="201">
        <f t="shared" si="75"/>
        <v>0</v>
      </c>
      <c r="G274" s="201">
        <f t="shared" si="79"/>
        <v>0</v>
      </c>
    </row>
    <row r="275" spans="1:7" s="196" customFormat="1" ht="24" customHeight="1" x14ac:dyDescent="0.2">
      <c r="A275" s="211" t="str">
        <f t="shared" si="76"/>
        <v/>
      </c>
      <c r="B275" s="211" t="str">
        <f t="shared" si="77"/>
        <v/>
      </c>
      <c r="C275" s="221"/>
      <c r="D275" s="172" t="str">
        <f t="shared" si="78"/>
        <v/>
      </c>
      <c r="E275" s="176"/>
      <c r="F275" s="202">
        <f t="shared" si="75"/>
        <v>0</v>
      </c>
      <c r="G275" s="201">
        <f t="shared" si="79"/>
        <v>0</v>
      </c>
    </row>
    <row r="276" spans="1:7" ht="24" customHeight="1" x14ac:dyDescent="0.2">
      <c r="A276" s="212"/>
      <c r="E276" s="178"/>
      <c r="F276" s="195" t="s">
        <v>1742</v>
      </c>
      <c r="G276" s="222">
        <f>SUBTOTAL(9,G262:G275)</f>
        <v>0</v>
      </c>
    </row>
    <row r="277" spans="1:7" ht="24" customHeight="1" x14ac:dyDescent="0.2">
      <c r="A277" s="212"/>
      <c r="C277" s="74" t="s">
        <v>1743</v>
      </c>
      <c r="E277" s="178"/>
      <c r="G277" s="194"/>
    </row>
    <row r="278" spans="1:7" s="196" customFormat="1" ht="24" customHeight="1" x14ac:dyDescent="0.2">
      <c r="A278" s="211" t="str">
        <f t="shared" ref="A278:A283" si="80">IFERROR(VLOOKUP(C278,Tabla_Insumos,4,FALSE),"")</f>
        <v/>
      </c>
      <c r="B278" s="211" t="str">
        <f t="shared" ref="B278:B283" si="81">IFERROR(VLOOKUP(A278,Tabla_Indices,5,FALSE),"")</f>
        <v/>
      </c>
      <c r="C278" s="220"/>
      <c r="D278" s="174" t="str">
        <f t="shared" ref="D278:D283" si="82">IFERROR(VLOOKUP(C278,Tabla_Insumos,2,FALSE),"")</f>
        <v/>
      </c>
      <c r="E278" s="173"/>
      <c r="F278" s="201">
        <f t="shared" ref="F278:F285" si="83">IFERROR(VLOOKUP(C278,Tabla_Insumos,3,FALSE),0)</f>
        <v>0</v>
      </c>
      <c r="G278" s="201">
        <f>ROUND(E278*F278,2)</f>
        <v>0</v>
      </c>
    </row>
    <row r="279" spans="1:7" s="196" customFormat="1" ht="24" customHeight="1" x14ac:dyDescent="0.2">
      <c r="A279" s="211" t="str">
        <f t="shared" si="80"/>
        <v/>
      </c>
      <c r="B279" s="211" t="str">
        <f t="shared" si="81"/>
        <v/>
      </c>
      <c r="C279" s="220"/>
      <c r="D279" s="174" t="str">
        <f t="shared" si="82"/>
        <v/>
      </c>
      <c r="E279" s="173"/>
      <c r="F279" s="201">
        <f t="shared" si="83"/>
        <v>0</v>
      </c>
      <c r="G279" s="201">
        <f>ROUND(E279*F279,2)</f>
        <v>0</v>
      </c>
    </row>
    <row r="280" spans="1:7" s="196" customFormat="1" ht="24" customHeight="1" x14ac:dyDescent="0.2">
      <c r="A280" s="211" t="str">
        <f t="shared" si="80"/>
        <v/>
      </c>
      <c r="B280" s="211" t="str">
        <f t="shared" si="81"/>
        <v/>
      </c>
      <c r="C280" s="220"/>
      <c r="D280" s="174" t="str">
        <f t="shared" si="82"/>
        <v/>
      </c>
      <c r="E280" s="173"/>
      <c r="F280" s="201">
        <f t="shared" si="83"/>
        <v>0</v>
      </c>
      <c r="G280" s="201">
        <f t="shared" ref="G280:G285" si="84">ROUND(E280*F280,2)</f>
        <v>0</v>
      </c>
    </row>
    <row r="281" spans="1:7" s="196" customFormat="1" ht="24" customHeight="1" x14ac:dyDescent="0.2">
      <c r="A281" s="211" t="str">
        <f t="shared" si="80"/>
        <v/>
      </c>
      <c r="B281" s="211" t="str">
        <f t="shared" si="81"/>
        <v/>
      </c>
      <c r="C281" s="220"/>
      <c r="D281" s="174" t="str">
        <f t="shared" si="82"/>
        <v/>
      </c>
      <c r="E281" s="173"/>
      <c r="F281" s="201">
        <f t="shared" si="83"/>
        <v>0</v>
      </c>
      <c r="G281" s="201">
        <f t="shared" si="84"/>
        <v>0</v>
      </c>
    </row>
    <row r="282" spans="1:7" s="196" customFormat="1" ht="24" customHeight="1" x14ac:dyDescent="0.2">
      <c r="A282" s="211" t="str">
        <f t="shared" si="80"/>
        <v/>
      </c>
      <c r="B282" s="211" t="str">
        <f t="shared" si="81"/>
        <v/>
      </c>
      <c r="C282" s="220"/>
      <c r="D282" s="174" t="str">
        <f t="shared" si="82"/>
        <v/>
      </c>
      <c r="E282" s="173"/>
      <c r="F282" s="201">
        <f t="shared" si="83"/>
        <v>0</v>
      </c>
      <c r="G282" s="201">
        <f t="shared" si="84"/>
        <v>0</v>
      </c>
    </row>
    <row r="283" spans="1:7" s="196" customFormat="1" ht="24" customHeight="1" x14ac:dyDescent="0.2">
      <c r="A283" s="211" t="str">
        <f t="shared" si="80"/>
        <v/>
      </c>
      <c r="B283" s="211" t="str">
        <f t="shared" si="81"/>
        <v/>
      </c>
      <c r="C283" s="220"/>
      <c r="D283" s="174" t="str">
        <f t="shared" si="82"/>
        <v/>
      </c>
      <c r="E283" s="173"/>
      <c r="F283" s="201">
        <f t="shared" si="83"/>
        <v>0</v>
      </c>
      <c r="G283" s="201">
        <f t="shared" si="84"/>
        <v>0</v>
      </c>
    </row>
    <row r="284" spans="1:7" s="196" customFormat="1" ht="24" customHeight="1" x14ac:dyDescent="0.2">
      <c r="A284" s="211" t="str">
        <f>IFERROR(VLOOKUP(C284,Tabla_Insumos,4,FALSE),"")</f>
        <v/>
      </c>
      <c r="B284" s="211" t="str">
        <f>IFERROR(VLOOKUP(A284,Tabla_Indices,5,FALSE),"")</f>
        <v/>
      </c>
      <c r="C284" s="221"/>
      <c r="D284" s="172" t="str">
        <f>IFERROR(VLOOKUP(C284,Tabla_Insumos,2,FALSE),"")</f>
        <v/>
      </c>
      <c r="E284" s="176"/>
      <c r="F284" s="201">
        <f t="shared" si="83"/>
        <v>0</v>
      </c>
      <c r="G284" s="201">
        <f t="shared" si="84"/>
        <v>0</v>
      </c>
    </row>
    <row r="285" spans="1:7" s="196" customFormat="1" ht="24" customHeight="1" x14ac:dyDescent="0.2">
      <c r="A285" s="211" t="str">
        <f>IFERROR(VLOOKUP(C285,Tabla_Insumos,4,FALSE),"")</f>
        <v/>
      </c>
      <c r="B285" s="211" t="str">
        <f>IFERROR(VLOOKUP(A285,Tabla_Indices,5,FALSE),"")</f>
        <v/>
      </c>
      <c r="C285" s="221"/>
      <c r="D285" s="172" t="str">
        <f>IFERROR(VLOOKUP(C285,Tabla_Insumos,2,FALSE),"")</f>
        <v/>
      </c>
      <c r="E285" s="176"/>
      <c r="F285" s="201">
        <f t="shared" si="83"/>
        <v>0</v>
      </c>
      <c r="G285" s="201">
        <f t="shared" si="84"/>
        <v>0</v>
      </c>
    </row>
    <row r="286" spans="1:7" ht="24" customHeight="1" x14ac:dyDescent="0.2">
      <c r="A286" s="212"/>
      <c r="E286" s="178"/>
      <c r="F286" s="195" t="s">
        <v>1744</v>
      </c>
      <c r="G286" s="222">
        <f>SUBTOTAL(9,G278:G285)</f>
        <v>0</v>
      </c>
    </row>
    <row r="287" spans="1:7" ht="24" customHeight="1" x14ac:dyDescent="0.2">
      <c r="A287" s="212"/>
      <c r="C287" s="74" t="s">
        <v>1745</v>
      </c>
      <c r="E287" s="178"/>
      <c r="G287" s="194"/>
    </row>
    <row r="288" spans="1:7" s="196" customFormat="1" ht="24" customHeight="1" x14ac:dyDescent="0.2">
      <c r="A288" s="211" t="str">
        <f>IFERROR(VLOOKUP(C288,Tabla_Insumos,4,FALSE),"")</f>
        <v/>
      </c>
      <c r="B288" s="211" t="str">
        <f>IFERROR(VLOOKUP(C288,Tabla_Insumos,5,FALSE),"")</f>
        <v/>
      </c>
      <c r="C288" s="220"/>
      <c r="D288" s="174" t="str">
        <f>IFERROR(VLOOKUP(C288,Tabla_Insumos,2,FALSE),"")</f>
        <v/>
      </c>
      <c r="E288" s="173"/>
      <c r="F288" s="201">
        <f t="shared" ref="F288:F296" si="85">IFERROR(VLOOKUP(C288,Tabla_Insumos,3,FALSE),0)</f>
        <v>0</v>
      </c>
      <c r="G288" s="201">
        <f t="shared" ref="G288:G296" si="86">ROUND(E288*F288,2)</f>
        <v>0</v>
      </c>
    </row>
    <row r="289" spans="1:7" s="196" customFormat="1" ht="24" customHeight="1" x14ac:dyDescent="0.2">
      <c r="A289" s="211" t="str">
        <f>IFERROR(VLOOKUP(C289,Tabla_Insumos,4,FALSE),"")</f>
        <v/>
      </c>
      <c r="B289" s="211" t="str">
        <f>IFERROR(VLOOKUP(C289,Tabla_Insumos,5,FALSE),"")</f>
        <v/>
      </c>
      <c r="C289" s="220"/>
      <c r="D289" s="174" t="str">
        <f>IFERROR(VLOOKUP(C289,Tabla_Insumos,2,FALSE),"")</f>
        <v/>
      </c>
      <c r="E289" s="173"/>
      <c r="F289" s="201">
        <f t="shared" si="85"/>
        <v>0</v>
      </c>
      <c r="G289" s="201">
        <f t="shared" si="86"/>
        <v>0</v>
      </c>
    </row>
    <row r="290" spans="1:7" s="196" customFormat="1" ht="24" customHeight="1" x14ac:dyDescent="0.2">
      <c r="A290" s="211" t="str">
        <f t="shared" ref="A290:A296" si="87">IFERROR(VLOOKUP(C290,Tabla_Insumos,4,FALSE),"")</f>
        <v/>
      </c>
      <c r="B290" s="211" t="str">
        <f t="shared" ref="B290:B296" si="88">IFERROR(VLOOKUP(C290,Tabla_Insumos,5,FALSE),"")</f>
        <v/>
      </c>
      <c r="C290" s="221"/>
      <c r="D290" s="172" t="str">
        <f t="shared" ref="D290:D296" si="89">IFERROR(VLOOKUP(C290,Tabla_Insumos,2,FALSE),"")</f>
        <v/>
      </c>
      <c r="E290" s="176"/>
      <c r="F290" s="201">
        <f t="shared" si="85"/>
        <v>0</v>
      </c>
      <c r="G290" s="201">
        <f t="shared" si="86"/>
        <v>0</v>
      </c>
    </row>
    <row r="291" spans="1:7" s="196" customFormat="1" ht="24" customHeight="1" x14ac:dyDescent="0.2">
      <c r="A291" s="211" t="str">
        <f t="shared" si="87"/>
        <v/>
      </c>
      <c r="B291" s="211" t="str">
        <f t="shared" si="88"/>
        <v/>
      </c>
      <c r="C291" s="221"/>
      <c r="D291" s="172" t="str">
        <f t="shared" si="89"/>
        <v/>
      </c>
      <c r="E291" s="176"/>
      <c r="F291" s="201">
        <f t="shared" si="85"/>
        <v>0</v>
      </c>
      <c r="G291" s="201">
        <f t="shared" si="86"/>
        <v>0</v>
      </c>
    </row>
    <row r="292" spans="1:7" s="196" customFormat="1" ht="24" customHeight="1" x14ac:dyDescent="0.2">
      <c r="A292" s="211" t="str">
        <f t="shared" si="87"/>
        <v/>
      </c>
      <c r="B292" s="211" t="str">
        <f t="shared" si="88"/>
        <v/>
      </c>
      <c r="C292" s="221"/>
      <c r="D292" s="172" t="str">
        <f t="shared" si="89"/>
        <v/>
      </c>
      <c r="E292" s="176"/>
      <c r="F292" s="201">
        <f t="shared" si="85"/>
        <v>0</v>
      </c>
      <c r="G292" s="201">
        <f t="shared" si="86"/>
        <v>0</v>
      </c>
    </row>
    <row r="293" spans="1:7" s="196" customFormat="1" ht="24" customHeight="1" x14ac:dyDescent="0.2">
      <c r="A293" s="211" t="str">
        <f t="shared" si="87"/>
        <v/>
      </c>
      <c r="B293" s="211" t="str">
        <f t="shared" si="88"/>
        <v/>
      </c>
      <c r="C293" s="221"/>
      <c r="D293" s="172" t="str">
        <f t="shared" si="89"/>
        <v/>
      </c>
      <c r="E293" s="176"/>
      <c r="F293" s="201">
        <f t="shared" si="85"/>
        <v>0</v>
      </c>
      <c r="G293" s="201">
        <f t="shared" si="86"/>
        <v>0</v>
      </c>
    </row>
    <row r="294" spans="1:7" s="196" customFormat="1" ht="24" customHeight="1" x14ac:dyDescent="0.2">
      <c r="A294" s="211" t="str">
        <f t="shared" si="87"/>
        <v/>
      </c>
      <c r="B294" s="211" t="str">
        <f t="shared" si="88"/>
        <v/>
      </c>
      <c r="C294" s="221"/>
      <c r="D294" s="172" t="str">
        <f t="shared" si="89"/>
        <v/>
      </c>
      <c r="E294" s="176"/>
      <c r="F294" s="201">
        <f t="shared" si="85"/>
        <v>0</v>
      </c>
      <c r="G294" s="201">
        <f t="shared" si="86"/>
        <v>0</v>
      </c>
    </row>
    <row r="295" spans="1:7" s="196" customFormat="1" ht="24" customHeight="1" x14ac:dyDescent="0.2">
      <c r="A295" s="211" t="str">
        <f t="shared" si="87"/>
        <v/>
      </c>
      <c r="B295" s="211" t="str">
        <f t="shared" si="88"/>
        <v/>
      </c>
      <c r="C295" s="221"/>
      <c r="D295" s="172" t="str">
        <f t="shared" si="89"/>
        <v/>
      </c>
      <c r="E295" s="176"/>
      <c r="F295" s="201">
        <f t="shared" si="85"/>
        <v>0</v>
      </c>
      <c r="G295" s="201">
        <f t="shared" si="86"/>
        <v>0</v>
      </c>
    </row>
    <row r="296" spans="1:7" s="196" customFormat="1" ht="24" customHeight="1" x14ac:dyDescent="0.2">
      <c r="A296" s="211" t="str">
        <f t="shared" si="87"/>
        <v/>
      </c>
      <c r="B296" s="211" t="str">
        <f t="shared" si="88"/>
        <v/>
      </c>
      <c r="C296" s="221"/>
      <c r="D296" s="172" t="str">
        <f t="shared" si="89"/>
        <v/>
      </c>
      <c r="E296" s="176"/>
      <c r="F296" s="201">
        <f t="shared" si="85"/>
        <v>0</v>
      </c>
      <c r="G296" s="201">
        <f t="shared" si="86"/>
        <v>0</v>
      </c>
    </row>
    <row r="297" spans="1:7" ht="24" customHeight="1" x14ac:dyDescent="0.2">
      <c r="A297" s="213"/>
      <c r="E297" s="178"/>
      <c r="F297" s="195" t="s">
        <v>1746</v>
      </c>
      <c r="G297" s="222">
        <f>SUBTOTAL(9,G288:G296)</f>
        <v>0</v>
      </c>
    </row>
    <row r="298" spans="1:7" ht="24" customHeight="1" x14ac:dyDescent="0.2">
      <c r="A298" s="212"/>
      <c r="E298" s="178"/>
      <c r="G298" s="194"/>
    </row>
    <row r="299" spans="1:7" ht="24" customHeight="1" x14ac:dyDescent="0.2">
      <c r="A299" s="214" t="str">
        <f>B257</f>
        <v>1.3.1</v>
      </c>
      <c r="B299" s="98" t="str">
        <f>C257</f>
        <v>Vigilancia y alumbrado de obra</v>
      </c>
      <c r="C299" s="197"/>
      <c r="D299" s="197" t="s">
        <v>1747</v>
      </c>
      <c r="E299" s="198"/>
      <c r="F299" s="225" t="s">
        <v>1748</v>
      </c>
      <c r="G299" s="226">
        <f>SUBTOTAL(9,G262:G298)</f>
        <v>0</v>
      </c>
    </row>
    <row r="301" spans="1:7" ht="24" customHeight="1" x14ac:dyDescent="0.2">
      <c r="A301" s="203" t="s">
        <v>1725</v>
      </c>
      <c r="B301" s="204"/>
      <c r="C301" s="99"/>
      <c r="D301" s="99"/>
      <c r="E301" s="99"/>
      <c r="F301" s="99"/>
      <c r="G301" s="215"/>
    </row>
    <row r="302" spans="1:7" ht="24" customHeight="1" x14ac:dyDescent="0.2">
      <c r="A302" s="206" t="s">
        <v>1726</v>
      </c>
      <c r="B302" s="207" t="str">
        <f>Comitente</f>
        <v>SUBSECRETARIA DE OBRAS PUBLICAS</v>
      </c>
      <c r="C302" s="216"/>
      <c r="D302" s="74"/>
      <c r="E302" s="74"/>
      <c r="F302" s="190"/>
      <c r="G302" s="191"/>
    </row>
    <row r="303" spans="1:7" ht="24" customHeight="1" x14ac:dyDescent="0.2">
      <c r="A303" s="206" t="s">
        <v>1727</v>
      </c>
      <c r="B303" s="207">
        <f>Contratista</f>
        <v>0</v>
      </c>
      <c r="C303" s="217"/>
      <c r="D303" s="217"/>
      <c r="E303" s="217"/>
      <c r="F303" s="190"/>
      <c r="G303" s="191"/>
    </row>
    <row r="304" spans="1:7" ht="24" customHeight="1" x14ac:dyDescent="0.2">
      <c r="A304" s="206" t="s">
        <v>1728</v>
      </c>
      <c r="B304" s="207" t="str">
        <f>Obra</f>
        <v>CAPS. VIRGEN DE GUADALUPE</v>
      </c>
      <c r="C304" s="217"/>
      <c r="D304" s="217"/>
      <c r="E304" s="217"/>
      <c r="F304" s="190" t="s">
        <v>1729</v>
      </c>
      <c r="G304" s="218">
        <f>Fecha_Base</f>
        <v>0</v>
      </c>
    </row>
    <row r="305" spans="1:7" ht="24" customHeight="1" x14ac:dyDescent="0.2">
      <c r="A305" s="208" t="s">
        <v>1730</v>
      </c>
      <c r="B305" s="100" t="str">
        <f>Ubicación</f>
        <v xml:space="preserve"> Calle Enfermera Medina y Cristobal Colon - Dpto. CAUCETE   -  Sup. 227,50m2</v>
      </c>
      <c r="C305" s="74"/>
      <c r="E305" s="178"/>
      <c r="G305" s="194"/>
    </row>
    <row r="306" spans="1:7" ht="24" customHeight="1" x14ac:dyDescent="0.2">
      <c r="A306" s="208" t="s">
        <v>1731</v>
      </c>
      <c r="B306" s="192">
        <f>IFERROR(VALUE(LEFT(B307,FIND(".",B307)-1)),"")</f>
        <v>1</v>
      </c>
      <c r="C306" s="71" t="str">
        <f>IFERROR(VLOOKUP(B306,Tabla_CyP,2,FALSE),"")</f>
        <v>TRABAJOS PRELIMINARES</v>
      </c>
      <c r="E306" s="178"/>
      <c r="G306" s="194"/>
    </row>
    <row r="307" spans="1:7" ht="24" customHeight="1" x14ac:dyDescent="0.2">
      <c r="A307" s="208" t="s">
        <v>1732</v>
      </c>
      <c r="B307" s="193" t="str">
        <f>IFERROR(VLOOKUP(COUNTIF($A$1:A307,"ANALISIS DE PRECIOS"),Tabla_NumeroItem,2,FALSE),"")</f>
        <v>1.3.2</v>
      </c>
      <c r="C307" s="71" t="str">
        <f>IFERROR(VLOOKUP(B307,Tabla_CyP,2,FALSE),"")</f>
        <v>Energia de obra, Agua para la construcción</v>
      </c>
      <c r="E307" s="178"/>
      <c r="F307" s="190" t="s">
        <v>1733</v>
      </c>
      <c r="G307" s="194" t="str">
        <f>IFERROR(VLOOKUP(B307,Tabla_CyP,4,FALSE),"")</f>
        <v>gl</v>
      </c>
    </row>
    <row r="308" spans="1:7" ht="24" customHeight="1" x14ac:dyDescent="0.2">
      <c r="A308" s="208"/>
      <c r="B308" s="100"/>
      <c r="E308" s="178"/>
      <c r="G308" s="194"/>
    </row>
    <row r="309" spans="1:7" ht="24" customHeight="1" x14ac:dyDescent="0.2">
      <c r="A309" s="419" t="s">
        <v>1734</v>
      </c>
      <c r="B309" s="420"/>
      <c r="C309" s="421" t="s">
        <v>1690</v>
      </c>
      <c r="D309" s="421" t="s">
        <v>1735</v>
      </c>
      <c r="E309" s="423" t="s">
        <v>1736</v>
      </c>
      <c r="F309" s="425" t="s">
        <v>1737</v>
      </c>
      <c r="G309" s="425" t="s">
        <v>1738</v>
      </c>
    </row>
    <row r="310" spans="1:7" ht="24" customHeight="1" x14ac:dyDescent="0.2">
      <c r="A310" s="209" t="s">
        <v>1739</v>
      </c>
      <c r="B310" s="209" t="s">
        <v>1740</v>
      </c>
      <c r="C310" s="422"/>
      <c r="D310" s="422"/>
      <c r="E310" s="424"/>
      <c r="F310" s="426"/>
      <c r="G310" s="426"/>
    </row>
    <row r="311" spans="1:7" ht="24" customHeight="1" x14ac:dyDescent="0.2">
      <c r="A311" s="189"/>
      <c r="B311" s="210"/>
      <c r="C311" s="89" t="s">
        <v>1741</v>
      </c>
      <c r="D311" s="197"/>
      <c r="E311" s="198"/>
      <c r="F311" s="199"/>
      <c r="G311" s="200"/>
    </row>
    <row r="312" spans="1:7" s="196" customFormat="1" ht="24" customHeight="1" x14ac:dyDescent="0.2">
      <c r="A312" s="211" t="str">
        <f>IFERROR(VLOOKUP(C312,Tabla_Insumos,4,FALSE),"")</f>
        <v/>
      </c>
      <c r="B312" s="211" t="str">
        <f>IFERROR(VLOOKUP(C312,Tabla_Insumos,5,FALSE),"")</f>
        <v/>
      </c>
      <c r="C312" s="224"/>
      <c r="D312" s="174" t="str">
        <f>IFERROR(VLOOKUP(C312,Tabla_Insumos,2,FALSE),"")</f>
        <v/>
      </c>
      <c r="E312" s="173"/>
      <c r="F312" s="201">
        <f t="shared" ref="F312:F325" si="90">IFERROR(VLOOKUP(C312,Tabla_Insumos,3,FALSE),0)</f>
        <v>0</v>
      </c>
      <c r="G312" s="201">
        <f>ROUND(E312*F312,2)</f>
        <v>0</v>
      </c>
    </row>
    <row r="313" spans="1:7" s="196" customFormat="1" ht="24" customHeight="1" x14ac:dyDescent="0.2">
      <c r="A313" s="211" t="str">
        <f t="shared" ref="A313:A325" si="91">IFERROR(VLOOKUP(C313,Tabla_Insumos,4,FALSE),"")</f>
        <v/>
      </c>
      <c r="B313" s="211" t="str">
        <f t="shared" ref="B313:B325" si="92">IFERROR(VLOOKUP(C313,Tabla_Insumos,5,FALSE),"")</f>
        <v/>
      </c>
      <c r="C313" s="221"/>
      <c r="D313" s="172" t="str">
        <f t="shared" ref="D313:D325" si="93">IFERROR(VLOOKUP(C313,Tabla_Insumos,2,FALSE),"")</f>
        <v/>
      </c>
      <c r="E313" s="176"/>
      <c r="F313" s="201">
        <f t="shared" si="90"/>
        <v>0</v>
      </c>
      <c r="G313" s="201">
        <f t="shared" ref="G313:G325" si="94">ROUND(E313*F313,2)</f>
        <v>0</v>
      </c>
    </row>
    <row r="314" spans="1:7" s="196" customFormat="1" ht="24" customHeight="1" x14ac:dyDescent="0.2">
      <c r="A314" s="211" t="str">
        <f t="shared" si="91"/>
        <v/>
      </c>
      <c r="B314" s="211" t="str">
        <f t="shared" si="92"/>
        <v/>
      </c>
      <c r="C314" s="221"/>
      <c r="D314" s="172" t="str">
        <f t="shared" si="93"/>
        <v/>
      </c>
      <c r="E314" s="176"/>
      <c r="F314" s="201">
        <f t="shared" si="90"/>
        <v>0</v>
      </c>
      <c r="G314" s="201">
        <f t="shared" si="94"/>
        <v>0</v>
      </c>
    </row>
    <row r="315" spans="1:7" s="196" customFormat="1" ht="24" customHeight="1" x14ac:dyDescent="0.2">
      <c r="A315" s="211" t="str">
        <f t="shared" si="91"/>
        <v/>
      </c>
      <c r="B315" s="211" t="str">
        <f t="shared" si="92"/>
        <v/>
      </c>
      <c r="C315" s="221"/>
      <c r="D315" s="172" t="str">
        <f t="shared" si="93"/>
        <v/>
      </c>
      <c r="E315" s="176"/>
      <c r="F315" s="201">
        <f t="shared" si="90"/>
        <v>0</v>
      </c>
      <c r="G315" s="201">
        <f t="shared" si="94"/>
        <v>0</v>
      </c>
    </row>
    <row r="316" spans="1:7" s="196" customFormat="1" ht="24" customHeight="1" x14ac:dyDescent="0.2">
      <c r="A316" s="211" t="str">
        <f t="shared" si="91"/>
        <v/>
      </c>
      <c r="B316" s="211" t="str">
        <f t="shared" si="92"/>
        <v/>
      </c>
      <c r="C316" s="221"/>
      <c r="D316" s="172" t="str">
        <f t="shared" si="93"/>
        <v/>
      </c>
      <c r="E316" s="176"/>
      <c r="F316" s="201">
        <f t="shared" si="90"/>
        <v>0</v>
      </c>
      <c r="G316" s="201">
        <f t="shared" si="94"/>
        <v>0</v>
      </c>
    </row>
    <row r="317" spans="1:7" s="196" customFormat="1" ht="24" customHeight="1" x14ac:dyDescent="0.2">
      <c r="A317" s="211" t="str">
        <f t="shared" si="91"/>
        <v/>
      </c>
      <c r="B317" s="211" t="str">
        <f t="shared" si="92"/>
        <v/>
      </c>
      <c r="C317" s="221"/>
      <c r="D317" s="172" t="str">
        <f t="shared" si="93"/>
        <v/>
      </c>
      <c r="E317" s="176"/>
      <c r="F317" s="201">
        <f t="shared" si="90"/>
        <v>0</v>
      </c>
      <c r="G317" s="201">
        <f t="shared" si="94"/>
        <v>0</v>
      </c>
    </row>
    <row r="318" spans="1:7" s="196" customFormat="1" ht="24" customHeight="1" x14ac:dyDescent="0.2">
      <c r="A318" s="211" t="str">
        <f t="shared" si="91"/>
        <v/>
      </c>
      <c r="B318" s="211" t="str">
        <f t="shared" si="92"/>
        <v/>
      </c>
      <c r="C318" s="221"/>
      <c r="D318" s="172" t="str">
        <f t="shared" si="93"/>
        <v/>
      </c>
      <c r="E318" s="176"/>
      <c r="F318" s="201">
        <f t="shared" si="90"/>
        <v>0</v>
      </c>
      <c r="G318" s="201">
        <f t="shared" si="94"/>
        <v>0</v>
      </c>
    </row>
    <row r="319" spans="1:7" s="196" customFormat="1" ht="24" customHeight="1" x14ac:dyDescent="0.2">
      <c r="A319" s="211" t="str">
        <f t="shared" si="91"/>
        <v/>
      </c>
      <c r="B319" s="211" t="str">
        <f t="shared" si="92"/>
        <v/>
      </c>
      <c r="C319" s="221"/>
      <c r="D319" s="172" t="str">
        <f t="shared" si="93"/>
        <v/>
      </c>
      <c r="E319" s="176"/>
      <c r="F319" s="201">
        <f t="shared" si="90"/>
        <v>0</v>
      </c>
      <c r="G319" s="201">
        <f t="shared" si="94"/>
        <v>0</v>
      </c>
    </row>
    <row r="320" spans="1:7" s="196" customFormat="1" ht="24" customHeight="1" x14ac:dyDescent="0.2">
      <c r="A320" s="211" t="str">
        <f t="shared" si="91"/>
        <v/>
      </c>
      <c r="B320" s="211" t="str">
        <f t="shared" si="92"/>
        <v/>
      </c>
      <c r="C320" s="221"/>
      <c r="D320" s="172" t="str">
        <f t="shared" si="93"/>
        <v/>
      </c>
      <c r="E320" s="176"/>
      <c r="F320" s="201">
        <f t="shared" si="90"/>
        <v>0</v>
      </c>
      <c r="G320" s="201">
        <f t="shared" si="94"/>
        <v>0</v>
      </c>
    </row>
    <row r="321" spans="1:7" s="196" customFormat="1" ht="24" customHeight="1" x14ac:dyDescent="0.2">
      <c r="A321" s="211" t="str">
        <f t="shared" si="91"/>
        <v/>
      </c>
      <c r="B321" s="211" t="str">
        <f t="shared" si="92"/>
        <v/>
      </c>
      <c r="C321" s="221"/>
      <c r="D321" s="172" t="str">
        <f t="shared" si="93"/>
        <v/>
      </c>
      <c r="E321" s="176"/>
      <c r="F321" s="201">
        <f t="shared" si="90"/>
        <v>0</v>
      </c>
      <c r="G321" s="201">
        <f t="shared" si="94"/>
        <v>0</v>
      </c>
    </row>
    <row r="322" spans="1:7" s="196" customFormat="1" ht="24" customHeight="1" x14ac:dyDescent="0.2">
      <c r="A322" s="211" t="str">
        <f t="shared" si="91"/>
        <v/>
      </c>
      <c r="B322" s="211" t="str">
        <f t="shared" si="92"/>
        <v/>
      </c>
      <c r="C322" s="221"/>
      <c r="D322" s="172" t="str">
        <f t="shared" si="93"/>
        <v/>
      </c>
      <c r="E322" s="176"/>
      <c r="F322" s="201">
        <f t="shared" si="90"/>
        <v>0</v>
      </c>
      <c r="G322" s="201">
        <f t="shared" si="94"/>
        <v>0</v>
      </c>
    </row>
    <row r="323" spans="1:7" s="196" customFormat="1" ht="24" customHeight="1" x14ac:dyDescent="0.2">
      <c r="A323" s="211" t="str">
        <f t="shared" si="91"/>
        <v/>
      </c>
      <c r="B323" s="211" t="str">
        <f t="shared" si="92"/>
        <v/>
      </c>
      <c r="C323" s="221"/>
      <c r="D323" s="172" t="str">
        <f t="shared" si="93"/>
        <v/>
      </c>
      <c r="E323" s="176"/>
      <c r="F323" s="201">
        <f t="shared" si="90"/>
        <v>0</v>
      </c>
      <c r="G323" s="201">
        <f t="shared" si="94"/>
        <v>0</v>
      </c>
    </row>
    <row r="324" spans="1:7" s="196" customFormat="1" ht="24" customHeight="1" x14ac:dyDescent="0.2">
      <c r="A324" s="211" t="str">
        <f t="shared" si="91"/>
        <v/>
      </c>
      <c r="B324" s="211" t="str">
        <f t="shared" si="92"/>
        <v/>
      </c>
      <c r="C324" s="221"/>
      <c r="D324" s="172" t="str">
        <f t="shared" si="93"/>
        <v/>
      </c>
      <c r="E324" s="176"/>
      <c r="F324" s="201">
        <f t="shared" si="90"/>
        <v>0</v>
      </c>
      <c r="G324" s="201">
        <f t="shared" si="94"/>
        <v>0</v>
      </c>
    </row>
    <row r="325" spans="1:7" s="196" customFormat="1" ht="24" customHeight="1" x14ac:dyDescent="0.2">
      <c r="A325" s="211" t="str">
        <f t="shared" si="91"/>
        <v/>
      </c>
      <c r="B325" s="211" t="str">
        <f t="shared" si="92"/>
        <v/>
      </c>
      <c r="C325" s="221"/>
      <c r="D325" s="172" t="str">
        <f t="shared" si="93"/>
        <v/>
      </c>
      <c r="E325" s="176"/>
      <c r="F325" s="202">
        <f t="shared" si="90"/>
        <v>0</v>
      </c>
      <c r="G325" s="201">
        <f t="shared" si="94"/>
        <v>0</v>
      </c>
    </row>
    <row r="326" spans="1:7" ht="24" customHeight="1" x14ac:dyDescent="0.2">
      <c r="A326" s="212"/>
      <c r="E326" s="178"/>
      <c r="F326" s="195" t="s">
        <v>1742</v>
      </c>
      <c r="G326" s="222">
        <f>SUBTOTAL(9,G312:G325)</f>
        <v>0</v>
      </c>
    </row>
    <row r="327" spans="1:7" ht="24" customHeight="1" x14ac:dyDescent="0.2">
      <c r="A327" s="212"/>
      <c r="C327" s="74" t="s">
        <v>1743</v>
      </c>
      <c r="E327" s="178"/>
      <c r="G327" s="194"/>
    </row>
    <row r="328" spans="1:7" s="196" customFormat="1" ht="24" customHeight="1" x14ac:dyDescent="0.2">
      <c r="A328" s="211" t="str">
        <f t="shared" ref="A328:A333" si="95">IFERROR(VLOOKUP(C328,Tabla_Insumos,4,FALSE),"")</f>
        <v/>
      </c>
      <c r="B328" s="211" t="str">
        <f t="shared" ref="B328:B333" si="96">IFERROR(VLOOKUP(A328,Tabla_Indices,5,FALSE),"")</f>
        <v/>
      </c>
      <c r="C328" s="220"/>
      <c r="D328" s="174" t="str">
        <f t="shared" ref="D328:D333" si="97">IFERROR(VLOOKUP(C328,Tabla_Insumos,2,FALSE),"")</f>
        <v/>
      </c>
      <c r="E328" s="173"/>
      <c r="F328" s="201">
        <f t="shared" ref="F328:F335" si="98">IFERROR(VLOOKUP(C328,Tabla_Insumos,3,FALSE),0)</f>
        <v>0</v>
      </c>
      <c r="G328" s="201">
        <f>ROUND(E328*F328,2)</f>
        <v>0</v>
      </c>
    </row>
    <row r="329" spans="1:7" s="196" customFormat="1" ht="24" customHeight="1" x14ac:dyDescent="0.2">
      <c r="A329" s="211" t="str">
        <f t="shared" si="95"/>
        <v/>
      </c>
      <c r="B329" s="211" t="str">
        <f t="shared" si="96"/>
        <v/>
      </c>
      <c r="C329" s="220"/>
      <c r="D329" s="174" t="str">
        <f t="shared" si="97"/>
        <v/>
      </c>
      <c r="E329" s="173"/>
      <c r="F329" s="201">
        <f t="shared" si="98"/>
        <v>0</v>
      </c>
      <c r="G329" s="201">
        <f>ROUND(E329*F329,2)</f>
        <v>0</v>
      </c>
    </row>
    <row r="330" spans="1:7" s="196" customFormat="1" ht="24" customHeight="1" x14ac:dyDescent="0.2">
      <c r="A330" s="211" t="str">
        <f t="shared" si="95"/>
        <v/>
      </c>
      <c r="B330" s="211" t="str">
        <f t="shared" si="96"/>
        <v/>
      </c>
      <c r="C330" s="220"/>
      <c r="D330" s="174" t="str">
        <f t="shared" si="97"/>
        <v/>
      </c>
      <c r="E330" s="173"/>
      <c r="F330" s="201">
        <f t="shared" si="98"/>
        <v>0</v>
      </c>
      <c r="G330" s="201">
        <f t="shared" ref="G330:G335" si="99">ROUND(E330*F330,2)</f>
        <v>0</v>
      </c>
    </row>
    <row r="331" spans="1:7" s="196" customFormat="1" ht="24" customHeight="1" x14ac:dyDescent="0.2">
      <c r="A331" s="211" t="str">
        <f t="shared" si="95"/>
        <v/>
      </c>
      <c r="B331" s="211" t="str">
        <f t="shared" si="96"/>
        <v/>
      </c>
      <c r="C331" s="220"/>
      <c r="D331" s="174" t="str">
        <f t="shared" si="97"/>
        <v/>
      </c>
      <c r="E331" s="173"/>
      <c r="F331" s="201">
        <f t="shared" si="98"/>
        <v>0</v>
      </c>
      <c r="G331" s="201">
        <f t="shared" si="99"/>
        <v>0</v>
      </c>
    </row>
    <row r="332" spans="1:7" s="196" customFormat="1" ht="24" customHeight="1" x14ac:dyDescent="0.2">
      <c r="A332" s="211" t="str">
        <f t="shared" si="95"/>
        <v/>
      </c>
      <c r="B332" s="211" t="str">
        <f t="shared" si="96"/>
        <v/>
      </c>
      <c r="C332" s="220"/>
      <c r="D332" s="174" t="str">
        <f t="shared" si="97"/>
        <v/>
      </c>
      <c r="E332" s="173"/>
      <c r="F332" s="201">
        <f t="shared" si="98"/>
        <v>0</v>
      </c>
      <c r="G332" s="201">
        <f t="shared" si="99"/>
        <v>0</v>
      </c>
    </row>
    <row r="333" spans="1:7" s="196" customFormat="1" ht="24" customHeight="1" x14ac:dyDescent="0.2">
      <c r="A333" s="211" t="str">
        <f t="shared" si="95"/>
        <v/>
      </c>
      <c r="B333" s="211" t="str">
        <f t="shared" si="96"/>
        <v/>
      </c>
      <c r="C333" s="220"/>
      <c r="D333" s="174" t="str">
        <f t="shared" si="97"/>
        <v/>
      </c>
      <c r="E333" s="173"/>
      <c r="F333" s="201">
        <f t="shared" si="98"/>
        <v>0</v>
      </c>
      <c r="G333" s="201">
        <f t="shared" si="99"/>
        <v>0</v>
      </c>
    </row>
    <row r="334" spans="1:7" s="196" customFormat="1" ht="24" customHeight="1" x14ac:dyDescent="0.2">
      <c r="A334" s="211" t="str">
        <f>IFERROR(VLOOKUP(C334,Tabla_Insumos,4,FALSE),"")</f>
        <v/>
      </c>
      <c r="B334" s="211" t="str">
        <f>IFERROR(VLOOKUP(A334,Tabla_Indices,5,FALSE),"")</f>
        <v/>
      </c>
      <c r="C334" s="221"/>
      <c r="D334" s="172" t="str">
        <f>IFERROR(VLOOKUP(C334,Tabla_Insumos,2,FALSE),"")</f>
        <v/>
      </c>
      <c r="E334" s="176"/>
      <c r="F334" s="201">
        <f t="shared" si="98"/>
        <v>0</v>
      </c>
      <c r="G334" s="201">
        <f t="shared" si="99"/>
        <v>0</v>
      </c>
    </row>
    <row r="335" spans="1:7" s="196" customFormat="1" ht="24" customHeight="1" x14ac:dyDescent="0.2">
      <c r="A335" s="211" t="str">
        <f>IFERROR(VLOOKUP(C335,Tabla_Insumos,4,FALSE),"")</f>
        <v/>
      </c>
      <c r="B335" s="211" t="str">
        <f>IFERROR(VLOOKUP(A335,Tabla_Indices,5,FALSE),"")</f>
        <v/>
      </c>
      <c r="C335" s="221"/>
      <c r="D335" s="172" t="str">
        <f>IFERROR(VLOOKUP(C335,Tabla_Insumos,2,FALSE),"")</f>
        <v/>
      </c>
      <c r="E335" s="176"/>
      <c r="F335" s="201">
        <f t="shared" si="98"/>
        <v>0</v>
      </c>
      <c r="G335" s="201">
        <f t="shared" si="99"/>
        <v>0</v>
      </c>
    </row>
    <row r="336" spans="1:7" ht="24" customHeight="1" x14ac:dyDescent="0.2">
      <c r="A336" s="212"/>
      <c r="E336" s="178"/>
      <c r="F336" s="195" t="s">
        <v>1744</v>
      </c>
      <c r="G336" s="222">
        <f>SUBTOTAL(9,G328:G335)</f>
        <v>0</v>
      </c>
    </row>
    <row r="337" spans="1:7" ht="24" customHeight="1" x14ac:dyDescent="0.2">
      <c r="A337" s="212"/>
      <c r="C337" s="74" t="s">
        <v>1745</v>
      </c>
      <c r="E337" s="178"/>
      <c r="G337" s="194"/>
    </row>
    <row r="338" spans="1:7" s="196" customFormat="1" ht="24" customHeight="1" x14ac:dyDescent="0.2">
      <c r="A338" s="211" t="str">
        <f>IFERROR(VLOOKUP(C338,Tabla_Insumos,4,FALSE),"")</f>
        <v/>
      </c>
      <c r="B338" s="211" t="str">
        <f>IFERROR(VLOOKUP(C338,Tabla_Insumos,5,FALSE),"")</f>
        <v/>
      </c>
      <c r="C338" s="220"/>
      <c r="D338" s="174" t="str">
        <f>IFERROR(VLOOKUP(C338,Tabla_Insumos,2,FALSE),"")</f>
        <v/>
      </c>
      <c r="E338" s="173"/>
      <c r="F338" s="201">
        <f t="shared" ref="F338:F346" si="100">IFERROR(VLOOKUP(C338,Tabla_Insumos,3,FALSE),0)</f>
        <v>0</v>
      </c>
      <c r="G338" s="201">
        <f t="shared" ref="G338:G346" si="101">ROUND(E338*F338,2)</f>
        <v>0</v>
      </c>
    </row>
    <row r="339" spans="1:7" s="196" customFormat="1" ht="24" customHeight="1" x14ac:dyDescent="0.2">
      <c r="A339" s="211" t="str">
        <f t="shared" ref="A339:A346" si="102">IFERROR(VLOOKUP(C339,Tabla_Insumos,4,FALSE),"")</f>
        <v/>
      </c>
      <c r="B339" s="211" t="str">
        <f t="shared" ref="B339:B346" si="103">IFERROR(VLOOKUP(C339,Tabla_Insumos,5,FALSE),"")</f>
        <v/>
      </c>
      <c r="C339" s="221"/>
      <c r="D339" s="172" t="str">
        <f t="shared" ref="D339:D346" si="104">IFERROR(VLOOKUP(C339,Tabla_Insumos,2,FALSE),"")</f>
        <v/>
      </c>
      <c r="E339" s="176"/>
      <c r="F339" s="201">
        <f t="shared" si="100"/>
        <v>0</v>
      </c>
      <c r="G339" s="201">
        <f t="shared" si="101"/>
        <v>0</v>
      </c>
    </row>
    <row r="340" spans="1:7" s="196" customFormat="1" ht="24" customHeight="1" x14ac:dyDescent="0.2">
      <c r="A340" s="211" t="str">
        <f t="shared" si="102"/>
        <v/>
      </c>
      <c r="B340" s="211" t="str">
        <f t="shared" si="103"/>
        <v/>
      </c>
      <c r="C340" s="221"/>
      <c r="D340" s="172" t="str">
        <f t="shared" si="104"/>
        <v/>
      </c>
      <c r="E340" s="176"/>
      <c r="F340" s="201">
        <f t="shared" si="100"/>
        <v>0</v>
      </c>
      <c r="G340" s="201">
        <f t="shared" si="101"/>
        <v>0</v>
      </c>
    </row>
    <row r="341" spans="1:7" s="196" customFormat="1" ht="24" customHeight="1" x14ac:dyDescent="0.2">
      <c r="A341" s="211" t="str">
        <f t="shared" si="102"/>
        <v/>
      </c>
      <c r="B341" s="211" t="str">
        <f t="shared" si="103"/>
        <v/>
      </c>
      <c r="C341" s="221"/>
      <c r="D341" s="172" t="str">
        <f t="shared" si="104"/>
        <v/>
      </c>
      <c r="E341" s="176"/>
      <c r="F341" s="201">
        <f t="shared" si="100"/>
        <v>0</v>
      </c>
      <c r="G341" s="201">
        <f t="shared" si="101"/>
        <v>0</v>
      </c>
    </row>
    <row r="342" spans="1:7" s="196" customFormat="1" ht="24" customHeight="1" x14ac:dyDescent="0.2">
      <c r="A342" s="211" t="str">
        <f t="shared" si="102"/>
        <v/>
      </c>
      <c r="B342" s="211" t="str">
        <f t="shared" si="103"/>
        <v/>
      </c>
      <c r="C342" s="221"/>
      <c r="D342" s="172" t="str">
        <f t="shared" si="104"/>
        <v/>
      </c>
      <c r="E342" s="176"/>
      <c r="F342" s="201">
        <f t="shared" si="100"/>
        <v>0</v>
      </c>
      <c r="G342" s="201">
        <f t="shared" si="101"/>
        <v>0</v>
      </c>
    </row>
    <row r="343" spans="1:7" s="196" customFormat="1" ht="24" customHeight="1" x14ac:dyDescent="0.2">
      <c r="A343" s="211" t="str">
        <f t="shared" si="102"/>
        <v/>
      </c>
      <c r="B343" s="211" t="str">
        <f t="shared" si="103"/>
        <v/>
      </c>
      <c r="C343" s="221"/>
      <c r="D343" s="172" t="str">
        <f t="shared" si="104"/>
        <v/>
      </c>
      <c r="E343" s="176"/>
      <c r="F343" s="201">
        <f t="shared" si="100"/>
        <v>0</v>
      </c>
      <c r="G343" s="201">
        <f t="shared" si="101"/>
        <v>0</v>
      </c>
    </row>
    <row r="344" spans="1:7" s="196" customFormat="1" ht="24" customHeight="1" x14ac:dyDescent="0.2">
      <c r="A344" s="211" t="str">
        <f t="shared" si="102"/>
        <v/>
      </c>
      <c r="B344" s="211" t="str">
        <f t="shared" si="103"/>
        <v/>
      </c>
      <c r="C344" s="221"/>
      <c r="D344" s="172" t="str">
        <f t="shared" si="104"/>
        <v/>
      </c>
      <c r="E344" s="176"/>
      <c r="F344" s="201">
        <f t="shared" si="100"/>
        <v>0</v>
      </c>
      <c r="G344" s="201">
        <f t="shared" si="101"/>
        <v>0</v>
      </c>
    </row>
    <row r="345" spans="1:7" s="196" customFormat="1" ht="24" customHeight="1" x14ac:dyDescent="0.2">
      <c r="A345" s="211" t="str">
        <f t="shared" si="102"/>
        <v/>
      </c>
      <c r="B345" s="211" t="str">
        <f t="shared" si="103"/>
        <v/>
      </c>
      <c r="C345" s="221"/>
      <c r="D345" s="172" t="str">
        <f t="shared" si="104"/>
        <v/>
      </c>
      <c r="E345" s="176"/>
      <c r="F345" s="201">
        <f t="shared" si="100"/>
        <v>0</v>
      </c>
      <c r="G345" s="201">
        <f t="shared" si="101"/>
        <v>0</v>
      </c>
    </row>
    <row r="346" spans="1:7" s="196" customFormat="1" ht="24" customHeight="1" x14ac:dyDescent="0.2">
      <c r="A346" s="211" t="str">
        <f t="shared" si="102"/>
        <v/>
      </c>
      <c r="B346" s="211" t="str">
        <f t="shared" si="103"/>
        <v/>
      </c>
      <c r="C346" s="221"/>
      <c r="D346" s="172" t="str">
        <f t="shared" si="104"/>
        <v/>
      </c>
      <c r="E346" s="176"/>
      <c r="F346" s="201">
        <f t="shared" si="100"/>
        <v>0</v>
      </c>
      <c r="G346" s="201">
        <f t="shared" si="101"/>
        <v>0</v>
      </c>
    </row>
    <row r="347" spans="1:7" ht="24" customHeight="1" x14ac:dyDescent="0.2">
      <c r="A347" s="213"/>
      <c r="E347" s="178"/>
      <c r="F347" s="195" t="s">
        <v>1746</v>
      </c>
      <c r="G347" s="222">
        <f>SUBTOTAL(9,G338:G346)</f>
        <v>0</v>
      </c>
    </row>
    <row r="348" spans="1:7" ht="24" customHeight="1" x14ac:dyDescent="0.2">
      <c r="A348" s="212"/>
      <c r="E348" s="178"/>
      <c r="G348" s="194"/>
    </row>
    <row r="349" spans="1:7" ht="24" customHeight="1" x14ac:dyDescent="0.2">
      <c r="A349" s="214" t="str">
        <f>B307</f>
        <v>1.3.2</v>
      </c>
      <c r="B349" s="98" t="str">
        <f>C307</f>
        <v>Energia de obra, Agua para la construcción</v>
      </c>
      <c r="C349" s="197"/>
      <c r="D349" s="197" t="s">
        <v>1747</v>
      </c>
      <c r="E349" s="198"/>
      <c r="F349" s="225" t="s">
        <v>1748</v>
      </c>
      <c r="G349" s="226">
        <f>SUBTOTAL(9,G312:G348)</f>
        <v>0</v>
      </c>
    </row>
    <row r="351" spans="1:7" ht="24" customHeight="1" x14ac:dyDescent="0.2">
      <c r="A351" s="203" t="s">
        <v>1725</v>
      </c>
      <c r="B351" s="204"/>
      <c r="C351" s="99"/>
      <c r="D351" s="99"/>
      <c r="E351" s="99"/>
      <c r="F351" s="99"/>
      <c r="G351" s="215"/>
    </row>
    <row r="352" spans="1:7" ht="24" customHeight="1" x14ac:dyDescent="0.2">
      <c r="A352" s="206" t="s">
        <v>1726</v>
      </c>
      <c r="B352" s="207" t="str">
        <f>Comitente</f>
        <v>SUBSECRETARIA DE OBRAS PUBLICAS</v>
      </c>
      <c r="C352" s="216"/>
      <c r="D352" s="74"/>
      <c r="E352" s="74"/>
      <c r="F352" s="190"/>
      <c r="G352" s="191"/>
    </row>
    <row r="353" spans="1:7" ht="24" customHeight="1" x14ac:dyDescent="0.2">
      <c r="A353" s="206" t="s">
        <v>1727</v>
      </c>
      <c r="B353" s="207">
        <f>Contratista</f>
        <v>0</v>
      </c>
      <c r="C353" s="217"/>
      <c r="D353" s="217"/>
      <c r="E353" s="217"/>
      <c r="F353" s="190"/>
      <c r="G353" s="191"/>
    </row>
    <row r="354" spans="1:7" ht="24" customHeight="1" x14ac:dyDescent="0.2">
      <c r="A354" s="206" t="s">
        <v>1728</v>
      </c>
      <c r="B354" s="207" t="str">
        <f>Obra</f>
        <v>CAPS. VIRGEN DE GUADALUPE</v>
      </c>
      <c r="C354" s="217"/>
      <c r="D354" s="217"/>
      <c r="E354" s="217"/>
      <c r="F354" s="190" t="s">
        <v>1729</v>
      </c>
      <c r="G354" s="218">
        <f>Fecha_Base</f>
        <v>0</v>
      </c>
    </row>
    <row r="355" spans="1:7" ht="24" customHeight="1" x14ac:dyDescent="0.2">
      <c r="A355" s="208" t="s">
        <v>1730</v>
      </c>
      <c r="B355" s="100" t="str">
        <f>Ubicación</f>
        <v xml:space="preserve"> Calle Enfermera Medina y Cristobal Colon - Dpto. CAUCETE   -  Sup. 227,50m2</v>
      </c>
      <c r="C355" s="74"/>
      <c r="E355" s="178"/>
      <c r="G355" s="194"/>
    </row>
    <row r="356" spans="1:7" ht="24" customHeight="1" x14ac:dyDescent="0.2">
      <c r="A356" s="208" t="s">
        <v>1731</v>
      </c>
      <c r="B356" s="192">
        <f>IFERROR(VALUE(LEFT(B357,FIND(".",B357)-1)),"")</f>
        <v>1</v>
      </c>
      <c r="C356" s="71" t="str">
        <f>IFERROR(VLOOKUP(B356,Tabla_CyP,2,FALSE),"")</f>
        <v>TRABAJOS PRELIMINARES</v>
      </c>
      <c r="E356" s="178"/>
      <c r="G356" s="194"/>
    </row>
    <row r="357" spans="1:7" ht="24" customHeight="1" x14ac:dyDescent="0.2">
      <c r="A357" s="208" t="s">
        <v>1732</v>
      </c>
      <c r="B357" s="193" t="str">
        <f>IFERROR(VLOOKUP(COUNTIF($A$1:A357,"ANALISIS DE PRECIOS"),Tabla_NumeroItem,2,FALSE),"")</f>
        <v>1.3.3</v>
      </c>
      <c r="C357" s="71" t="str">
        <f>IFERROR(VLOOKUP(B357,Tabla_CyP,2,FALSE),"")</f>
        <v>Construcción del obrador, depósitos de materiales, sanitario del personal</v>
      </c>
      <c r="E357" s="178"/>
      <c r="F357" s="190" t="s">
        <v>1733</v>
      </c>
      <c r="G357" s="194" t="str">
        <f>IFERROR(VLOOKUP(B357,Tabla_CyP,4,FALSE),"")</f>
        <v>gl</v>
      </c>
    </row>
    <row r="358" spans="1:7" ht="24" customHeight="1" x14ac:dyDescent="0.2">
      <c r="A358" s="208"/>
      <c r="B358" s="100"/>
      <c r="E358" s="178"/>
      <c r="G358" s="194"/>
    </row>
    <row r="359" spans="1:7" ht="24" customHeight="1" x14ac:dyDescent="0.2">
      <c r="A359" s="419" t="s">
        <v>1734</v>
      </c>
      <c r="B359" s="420"/>
      <c r="C359" s="421" t="s">
        <v>1690</v>
      </c>
      <c r="D359" s="421" t="s">
        <v>1735</v>
      </c>
      <c r="E359" s="423" t="s">
        <v>1736</v>
      </c>
      <c r="F359" s="425" t="s">
        <v>1737</v>
      </c>
      <c r="G359" s="425" t="s">
        <v>1738</v>
      </c>
    </row>
    <row r="360" spans="1:7" ht="24" customHeight="1" x14ac:dyDescent="0.2">
      <c r="A360" s="209" t="s">
        <v>1739</v>
      </c>
      <c r="B360" s="209" t="s">
        <v>1740</v>
      </c>
      <c r="C360" s="422"/>
      <c r="D360" s="422"/>
      <c r="E360" s="424"/>
      <c r="F360" s="426"/>
      <c r="G360" s="426"/>
    </row>
    <row r="361" spans="1:7" ht="24" customHeight="1" x14ac:dyDescent="0.2">
      <c r="A361" s="189"/>
      <c r="B361" s="210"/>
      <c r="C361" s="89" t="s">
        <v>1741</v>
      </c>
      <c r="D361" s="197"/>
      <c r="E361" s="198"/>
      <c r="F361" s="199"/>
      <c r="G361" s="200"/>
    </row>
    <row r="362" spans="1:7" s="196" customFormat="1" ht="24" customHeight="1" x14ac:dyDescent="0.2">
      <c r="A362" s="211" t="str">
        <f>IFERROR(VLOOKUP(C362,Tabla_Insumos,4,FALSE),"")</f>
        <v/>
      </c>
      <c r="B362" s="211" t="str">
        <f>IFERROR(VLOOKUP(C362,Tabla_Insumos,5,FALSE),"")</f>
        <v/>
      </c>
      <c r="C362" s="224"/>
      <c r="D362" s="174" t="str">
        <f>IFERROR(VLOOKUP(C362,Tabla_Insumos,2,FALSE),"")</f>
        <v/>
      </c>
      <c r="E362" s="173"/>
      <c r="F362" s="201">
        <f t="shared" ref="F362:F375" si="105">IFERROR(VLOOKUP(C362,Tabla_Insumos,3,FALSE),0)</f>
        <v>0</v>
      </c>
      <c r="G362" s="201">
        <f>ROUND(E362*F362,2)</f>
        <v>0</v>
      </c>
    </row>
    <row r="363" spans="1:7" s="196" customFormat="1" ht="24" customHeight="1" x14ac:dyDescent="0.2">
      <c r="A363" s="211" t="str">
        <f t="shared" ref="A363:A375" si="106">IFERROR(VLOOKUP(C363,Tabla_Insumos,4,FALSE),"")</f>
        <v/>
      </c>
      <c r="B363" s="211" t="str">
        <f t="shared" ref="B363:B375" si="107">IFERROR(VLOOKUP(C363,Tabla_Insumos,5,FALSE),"")</f>
        <v/>
      </c>
      <c r="C363" s="221"/>
      <c r="D363" s="172" t="str">
        <f t="shared" ref="D363:D375" si="108">IFERROR(VLOOKUP(C363,Tabla_Insumos,2,FALSE),"")</f>
        <v/>
      </c>
      <c r="E363" s="176"/>
      <c r="F363" s="201">
        <f t="shared" si="105"/>
        <v>0</v>
      </c>
      <c r="G363" s="201">
        <f t="shared" ref="G363:G375" si="109">ROUND(E363*F363,2)</f>
        <v>0</v>
      </c>
    </row>
    <row r="364" spans="1:7" s="196" customFormat="1" ht="24" customHeight="1" x14ac:dyDescent="0.2">
      <c r="A364" s="211" t="str">
        <f t="shared" si="106"/>
        <v/>
      </c>
      <c r="B364" s="211" t="str">
        <f t="shared" si="107"/>
        <v/>
      </c>
      <c r="C364" s="221"/>
      <c r="D364" s="172" t="str">
        <f t="shared" si="108"/>
        <v/>
      </c>
      <c r="E364" s="176"/>
      <c r="F364" s="201">
        <f t="shared" si="105"/>
        <v>0</v>
      </c>
      <c r="G364" s="201">
        <f t="shared" si="109"/>
        <v>0</v>
      </c>
    </row>
    <row r="365" spans="1:7" s="196" customFormat="1" ht="24" customHeight="1" x14ac:dyDescent="0.2">
      <c r="A365" s="211" t="str">
        <f t="shared" si="106"/>
        <v/>
      </c>
      <c r="B365" s="211" t="str">
        <f t="shared" si="107"/>
        <v/>
      </c>
      <c r="C365" s="221"/>
      <c r="D365" s="172" t="str">
        <f t="shared" si="108"/>
        <v/>
      </c>
      <c r="E365" s="176"/>
      <c r="F365" s="201">
        <f t="shared" si="105"/>
        <v>0</v>
      </c>
      <c r="G365" s="201">
        <f t="shared" si="109"/>
        <v>0</v>
      </c>
    </row>
    <row r="366" spans="1:7" s="196" customFormat="1" ht="24" customHeight="1" x14ac:dyDescent="0.2">
      <c r="A366" s="211" t="str">
        <f t="shared" si="106"/>
        <v/>
      </c>
      <c r="B366" s="211" t="str">
        <f t="shared" si="107"/>
        <v/>
      </c>
      <c r="C366" s="221"/>
      <c r="D366" s="172" t="str">
        <f t="shared" si="108"/>
        <v/>
      </c>
      <c r="E366" s="176"/>
      <c r="F366" s="201">
        <f t="shared" si="105"/>
        <v>0</v>
      </c>
      <c r="G366" s="201">
        <f t="shared" si="109"/>
        <v>0</v>
      </c>
    </row>
    <row r="367" spans="1:7" s="196" customFormat="1" ht="24" customHeight="1" x14ac:dyDescent="0.2">
      <c r="A367" s="211" t="str">
        <f t="shared" si="106"/>
        <v/>
      </c>
      <c r="B367" s="211" t="str">
        <f t="shared" si="107"/>
        <v/>
      </c>
      <c r="C367" s="221"/>
      <c r="D367" s="172" t="str">
        <f t="shared" si="108"/>
        <v/>
      </c>
      <c r="E367" s="176"/>
      <c r="F367" s="201">
        <f t="shared" si="105"/>
        <v>0</v>
      </c>
      <c r="G367" s="201">
        <f t="shared" si="109"/>
        <v>0</v>
      </c>
    </row>
    <row r="368" spans="1:7" s="196" customFormat="1" ht="24" customHeight="1" x14ac:dyDescent="0.2">
      <c r="A368" s="211" t="str">
        <f t="shared" si="106"/>
        <v/>
      </c>
      <c r="B368" s="211" t="str">
        <f t="shared" si="107"/>
        <v/>
      </c>
      <c r="C368" s="221"/>
      <c r="D368" s="172" t="str">
        <f t="shared" si="108"/>
        <v/>
      </c>
      <c r="E368" s="176"/>
      <c r="F368" s="201">
        <f t="shared" si="105"/>
        <v>0</v>
      </c>
      <c r="G368" s="201">
        <f t="shared" si="109"/>
        <v>0</v>
      </c>
    </row>
    <row r="369" spans="1:7" s="196" customFormat="1" ht="24" customHeight="1" x14ac:dyDescent="0.2">
      <c r="A369" s="211" t="str">
        <f t="shared" si="106"/>
        <v/>
      </c>
      <c r="B369" s="211" t="str">
        <f t="shared" si="107"/>
        <v/>
      </c>
      <c r="C369" s="221"/>
      <c r="D369" s="172" t="str">
        <f t="shared" si="108"/>
        <v/>
      </c>
      <c r="E369" s="176"/>
      <c r="F369" s="201">
        <f t="shared" si="105"/>
        <v>0</v>
      </c>
      <c r="G369" s="201">
        <f t="shared" si="109"/>
        <v>0</v>
      </c>
    </row>
    <row r="370" spans="1:7" s="196" customFormat="1" ht="24" customHeight="1" x14ac:dyDescent="0.2">
      <c r="A370" s="211" t="str">
        <f t="shared" si="106"/>
        <v/>
      </c>
      <c r="B370" s="211" t="str">
        <f t="shared" si="107"/>
        <v/>
      </c>
      <c r="C370" s="221"/>
      <c r="D370" s="172" t="str">
        <f t="shared" si="108"/>
        <v/>
      </c>
      <c r="E370" s="176"/>
      <c r="F370" s="201">
        <f t="shared" si="105"/>
        <v>0</v>
      </c>
      <c r="G370" s="201">
        <f t="shared" si="109"/>
        <v>0</v>
      </c>
    </row>
    <row r="371" spans="1:7" s="196" customFormat="1" ht="24" customHeight="1" x14ac:dyDescent="0.2">
      <c r="A371" s="211" t="str">
        <f t="shared" si="106"/>
        <v/>
      </c>
      <c r="B371" s="211" t="str">
        <f t="shared" si="107"/>
        <v/>
      </c>
      <c r="C371" s="221"/>
      <c r="D371" s="172" t="str">
        <f t="shared" si="108"/>
        <v/>
      </c>
      <c r="E371" s="176"/>
      <c r="F371" s="201">
        <f t="shared" si="105"/>
        <v>0</v>
      </c>
      <c r="G371" s="201">
        <f t="shared" si="109"/>
        <v>0</v>
      </c>
    </row>
    <row r="372" spans="1:7" s="196" customFormat="1" ht="24" customHeight="1" x14ac:dyDescent="0.2">
      <c r="A372" s="211" t="str">
        <f t="shared" si="106"/>
        <v/>
      </c>
      <c r="B372" s="211" t="str">
        <f t="shared" si="107"/>
        <v/>
      </c>
      <c r="C372" s="221"/>
      <c r="D372" s="172" t="str">
        <f t="shared" si="108"/>
        <v/>
      </c>
      <c r="E372" s="176"/>
      <c r="F372" s="201">
        <f t="shared" si="105"/>
        <v>0</v>
      </c>
      <c r="G372" s="201">
        <f t="shared" si="109"/>
        <v>0</v>
      </c>
    </row>
    <row r="373" spans="1:7" s="196" customFormat="1" ht="24" customHeight="1" x14ac:dyDescent="0.2">
      <c r="A373" s="211" t="str">
        <f t="shared" si="106"/>
        <v/>
      </c>
      <c r="B373" s="211" t="str">
        <f t="shared" si="107"/>
        <v/>
      </c>
      <c r="C373" s="221"/>
      <c r="D373" s="172" t="str">
        <f t="shared" si="108"/>
        <v/>
      </c>
      <c r="E373" s="176"/>
      <c r="F373" s="201">
        <f t="shared" si="105"/>
        <v>0</v>
      </c>
      <c r="G373" s="201">
        <f t="shared" si="109"/>
        <v>0</v>
      </c>
    </row>
    <row r="374" spans="1:7" s="196" customFormat="1" ht="24" customHeight="1" x14ac:dyDescent="0.2">
      <c r="A374" s="211" t="str">
        <f t="shared" si="106"/>
        <v/>
      </c>
      <c r="B374" s="211" t="str">
        <f t="shared" si="107"/>
        <v/>
      </c>
      <c r="C374" s="221"/>
      <c r="D374" s="172" t="str">
        <f t="shared" si="108"/>
        <v/>
      </c>
      <c r="E374" s="176"/>
      <c r="F374" s="201">
        <f t="shared" si="105"/>
        <v>0</v>
      </c>
      <c r="G374" s="201">
        <f t="shared" si="109"/>
        <v>0</v>
      </c>
    </row>
    <row r="375" spans="1:7" s="196" customFormat="1" ht="24" customHeight="1" x14ac:dyDescent="0.2">
      <c r="A375" s="211" t="str">
        <f t="shared" si="106"/>
        <v/>
      </c>
      <c r="B375" s="211" t="str">
        <f t="shared" si="107"/>
        <v/>
      </c>
      <c r="C375" s="221"/>
      <c r="D375" s="172" t="str">
        <f t="shared" si="108"/>
        <v/>
      </c>
      <c r="E375" s="176"/>
      <c r="F375" s="202">
        <f t="shared" si="105"/>
        <v>0</v>
      </c>
      <c r="G375" s="201">
        <f t="shared" si="109"/>
        <v>0</v>
      </c>
    </row>
    <row r="376" spans="1:7" ht="24" customHeight="1" x14ac:dyDescent="0.2">
      <c r="A376" s="212"/>
      <c r="E376" s="178"/>
      <c r="F376" s="195" t="s">
        <v>1742</v>
      </c>
      <c r="G376" s="222">
        <f>SUBTOTAL(9,G362:G375)</f>
        <v>0</v>
      </c>
    </row>
    <row r="377" spans="1:7" ht="24" customHeight="1" x14ac:dyDescent="0.2">
      <c r="A377" s="212"/>
      <c r="C377" s="74" t="s">
        <v>1743</v>
      </c>
      <c r="E377" s="178"/>
      <c r="G377" s="194"/>
    </row>
    <row r="378" spans="1:7" s="196" customFormat="1" ht="24" customHeight="1" x14ac:dyDescent="0.2">
      <c r="A378" s="211" t="str">
        <f t="shared" ref="A378:A383" si="110">IFERROR(VLOOKUP(C378,Tabla_Insumos,4,FALSE),"")</f>
        <v/>
      </c>
      <c r="B378" s="211" t="str">
        <f t="shared" ref="B378:B383" si="111">IFERROR(VLOOKUP(A378,Tabla_Indices,5,FALSE),"")</f>
        <v/>
      </c>
      <c r="C378" s="220"/>
      <c r="D378" s="174" t="str">
        <f t="shared" ref="D378:D383" si="112">IFERROR(VLOOKUP(C378,Tabla_Insumos,2,FALSE),"")</f>
        <v/>
      </c>
      <c r="E378" s="173"/>
      <c r="F378" s="201">
        <f t="shared" ref="F378:F385" si="113">IFERROR(VLOOKUP(C378,Tabla_Insumos,3,FALSE),0)</f>
        <v>0</v>
      </c>
      <c r="G378" s="201">
        <f>ROUND(E378*F378,2)</f>
        <v>0</v>
      </c>
    </row>
    <row r="379" spans="1:7" s="196" customFormat="1" ht="24" customHeight="1" x14ac:dyDescent="0.2">
      <c r="A379" s="211" t="str">
        <f t="shared" si="110"/>
        <v/>
      </c>
      <c r="B379" s="211" t="str">
        <f t="shared" si="111"/>
        <v/>
      </c>
      <c r="C379" s="220"/>
      <c r="D379" s="174" t="str">
        <f t="shared" si="112"/>
        <v/>
      </c>
      <c r="E379" s="173"/>
      <c r="F379" s="201">
        <f t="shared" si="113"/>
        <v>0</v>
      </c>
      <c r="G379" s="201">
        <f>ROUND(E379*F379,2)</f>
        <v>0</v>
      </c>
    </row>
    <row r="380" spans="1:7" s="196" customFormat="1" ht="24" customHeight="1" x14ac:dyDescent="0.2">
      <c r="A380" s="211" t="str">
        <f t="shared" si="110"/>
        <v/>
      </c>
      <c r="B380" s="211" t="str">
        <f t="shared" si="111"/>
        <v/>
      </c>
      <c r="C380" s="220"/>
      <c r="D380" s="174" t="str">
        <f t="shared" si="112"/>
        <v/>
      </c>
      <c r="E380" s="173"/>
      <c r="F380" s="201">
        <f t="shared" si="113"/>
        <v>0</v>
      </c>
      <c r="G380" s="201">
        <f t="shared" ref="G380:G385" si="114">ROUND(E380*F380,2)</f>
        <v>0</v>
      </c>
    </row>
    <row r="381" spans="1:7" s="196" customFormat="1" ht="24" customHeight="1" x14ac:dyDescent="0.2">
      <c r="A381" s="211" t="str">
        <f t="shared" si="110"/>
        <v/>
      </c>
      <c r="B381" s="211" t="str">
        <f t="shared" si="111"/>
        <v/>
      </c>
      <c r="C381" s="220"/>
      <c r="D381" s="174" t="str">
        <f t="shared" si="112"/>
        <v/>
      </c>
      <c r="E381" s="173"/>
      <c r="F381" s="201">
        <f t="shared" si="113"/>
        <v>0</v>
      </c>
      <c r="G381" s="201">
        <f t="shared" si="114"/>
        <v>0</v>
      </c>
    </row>
    <row r="382" spans="1:7" s="196" customFormat="1" ht="24" customHeight="1" x14ac:dyDescent="0.2">
      <c r="A382" s="211" t="str">
        <f t="shared" si="110"/>
        <v/>
      </c>
      <c r="B382" s="211" t="str">
        <f t="shared" si="111"/>
        <v/>
      </c>
      <c r="C382" s="220"/>
      <c r="D382" s="174" t="str">
        <f t="shared" si="112"/>
        <v/>
      </c>
      <c r="E382" s="173"/>
      <c r="F382" s="201">
        <f t="shared" si="113"/>
        <v>0</v>
      </c>
      <c r="G382" s="201">
        <f t="shared" si="114"/>
        <v>0</v>
      </c>
    </row>
    <row r="383" spans="1:7" s="196" customFormat="1" ht="24" customHeight="1" x14ac:dyDescent="0.2">
      <c r="A383" s="211" t="str">
        <f t="shared" si="110"/>
        <v/>
      </c>
      <c r="B383" s="211" t="str">
        <f t="shared" si="111"/>
        <v/>
      </c>
      <c r="C383" s="220"/>
      <c r="D383" s="174" t="str">
        <f t="shared" si="112"/>
        <v/>
      </c>
      <c r="E383" s="173"/>
      <c r="F383" s="201">
        <f t="shared" si="113"/>
        <v>0</v>
      </c>
      <c r="G383" s="201">
        <f t="shared" si="114"/>
        <v>0</v>
      </c>
    </row>
    <row r="384" spans="1:7" s="196" customFormat="1" ht="24" customHeight="1" x14ac:dyDescent="0.2">
      <c r="A384" s="211" t="str">
        <f>IFERROR(VLOOKUP(C384,Tabla_Insumos,4,FALSE),"")</f>
        <v/>
      </c>
      <c r="B384" s="211" t="str">
        <f>IFERROR(VLOOKUP(A384,Tabla_Indices,5,FALSE),"")</f>
        <v/>
      </c>
      <c r="C384" s="221"/>
      <c r="D384" s="172" t="str">
        <f>IFERROR(VLOOKUP(C384,Tabla_Insumos,2,FALSE),"")</f>
        <v/>
      </c>
      <c r="E384" s="176"/>
      <c r="F384" s="201">
        <f t="shared" si="113"/>
        <v>0</v>
      </c>
      <c r="G384" s="201">
        <f t="shared" si="114"/>
        <v>0</v>
      </c>
    </row>
    <row r="385" spans="1:7" s="196" customFormat="1" ht="24" customHeight="1" x14ac:dyDescent="0.2">
      <c r="A385" s="211" t="str">
        <f>IFERROR(VLOOKUP(C385,Tabla_Insumos,4,FALSE),"")</f>
        <v/>
      </c>
      <c r="B385" s="211" t="str">
        <f>IFERROR(VLOOKUP(A385,Tabla_Indices,5,FALSE),"")</f>
        <v/>
      </c>
      <c r="C385" s="221"/>
      <c r="D385" s="172" t="str">
        <f>IFERROR(VLOOKUP(C385,Tabla_Insumos,2,FALSE),"")</f>
        <v/>
      </c>
      <c r="E385" s="176"/>
      <c r="F385" s="201">
        <f t="shared" si="113"/>
        <v>0</v>
      </c>
      <c r="G385" s="201">
        <f t="shared" si="114"/>
        <v>0</v>
      </c>
    </row>
    <row r="386" spans="1:7" ht="24" customHeight="1" x14ac:dyDescent="0.2">
      <c r="A386" s="212"/>
      <c r="E386" s="178"/>
      <c r="F386" s="195" t="s">
        <v>1744</v>
      </c>
      <c r="G386" s="222">
        <f>SUBTOTAL(9,G378:G385)</f>
        <v>0</v>
      </c>
    </row>
    <row r="387" spans="1:7" ht="24" customHeight="1" x14ac:dyDescent="0.2">
      <c r="A387" s="212"/>
      <c r="C387" s="74" t="s">
        <v>1745</v>
      </c>
      <c r="E387" s="178"/>
      <c r="G387" s="194"/>
    </row>
    <row r="388" spans="1:7" s="196" customFormat="1" ht="24" customHeight="1" x14ac:dyDescent="0.2">
      <c r="A388" s="211" t="str">
        <f>IFERROR(VLOOKUP(C388,Tabla_Insumos,4,FALSE),"")</f>
        <v/>
      </c>
      <c r="B388" s="211" t="str">
        <f>IFERROR(VLOOKUP(C388,Tabla_Insumos,5,FALSE),"")</f>
        <v/>
      </c>
      <c r="C388" s="220"/>
      <c r="D388" s="174" t="str">
        <f>IFERROR(VLOOKUP(C388,Tabla_Insumos,2,FALSE),"")</f>
        <v/>
      </c>
      <c r="E388" s="173"/>
      <c r="F388" s="201">
        <f t="shared" ref="F388:F396" si="115">IFERROR(VLOOKUP(C388,Tabla_Insumos,3,FALSE),0)</f>
        <v>0</v>
      </c>
      <c r="G388" s="201">
        <f t="shared" ref="G388:G396" si="116">ROUND(E388*F388,2)</f>
        <v>0</v>
      </c>
    </row>
    <row r="389" spans="1:7" s="196" customFormat="1" ht="24" customHeight="1" x14ac:dyDescent="0.2">
      <c r="A389" s="211" t="str">
        <f>IFERROR(VLOOKUP(C389,Tabla_Insumos,4,FALSE),"")</f>
        <v/>
      </c>
      <c r="B389" s="211" t="str">
        <f>IFERROR(VLOOKUP(C389,Tabla_Insumos,5,FALSE),"")</f>
        <v/>
      </c>
      <c r="C389" s="220"/>
      <c r="D389" s="174" t="str">
        <f>IFERROR(VLOOKUP(C389,Tabla_Insumos,2,FALSE),"")</f>
        <v/>
      </c>
      <c r="E389" s="173"/>
      <c r="F389" s="201">
        <f t="shared" si="115"/>
        <v>0</v>
      </c>
      <c r="G389" s="201">
        <f t="shared" si="116"/>
        <v>0</v>
      </c>
    </row>
    <row r="390" spans="1:7" s="196" customFormat="1" ht="24" customHeight="1" x14ac:dyDescent="0.2">
      <c r="A390" s="211" t="str">
        <f>IFERROR(VLOOKUP(C390,Tabla_Insumos,4,FALSE),"")</f>
        <v/>
      </c>
      <c r="B390" s="211" t="str">
        <f>IFERROR(VLOOKUP(C390,Tabla_Insumos,5,FALSE),"")</f>
        <v/>
      </c>
      <c r="C390" s="220"/>
      <c r="D390" s="174" t="str">
        <f>IFERROR(VLOOKUP(C390,Tabla_Insumos,2,FALSE),"")</f>
        <v/>
      </c>
      <c r="E390" s="173"/>
      <c r="F390" s="201">
        <f t="shared" si="115"/>
        <v>0</v>
      </c>
      <c r="G390" s="201">
        <f t="shared" si="116"/>
        <v>0</v>
      </c>
    </row>
    <row r="391" spans="1:7" s="196" customFormat="1" ht="24" customHeight="1" x14ac:dyDescent="0.2">
      <c r="A391" s="211" t="str">
        <f t="shared" ref="A391:A396" si="117">IFERROR(VLOOKUP(C391,Tabla_Insumos,4,FALSE),"")</f>
        <v/>
      </c>
      <c r="B391" s="211" t="str">
        <f t="shared" ref="B391:B396" si="118">IFERROR(VLOOKUP(C391,Tabla_Insumos,5,FALSE),"")</f>
        <v/>
      </c>
      <c r="C391" s="221"/>
      <c r="D391" s="172" t="str">
        <f t="shared" ref="D391:D396" si="119">IFERROR(VLOOKUP(C391,Tabla_Insumos,2,FALSE),"")</f>
        <v/>
      </c>
      <c r="E391" s="176"/>
      <c r="F391" s="201">
        <f t="shared" si="115"/>
        <v>0</v>
      </c>
      <c r="G391" s="201">
        <f t="shared" si="116"/>
        <v>0</v>
      </c>
    </row>
    <row r="392" spans="1:7" s="196" customFormat="1" ht="24" customHeight="1" x14ac:dyDescent="0.2">
      <c r="A392" s="211" t="str">
        <f t="shared" si="117"/>
        <v/>
      </c>
      <c r="B392" s="211" t="str">
        <f t="shared" si="118"/>
        <v/>
      </c>
      <c r="C392" s="221"/>
      <c r="D392" s="172" t="str">
        <f t="shared" si="119"/>
        <v/>
      </c>
      <c r="E392" s="176"/>
      <c r="F392" s="201">
        <f t="shared" si="115"/>
        <v>0</v>
      </c>
      <c r="G392" s="201">
        <f t="shared" si="116"/>
        <v>0</v>
      </c>
    </row>
    <row r="393" spans="1:7" s="196" customFormat="1" ht="24" customHeight="1" x14ac:dyDescent="0.2">
      <c r="A393" s="211" t="str">
        <f t="shared" si="117"/>
        <v/>
      </c>
      <c r="B393" s="211" t="str">
        <f t="shared" si="118"/>
        <v/>
      </c>
      <c r="C393" s="221"/>
      <c r="D393" s="172" t="str">
        <f t="shared" si="119"/>
        <v/>
      </c>
      <c r="E393" s="176"/>
      <c r="F393" s="201">
        <f t="shared" si="115"/>
        <v>0</v>
      </c>
      <c r="G393" s="201">
        <f t="shared" si="116"/>
        <v>0</v>
      </c>
    </row>
    <row r="394" spans="1:7" s="196" customFormat="1" ht="24" customHeight="1" x14ac:dyDescent="0.2">
      <c r="A394" s="211" t="str">
        <f t="shared" si="117"/>
        <v/>
      </c>
      <c r="B394" s="211" t="str">
        <f t="shared" si="118"/>
        <v/>
      </c>
      <c r="C394" s="221"/>
      <c r="D394" s="172" t="str">
        <f t="shared" si="119"/>
        <v/>
      </c>
      <c r="E394" s="176"/>
      <c r="F394" s="201">
        <f t="shared" si="115"/>
        <v>0</v>
      </c>
      <c r="G394" s="201">
        <f t="shared" si="116"/>
        <v>0</v>
      </c>
    </row>
    <row r="395" spans="1:7" s="196" customFormat="1" ht="24" customHeight="1" x14ac:dyDescent="0.2">
      <c r="A395" s="211" t="str">
        <f t="shared" si="117"/>
        <v/>
      </c>
      <c r="B395" s="211" t="str">
        <f t="shared" si="118"/>
        <v/>
      </c>
      <c r="C395" s="221"/>
      <c r="D395" s="172" t="str">
        <f t="shared" si="119"/>
        <v/>
      </c>
      <c r="E395" s="176"/>
      <c r="F395" s="201">
        <f t="shared" si="115"/>
        <v>0</v>
      </c>
      <c r="G395" s="201">
        <f t="shared" si="116"/>
        <v>0</v>
      </c>
    </row>
    <row r="396" spans="1:7" s="196" customFormat="1" ht="24" customHeight="1" x14ac:dyDescent="0.2">
      <c r="A396" s="211" t="str">
        <f t="shared" si="117"/>
        <v/>
      </c>
      <c r="B396" s="211" t="str">
        <f t="shared" si="118"/>
        <v/>
      </c>
      <c r="C396" s="221"/>
      <c r="D396" s="172" t="str">
        <f t="shared" si="119"/>
        <v/>
      </c>
      <c r="E396" s="176"/>
      <c r="F396" s="201">
        <f t="shared" si="115"/>
        <v>0</v>
      </c>
      <c r="G396" s="201">
        <f t="shared" si="116"/>
        <v>0</v>
      </c>
    </row>
    <row r="397" spans="1:7" ht="24" customHeight="1" x14ac:dyDescent="0.2">
      <c r="A397" s="213"/>
      <c r="E397" s="178"/>
      <c r="F397" s="195" t="s">
        <v>1746</v>
      </c>
      <c r="G397" s="222">
        <f>SUBTOTAL(9,G388:G396)</f>
        <v>0</v>
      </c>
    </row>
    <row r="398" spans="1:7" ht="24" customHeight="1" x14ac:dyDescent="0.2">
      <c r="A398" s="212"/>
      <c r="E398" s="178"/>
      <c r="G398" s="194"/>
    </row>
    <row r="399" spans="1:7" ht="24" customHeight="1" x14ac:dyDescent="0.2">
      <c r="A399" s="214" t="str">
        <f>B357</f>
        <v>1.3.3</v>
      </c>
      <c r="B399" s="98" t="str">
        <f>C357</f>
        <v>Construcción del obrador, depósitos de materiales, sanitario del personal</v>
      </c>
      <c r="C399" s="197"/>
      <c r="D399" s="197" t="s">
        <v>1747</v>
      </c>
      <c r="E399" s="198"/>
      <c r="F399" s="225" t="s">
        <v>1748</v>
      </c>
      <c r="G399" s="226">
        <f>SUBTOTAL(9,G362:G398)</f>
        <v>0</v>
      </c>
    </row>
    <row r="401" spans="1:7" ht="24" customHeight="1" x14ac:dyDescent="0.2">
      <c r="A401" s="203" t="s">
        <v>1725</v>
      </c>
      <c r="B401" s="204"/>
      <c r="C401" s="99"/>
      <c r="D401" s="99"/>
      <c r="E401" s="99"/>
      <c r="F401" s="99"/>
      <c r="G401" s="215"/>
    </row>
    <row r="402" spans="1:7" ht="24" customHeight="1" x14ac:dyDescent="0.2">
      <c r="A402" s="206" t="s">
        <v>1726</v>
      </c>
      <c r="B402" s="207" t="str">
        <f>Comitente</f>
        <v>SUBSECRETARIA DE OBRAS PUBLICAS</v>
      </c>
      <c r="C402" s="216"/>
      <c r="D402" s="74"/>
      <c r="E402" s="74"/>
      <c r="F402" s="190"/>
      <c r="G402" s="191"/>
    </row>
    <row r="403" spans="1:7" ht="24" customHeight="1" x14ac:dyDescent="0.2">
      <c r="A403" s="206" t="s">
        <v>1727</v>
      </c>
      <c r="B403" s="207">
        <f>Contratista</f>
        <v>0</v>
      </c>
      <c r="C403" s="217"/>
      <c r="D403" s="217"/>
      <c r="E403" s="217"/>
      <c r="F403" s="190"/>
      <c r="G403" s="191"/>
    </row>
    <row r="404" spans="1:7" ht="24" customHeight="1" x14ac:dyDescent="0.2">
      <c r="A404" s="206" t="s">
        <v>1728</v>
      </c>
      <c r="B404" s="207" t="str">
        <f>Obra</f>
        <v>CAPS. VIRGEN DE GUADALUPE</v>
      </c>
      <c r="C404" s="217"/>
      <c r="D404" s="217"/>
      <c r="E404" s="217"/>
      <c r="F404" s="190" t="s">
        <v>1729</v>
      </c>
      <c r="G404" s="218">
        <f>Fecha_Base</f>
        <v>0</v>
      </c>
    </row>
    <row r="405" spans="1:7" ht="24" customHeight="1" x14ac:dyDescent="0.2">
      <c r="A405" s="208" t="s">
        <v>1730</v>
      </c>
      <c r="B405" s="100" t="str">
        <f>Ubicación</f>
        <v xml:space="preserve"> Calle Enfermera Medina y Cristobal Colon - Dpto. CAUCETE   -  Sup. 227,50m2</v>
      </c>
      <c r="C405" s="74"/>
      <c r="E405" s="178"/>
      <c r="G405" s="194"/>
    </row>
    <row r="406" spans="1:7" ht="24" customHeight="1" x14ac:dyDescent="0.2">
      <c r="A406" s="208" t="s">
        <v>1731</v>
      </c>
      <c r="B406" s="192">
        <f>IFERROR(VALUE(LEFT(B407,FIND(".",B407)-1)),"")</f>
        <v>1</v>
      </c>
      <c r="C406" s="71" t="str">
        <f>IFERROR(VLOOKUP(B406,Tabla_CyP,2,FALSE),"")</f>
        <v>TRABAJOS PRELIMINARES</v>
      </c>
      <c r="E406" s="178"/>
      <c r="G406" s="194"/>
    </row>
    <row r="407" spans="1:7" ht="24" customHeight="1" x14ac:dyDescent="0.2">
      <c r="A407" s="208" t="s">
        <v>1732</v>
      </c>
      <c r="B407" s="193" t="str">
        <f>IFERROR(VLOOKUP(COUNTIF($A$1:A407,"ANALISIS DE PRECIOS"),Tabla_NumeroItem,2,FALSE),"")</f>
        <v>1.3.4</v>
      </c>
      <c r="C407" s="71" t="str">
        <f>IFERROR(VLOOKUP(B407,Tabla_CyP,2,FALSE),"")</f>
        <v>Oficina para la inspección</v>
      </c>
      <c r="E407" s="178"/>
      <c r="F407" s="190" t="s">
        <v>1733</v>
      </c>
      <c r="G407" s="194" t="str">
        <f>IFERROR(VLOOKUP(B407,Tabla_CyP,4,FALSE),"")</f>
        <v>gl</v>
      </c>
    </row>
    <row r="408" spans="1:7" ht="24" customHeight="1" x14ac:dyDescent="0.2">
      <c r="A408" s="208"/>
      <c r="B408" s="100"/>
      <c r="E408" s="178"/>
      <c r="G408" s="194"/>
    </row>
    <row r="409" spans="1:7" ht="24" customHeight="1" x14ac:dyDescent="0.2">
      <c r="A409" s="419" t="s">
        <v>1734</v>
      </c>
      <c r="B409" s="420"/>
      <c r="C409" s="421" t="s">
        <v>1690</v>
      </c>
      <c r="D409" s="421" t="s">
        <v>1735</v>
      </c>
      <c r="E409" s="423" t="s">
        <v>1736</v>
      </c>
      <c r="F409" s="425" t="s">
        <v>1737</v>
      </c>
      <c r="G409" s="425" t="s">
        <v>1738</v>
      </c>
    </row>
    <row r="410" spans="1:7" ht="24" customHeight="1" x14ac:dyDescent="0.2">
      <c r="A410" s="209" t="s">
        <v>1739</v>
      </c>
      <c r="B410" s="209" t="s">
        <v>1740</v>
      </c>
      <c r="C410" s="422"/>
      <c r="D410" s="422"/>
      <c r="E410" s="424"/>
      <c r="F410" s="426"/>
      <c r="G410" s="426"/>
    </row>
    <row r="411" spans="1:7" ht="24" customHeight="1" x14ac:dyDescent="0.2">
      <c r="A411" s="189"/>
      <c r="B411" s="210"/>
      <c r="C411" s="89" t="s">
        <v>1741</v>
      </c>
      <c r="D411" s="197"/>
      <c r="E411" s="198"/>
      <c r="F411" s="199"/>
      <c r="G411" s="200"/>
    </row>
    <row r="412" spans="1:7" s="196" customFormat="1" ht="24" customHeight="1" x14ac:dyDescent="0.2">
      <c r="A412" s="211" t="str">
        <f>IFERROR(VLOOKUP(C412,Tabla_Insumos,4,FALSE),"")</f>
        <v/>
      </c>
      <c r="B412" s="211" t="str">
        <f>IFERROR(VLOOKUP(C412,Tabla_Insumos,5,FALSE),"")</f>
        <v/>
      </c>
      <c r="C412" s="220"/>
      <c r="D412" s="174" t="str">
        <f>IFERROR(VLOOKUP(C412,Tabla_Insumos,2,FALSE),"")</f>
        <v/>
      </c>
      <c r="E412" s="173"/>
      <c r="F412" s="201">
        <f t="shared" ref="F412:F425" si="120">IFERROR(VLOOKUP(C412,Tabla_Insumos,3,FALSE),0)</f>
        <v>0</v>
      </c>
      <c r="G412" s="201">
        <f>ROUND(E412*F412,2)</f>
        <v>0</v>
      </c>
    </row>
    <row r="413" spans="1:7" s="196" customFormat="1" ht="24" customHeight="1" x14ac:dyDescent="0.2">
      <c r="A413" s="211" t="str">
        <f t="shared" ref="A413:A425" si="121">IFERROR(VLOOKUP(C413,Tabla_Insumos,4,FALSE),"")</f>
        <v/>
      </c>
      <c r="B413" s="211" t="str">
        <f t="shared" ref="B413:B425" si="122">IFERROR(VLOOKUP(C413,Tabla_Insumos,5,FALSE),"")</f>
        <v/>
      </c>
      <c r="C413" s="221"/>
      <c r="D413" s="172" t="str">
        <f t="shared" ref="D413:D425" si="123">IFERROR(VLOOKUP(C413,Tabla_Insumos,2,FALSE),"")</f>
        <v/>
      </c>
      <c r="E413" s="176"/>
      <c r="F413" s="201">
        <f t="shared" si="120"/>
        <v>0</v>
      </c>
      <c r="G413" s="201">
        <f t="shared" ref="G413:G425" si="124">ROUND(E413*F413,2)</f>
        <v>0</v>
      </c>
    </row>
    <row r="414" spans="1:7" s="196" customFormat="1" ht="24" customHeight="1" x14ac:dyDescent="0.2">
      <c r="A414" s="211" t="str">
        <f t="shared" si="121"/>
        <v/>
      </c>
      <c r="B414" s="211" t="str">
        <f t="shared" si="122"/>
        <v/>
      </c>
      <c r="C414" s="221"/>
      <c r="D414" s="172" t="str">
        <f t="shared" si="123"/>
        <v/>
      </c>
      <c r="E414" s="176"/>
      <c r="F414" s="201">
        <f t="shared" si="120"/>
        <v>0</v>
      </c>
      <c r="G414" s="201">
        <f t="shared" si="124"/>
        <v>0</v>
      </c>
    </row>
    <row r="415" spans="1:7" s="196" customFormat="1" ht="24" customHeight="1" x14ac:dyDescent="0.2">
      <c r="A415" s="211" t="str">
        <f t="shared" si="121"/>
        <v/>
      </c>
      <c r="B415" s="211" t="str">
        <f t="shared" si="122"/>
        <v/>
      </c>
      <c r="C415" s="221"/>
      <c r="D415" s="172" t="str">
        <f t="shared" si="123"/>
        <v/>
      </c>
      <c r="E415" s="176"/>
      <c r="F415" s="201">
        <f t="shared" si="120"/>
        <v>0</v>
      </c>
      <c r="G415" s="201">
        <f t="shared" si="124"/>
        <v>0</v>
      </c>
    </row>
    <row r="416" spans="1:7" s="196" customFormat="1" ht="24" customHeight="1" x14ac:dyDescent="0.2">
      <c r="A416" s="211" t="str">
        <f t="shared" si="121"/>
        <v/>
      </c>
      <c r="B416" s="211" t="str">
        <f t="shared" si="122"/>
        <v/>
      </c>
      <c r="C416" s="221"/>
      <c r="D416" s="172" t="str">
        <f t="shared" si="123"/>
        <v/>
      </c>
      <c r="E416" s="176"/>
      <c r="F416" s="201">
        <f t="shared" si="120"/>
        <v>0</v>
      </c>
      <c r="G416" s="201">
        <f t="shared" si="124"/>
        <v>0</v>
      </c>
    </row>
    <row r="417" spans="1:7" s="196" customFormat="1" ht="24" customHeight="1" x14ac:dyDescent="0.2">
      <c r="A417" s="211" t="str">
        <f t="shared" si="121"/>
        <v/>
      </c>
      <c r="B417" s="211" t="str">
        <f t="shared" si="122"/>
        <v/>
      </c>
      <c r="C417" s="221"/>
      <c r="D417" s="172" t="str">
        <f t="shared" si="123"/>
        <v/>
      </c>
      <c r="E417" s="176"/>
      <c r="F417" s="201">
        <f t="shared" si="120"/>
        <v>0</v>
      </c>
      <c r="G417" s="201">
        <f t="shared" si="124"/>
        <v>0</v>
      </c>
    </row>
    <row r="418" spans="1:7" s="196" customFormat="1" ht="24" customHeight="1" x14ac:dyDescent="0.2">
      <c r="A418" s="211" t="str">
        <f t="shared" si="121"/>
        <v/>
      </c>
      <c r="B418" s="211" t="str">
        <f t="shared" si="122"/>
        <v/>
      </c>
      <c r="C418" s="221"/>
      <c r="D418" s="172" t="str">
        <f t="shared" si="123"/>
        <v/>
      </c>
      <c r="E418" s="176"/>
      <c r="F418" s="201">
        <f t="shared" si="120"/>
        <v>0</v>
      </c>
      <c r="G418" s="201">
        <f t="shared" si="124"/>
        <v>0</v>
      </c>
    </row>
    <row r="419" spans="1:7" s="196" customFormat="1" ht="24" customHeight="1" x14ac:dyDescent="0.2">
      <c r="A419" s="211" t="str">
        <f t="shared" si="121"/>
        <v/>
      </c>
      <c r="B419" s="211" t="str">
        <f t="shared" si="122"/>
        <v/>
      </c>
      <c r="C419" s="221"/>
      <c r="D419" s="172" t="str">
        <f t="shared" si="123"/>
        <v/>
      </c>
      <c r="E419" s="176"/>
      <c r="F419" s="201">
        <f t="shared" si="120"/>
        <v>0</v>
      </c>
      <c r="G419" s="201">
        <f t="shared" si="124"/>
        <v>0</v>
      </c>
    </row>
    <row r="420" spans="1:7" s="196" customFormat="1" ht="24" customHeight="1" x14ac:dyDescent="0.2">
      <c r="A420" s="211" t="str">
        <f t="shared" si="121"/>
        <v/>
      </c>
      <c r="B420" s="211" t="str">
        <f t="shared" si="122"/>
        <v/>
      </c>
      <c r="C420" s="221"/>
      <c r="D420" s="172" t="str">
        <f t="shared" si="123"/>
        <v/>
      </c>
      <c r="E420" s="176"/>
      <c r="F420" s="201">
        <f t="shared" si="120"/>
        <v>0</v>
      </c>
      <c r="G420" s="201">
        <f t="shared" si="124"/>
        <v>0</v>
      </c>
    </row>
    <row r="421" spans="1:7" s="196" customFormat="1" ht="24" customHeight="1" x14ac:dyDescent="0.2">
      <c r="A421" s="211" t="str">
        <f t="shared" si="121"/>
        <v/>
      </c>
      <c r="B421" s="211" t="str">
        <f t="shared" si="122"/>
        <v/>
      </c>
      <c r="C421" s="221"/>
      <c r="D421" s="172" t="str">
        <f t="shared" si="123"/>
        <v/>
      </c>
      <c r="E421" s="176"/>
      <c r="F421" s="201">
        <f t="shared" si="120"/>
        <v>0</v>
      </c>
      <c r="G421" s="201">
        <f t="shared" si="124"/>
        <v>0</v>
      </c>
    </row>
    <row r="422" spans="1:7" s="196" customFormat="1" ht="24" customHeight="1" x14ac:dyDescent="0.2">
      <c r="A422" s="211" t="str">
        <f t="shared" si="121"/>
        <v/>
      </c>
      <c r="B422" s="211" t="str">
        <f t="shared" si="122"/>
        <v/>
      </c>
      <c r="C422" s="221"/>
      <c r="D422" s="172" t="str">
        <f t="shared" si="123"/>
        <v/>
      </c>
      <c r="E422" s="176"/>
      <c r="F422" s="201">
        <f t="shared" si="120"/>
        <v>0</v>
      </c>
      <c r="G422" s="201">
        <f t="shared" si="124"/>
        <v>0</v>
      </c>
    </row>
    <row r="423" spans="1:7" s="196" customFormat="1" ht="24" customHeight="1" x14ac:dyDescent="0.2">
      <c r="A423" s="211" t="str">
        <f t="shared" si="121"/>
        <v/>
      </c>
      <c r="B423" s="211" t="str">
        <f t="shared" si="122"/>
        <v/>
      </c>
      <c r="C423" s="221"/>
      <c r="D423" s="172" t="str">
        <f t="shared" si="123"/>
        <v/>
      </c>
      <c r="E423" s="176"/>
      <c r="F423" s="201">
        <f t="shared" si="120"/>
        <v>0</v>
      </c>
      <c r="G423" s="201">
        <f t="shared" si="124"/>
        <v>0</v>
      </c>
    </row>
    <row r="424" spans="1:7" s="196" customFormat="1" ht="24" customHeight="1" x14ac:dyDescent="0.2">
      <c r="A424" s="211" t="str">
        <f t="shared" si="121"/>
        <v/>
      </c>
      <c r="B424" s="211" t="str">
        <f t="shared" si="122"/>
        <v/>
      </c>
      <c r="C424" s="221"/>
      <c r="D424" s="172" t="str">
        <f t="shared" si="123"/>
        <v/>
      </c>
      <c r="E424" s="176"/>
      <c r="F424" s="201">
        <f t="shared" si="120"/>
        <v>0</v>
      </c>
      <c r="G424" s="201">
        <f t="shared" si="124"/>
        <v>0</v>
      </c>
    </row>
    <row r="425" spans="1:7" s="196" customFormat="1" ht="24" customHeight="1" x14ac:dyDescent="0.2">
      <c r="A425" s="211" t="str">
        <f t="shared" si="121"/>
        <v/>
      </c>
      <c r="B425" s="211" t="str">
        <f t="shared" si="122"/>
        <v/>
      </c>
      <c r="C425" s="221"/>
      <c r="D425" s="172" t="str">
        <f t="shared" si="123"/>
        <v/>
      </c>
      <c r="E425" s="176"/>
      <c r="F425" s="202">
        <f t="shared" si="120"/>
        <v>0</v>
      </c>
      <c r="G425" s="201">
        <f t="shared" si="124"/>
        <v>0</v>
      </c>
    </row>
    <row r="426" spans="1:7" ht="24" customHeight="1" x14ac:dyDescent="0.2">
      <c r="A426" s="212"/>
      <c r="E426" s="178"/>
      <c r="F426" s="195" t="s">
        <v>1742</v>
      </c>
      <c r="G426" s="222">
        <f>SUBTOTAL(9,G412:G425)</f>
        <v>0</v>
      </c>
    </row>
    <row r="427" spans="1:7" ht="24" customHeight="1" x14ac:dyDescent="0.2">
      <c r="A427" s="212"/>
      <c r="C427" s="74" t="s">
        <v>1743</v>
      </c>
      <c r="E427" s="178"/>
      <c r="G427" s="194"/>
    </row>
    <row r="428" spans="1:7" s="196" customFormat="1" ht="24" customHeight="1" x14ac:dyDescent="0.2">
      <c r="A428" s="211" t="str">
        <f t="shared" ref="A428:A433" si="125">IFERROR(VLOOKUP(C428,Tabla_Insumos,4,FALSE),"")</f>
        <v/>
      </c>
      <c r="B428" s="211" t="str">
        <f t="shared" ref="B428:B433" si="126">IFERROR(VLOOKUP(A428,Tabla_Indices,5,FALSE),"")</f>
        <v/>
      </c>
      <c r="C428" s="220"/>
      <c r="D428" s="174" t="str">
        <f t="shared" ref="D428:D433" si="127">IFERROR(VLOOKUP(C428,Tabla_Insumos,2,FALSE),"")</f>
        <v/>
      </c>
      <c r="E428" s="173"/>
      <c r="F428" s="201">
        <f t="shared" ref="F428:F435" si="128">IFERROR(VLOOKUP(C428,Tabla_Insumos,3,FALSE),0)</f>
        <v>0</v>
      </c>
      <c r="G428" s="201">
        <f>ROUND(E428*F428,2)</f>
        <v>0</v>
      </c>
    </row>
    <row r="429" spans="1:7" s="196" customFormat="1" ht="24" customHeight="1" x14ac:dyDescent="0.2">
      <c r="A429" s="211" t="str">
        <f t="shared" si="125"/>
        <v/>
      </c>
      <c r="B429" s="211" t="str">
        <f t="shared" si="126"/>
        <v/>
      </c>
      <c r="C429" s="220"/>
      <c r="D429" s="174" t="str">
        <f t="shared" si="127"/>
        <v/>
      </c>
      <c r="E429" s="173"/>
      <c r="F429" s="201">
        <f t="shared" si="128"/>
        <v>0</v>
      </c>
      <c r="G429" s="201">
        <f>ROUND(E429*F429,2)</f>
        <v>0</v>
      </c>
    </row>
    <row r="430" spans="1:7" s="196" customFormat="1" ht="24" customHeight="1" x14ac:dyDescent="0.2">
      <c r="A430" s="211" t="str">
        <f t="shared" si="125"/>
        <v/>
      </c>
      <c r="B430" s="211" t="str">
        <f t="shared" si="126"/>
        <v/>
      </c>
      <c r="C430" s="220"/>
      <c r="D430" s="174" t="str">
        <f t="shared" si="127"/>
        <v/>
      </c>
      <c r="E430" s="173"/>
      <c r="F430" s="201">
        <f t="shared" si="128"/>
        <v>0</v>
      </c>
      <c r="G430" s="201">
        <f t="shared" ref="G430:G435" si="129">ROUND(E430*F430,2)</f>
        <v>0</v>
      </c>
    </row>
    <row r="431" spans="1:7" s="196" customFormat="1" ht="24" customHeight="1" x14ac:dyDescent="0.2">
      <c r="A431" s="211" t="str">
        <f t="shared" si="125"/>
        <v/>
      </c>
      <c r="B431" s="211" t="str">
        <f t="shared" si="126"/>
        <v/>
      </c>
      <c r="C431" s="220"/>
      <c r="D431" s="174" t="str">
        <f t="shared" si="127"/>
        <v/>
      </c>
      <c r="E431" s="173"/>
      <c r="F431" s="201">
        <f t="shared" si="128"/>
        <v>0</v>
      </c>
      <c r="G431" s="201">
        <f t="shared" si="129"/>
        <v>0</v>
      </c>
    </row>
    <row r="432" spans="1:7" s="196" customFormat="1" ht="24" customHeight="1" x14ac:dyDescent="0.2">
      <c r="A432" s="211" t="str">
        <f t="shared" si="125"/>
        <v/>
      </c>
      <c r="B432" s="211" t="str">
        <f t="shared" si="126"/>
        <v/>
      </c>
      <c r="C432" s="220"/>
      <c r="D432" s="174" t="str">
        <f t="shared" si="127"/>
        <v/>
      </c>
      <c r="E432" s="173"/>
      <c r="F432" s="201">
        <f t="shared" si="128"/>
        <v>0</v>
      </c>
      <c r="G432" s="201">
        <f t="shared" si="129"/>
        <v>0</v>
      </c>
    </row>
    <row r="433" spans="1:7" s="196" customFormat="1" ht="24" customHeight="1" x14ac:dyDescent="0.2">
      <c r="A433" s="211" t="str">
        <f t="shared" si="125"/>
        <v/>
      </c>
      <c r="B433" s="211" t="str">
        <f t="shared" si="126"/>
        <v/>
      </c>
      <c r="C433" s="220"/>
      <c r="D433" s="174" t="str">
        <f t="shared" si="127"/>
        <v/>
      </c>
      <c r="E433" s="173"/>
      <c r="F433" s="201">
        <f t="shared" si="128"/>
        <v>0</v>
      </c>
      <c r="G433" s="201">
        <f t="shared" si="129"/>
        <v>0</v>
      </c>
    </row>
    <row r="434" spans="1:7" s="196" customFormat="1" ht="24" customHeight="1" x14ac:dyDescent="0.2">
      <c r="A434" s="211" t="str">
        <f>IFERROR(VLOOKUP(C434,Tabla_Insumos,4,FALSE),"")</f>
        <v/>
      </c>
      <c r="B434" s="211" t="str">
        <f>IFERROR(VLOOKUP(A434,Tabla_Indices,5,FALSE),"")</f>
        <v/>
      </c>
      <c r="C434" s="221"/>
      <c r="D434" s="172" t="str">
        <f>IFERROR(VLOOKUP(C434,Tabla_Insumos,2,FALSE),"")</f>
        <v/>
      </c>
      <c r="E434" s="176"/>
      <c r="F434" s="201">
        <f t="shared" si="128"/>
        <v>0</v>
      </c>
      <c r="G434" s="201">
        <f t="shared" si="129"/>
        <v>0</v>
      </c>
    </row>
    <row r="435" spans="1:7" s="196" customFormat="1" ht="24" customHeight="1" x14ac:dyDescent="0.2">
      <c r="A435" s="211" t="str">
        <f>IFERROR(VLOOKUP(C435,Tabla_Insumos,4,FALSE),"")</f>
        <v/>
      </c>
      <c r="B435" s="211" t="str">
        <f>IFERROR(VLOOKUP(A435,Tabla_Indices,5,FALSE),"")</f>
        <v/>
      </c>
      <c r="C435" s="221"/>
      <c r="D435" s="172" t="str">
        <f>IFERROR(VLOOKUP(C435,Tabla_Insumos,2,FALSE),"")</f>
        <v/>
      </c>
      <c r="E435" s="176"/>
      <c r="F435" s="201">
        <f t="shared" si="128"/>
        <v>0</v>
      </c>
      <c r="G435" s="201">
        <f t="shared" si="129"/>
        <v>0</v>
      </c>
    </row>
    <row r="436" spans="1:7" ht="24" customHeight="1" x14ac:dyDescent="0.2">
      <c r="A436" s="212"/>
      <c r="E436" s="178"/>
      <c r="F436" s="195" t="s">
        <v>1744</v>
      </c>
      <c r="G436" s="222">
        <f>SUBTOTAL(9,G428:G435)</f>
        <v>0</v>
      </c>
    </row>
    <row r="437" spans="1:7" ht="24" customHeight="1" x14ac:dyDescent="0.2">
      <c r="A437" s="212"/>
      <c r="C437" s="74" t="s">
        <v>1745</v>
      </c>
      <c r="E437" s="178"/>
      <c r="G437" s="194"/>
    </row>
    <row r="438" spans="1:7" s="196" customFormat="1" ht="24" customHeight="1" x14ac:dyDescent="0.2">
      <c r="A438" s="211" t="str">
        <f>IFERROR(VLOOKUP(C438,Tabla_Insumos,4,FALSE),"")</f>
        <v/>
      </c>
      <c r="B438" s="211" t="str">
        <f>IFERROR(VLOOKUP(C438,Tabla_Insumos,5,FALSE),"")</f>
        <v/>
      </c>
      <c r="C438" s="220"/>
      <c r="D438" s="174" t="str">
        <f>IFERROR(VLOOKUP(C438,Tabla_Insumos,2,FALSE),"")</f>
        <v/>
      </c>
      <c r="E438" s="173"/>
      <c r="F438" s="201">
        <f t="shared" ref="F438:F446" si="130">IFERROR(VLOOKUP(C438,Tabla_Insumos,3,FALSE),0)</f>
        <v>0</v>
      </c>
      <c r="G438" s="201">
        <f t="shared" ref="G438:G446" si="131">ROUND(E438*F438,2)</f>
        <v>0</v>
      </c>
    </row>
    <row r="439" spans="1:7" s="196" customFormat="1" ht="24" customHeight="1" x14ac:dyDescent="0.2">
      <c r="A439" s="211" t="str">
        <f>IFERROR(VLOOKUP(C439,Tabla_Insumos,4,FALSE),"")</f>
        <v/>
      </c>
      <c r="B439" s="211" t="str">
        <f>IFERROR(VLOOKUP(C439,Tabla_Insumos,5,FALSE),"")</f>
        <v/>
      </c>
      <c r="C439" s="220"/>
      <c r="D439" s="174" t="str">
        <f>IFERROR(VLOOKUP(C439,Tabla_Insumos,2,FALSE),"")</f>
        <v/>
      </c>
      <c r="E439" s="173"/>
      <c r="F439" s="201">
        <f t="shared" si="130"/>
        <v>0</v>
      </c>
      <c r="G439" s="201">
        <f t="shared" si="131"/>
        <v>0</v>
      </c>
    </row>
    <row r="440" spans="1:7" s="196" customFormat="1" ht="24" customHeight="1" x14ac:dyDescent="0.2">
      <c r="A440" s="211" t="str">
        <f t="shared" ref="A440:A446" si="132">IFERROR(VLOOKUP(C440,Tabla_Insumos,4,FALSE),"")</f>
        <v/>
      </c>
      <c r="B440" s="211" t="str">
        <f t="shared" ref="B440:B446" si="133">IFERROR(VLOOKUP(C440,Tabla_Insumos,5,FALSE),"")</f>
        <v/>
      </c>
      <c r="C440" s="221"/>
      <c r="D440" s="172" t="str">
        <f t="shared" ref="D440:D446" si="134">IFERROR(VLOOKUP(C440,Tabla_Insumos,2,FALSE),"")</f>
        <v/>
      </c>
      <c r="E440" s="176"/>
      <c r="F440" s="201">
        <f t="shared" si="130"/>
        <v>0</v>
      </c>
      <c r="G440" s="201">
        <f t="shared" si="131"/>
        <v>0</v>
      </c>
    </row>
    <row r="441" spans="1:7" s="196" customFormat="1" ht="24" customHeight="1" x14ac:dyDescent="0.2">
      <c r="A441" s="211" t="str">
        <f t="shared" si="132"/>
        <v/>
      </c>
      <c r="B441" s="211" t="str">
        <f t="shared" si="133"/>
        <v/>
      </c>
      <c r="C441" s="221"/>
      <c r="D441" s="172" t="str">
        <f t="shared" si="134"/>
        <v/>
      </c>
      <c r="E441" s="176"/>
      <c r="F441" s="201">
        <f t="shared" si="130"/>
        <v>0</v>
      </c>
      <c r="G441" s="201">
        <f t="shared" si="131"/>
        <v>0</v>
      </c>
    </row>
    <row r="442" spans="1:7" s="196" customFormat="1" ht="24" customHeight="1" x14ac:dyDescent="0.2">
      <c r="A442" s="211" t="str">
        <f t="shared" si="132"/>
        <v/>
      </c>
      <c r="B442" s="211" t="str">
        <f t="shared" si="133"/>
        <v/>
      </c>
      <c r="C442" s="221"/>
      <c r="D442" s="172" t="str">
        <f t="shared" si="134"/>
        <v/>
      </c>
      <c r="E442" s="176"/>
      <c r="F442" s="201">
        <f t="shared" si="130"/>
        <v>0</v>
      </c>
      <c r="G442" s="201">
        <f t="shared" si="131"/>
        <v>0</v>
      </c>
    </row>
    <row r="443" spans="1:7" s="196" customFormat="1" ht="24" customHeight="1" x14ac:dyDescent="0.2">
      <c r="A443" s="211" t="str">
        <f t="shared" si="132"/>
        <v/>
      </c>
      <c r="B443" s="211" t="str">
        <f t="shared" si="133"/>
        <v/>
      </c>
      <c r="C443" s="221"/>
      <c r="D443" s="172" t="str">
        <f t="shared" si="134"/>
        <v/>
      </c>
      <c r="E443" s="176"/>
      <c r="F443" s="201">
        <f t="shared" si="130"/>
        <v>0</v>
      </c>
      <c r="G443" s="201">
        <f t="shared" si="131"/>
        <v>0</v>
      </c>
    </row>
    <row r="444" spans="1:7" s="196" customFormat="1" ht="24" customHeight="1" x14ac:dyDescent="0.2">
      <c r="A444" s="211" t="str">
        <f t="shared" si="132"/>
        <v/>
      </c>
      <c r="B444" s="211" t="str">
        <f t="shared" si="133"/>
        <v/>
      </c>
      <c r="C444" s="221"/>
      <c r="D444" s="172" t="str">
        <f t="shared" si="134"/>
        <v/>
      </c>
      <c r="E444" s="176"/>
      <c r="F444" s="201">
        <f t="shared" si="130"/>
        <v>0</v>
      </c>
      <c r="G444" s="201">
        <f t="shared" si="131"/>
        <v>0</v>
      </c>
    </row>
    <row r="445" spans="1:7" s="196" customFormat="1" ht="24" customHeight="1" x14ac:dyDescent="0.2">
      <c r="A445" s="211" t="str">
        <f t="shared" si="132"/>
        <v/>
      </c>
      <c r="B445" s="211" t="str">
        <f t="shared" si="133"/>
        <v/>
      </c>
      <c r="C445" s="221"/>
      <c r="D445" s="172" t="str">
        <f t="shared" si="134"/>
        <v/>
      </c>
      <c r="E445" s="176"/>
      <c r="F445" s="201">
        <f t="shared" si="130"/>
        <v>0</v>
      </c>
      <c r="G445" s="201">
        <f t="shared" si="131"/>
        <v>0</v>
      </c>
    </row>
    <row r="446" spans="1:7" s="196" customFormat="1" ht="24" customHeight="1" x14ac:dyDescent="0.2">
      <c r="A446" s="211" t="str">
        <f t="shared" si="132"/>
        <v/>
      </c>
      <c r="B446" s="211" t="str">
        <f t="shared" si="133"/>
        <v/>
      </c>
      <c r="C446" s="221"/>
      <c r="D446" s="172" t="str">
        <f t="shared" si="134"/>
        <v/>
      </c>
      <c r="E446" s="176"/>
      <c r="F446" s="201">
        <f t="shared" si="130"/>
        <v>0</v>
      </c>
      <c r="G446" s="201">
        <f t="shared" si="131"/>
        <v>0</v>
      </c>
    </row>
    <row r="447" spans="1:7" ht="24" customHeight="1" x14ac:dyDescent="0.2">
      <c r="A447" s="213"/>
      <c r="E447" s="178"/>
      <c r="F447" s="195" t="s">
        <v>1746</v>
      </c>
      <c r="G447" s="222">
        <f>SUBTOTAL(9,G438:G446)</f>
        <v>0</v>
      </c>
    </row>
    <row r="448" spans="1:7" ht="24" customHeight="1" x14ac:dyDescent="0.2">
      <c r="A448" s="212"/>
      <c r="E448" s="178"/>
      <c r="G448" s="194"/>
    </row>
    <row r="449" spans="1:7" ht="24" customHeight="1" x14ac:dyDescent="0.2">
      <c r="A449" s="214" t="str">
        <f>B407</f>
        <v>1.3.4</v>
      </c>
      <c r="B449" s="98" t="str">
        <f>C407</f>
        <v>Oficina para la inspección</v>
      </c>
      <c r="C449" s="197"/>
      <c r="D449" s="197" t="s">
        <v>1747</v>
      </c>
      <c r="E449" s="198"/>
      <c r="F449" s="225" t="s">
        <v>1748</v>
      </c>
      <c r="G449" s="226">
        <f>SUBTOTAL(9,G412:G448)</f>
        <v>0</v>
      </c>
    </row>
    <row r="451" spans="1:7" ht="24" customHeight="1" x14ac:dyDescent="0.2">
      <c r="A451" s="203" t="s">
        <v>1725</v>
      </c>
      <c r="B451" s="204"/>
      <c r="C451" s="99"/>
      <c r="D451" s="99"/>
      <c r="E451" s="99"/>
      <c r="F451" s="99"/>
      <c r="G451" s="215"/>
    </row>
    <row r="452" spans="1:7" ht="24" customHeight="1" x14ac:dyDescent="0.2">
      <c r="A452" s="206" t="s">
        <v>1726</v>
      </c>
      <c r="B452" s="207" t="str">
        <f>Comitente</f>
        <v>SUBSECRETARIA DE OBRAS PUBLICAS</v>
      </c>
      <c r="C452" s="216"/>
      <c r="D452" s="74"/>
      <c r="E452" s="74"/>
      <c r="F452" s="190"/>
      <c r="G452" s="191"/>
    </row>
    <row r="453" spans="1:7" ht="24" customHeight="1" x14ac:dyDescent="0.2">
      <c r="A453" s="206" t="s">
        <v>1727</v>
      </c>
      <c r="B453" s="207">
        <f>Contratista</f>
        <v>0</v>
      </c>
      <c r="C453" s="217"/>
      <c r="D453" s="217"/>
      <c r="E453" s="217"/>
      <c r="F453" s="190"/>
      <c r="G453" s="191"/>
    </row>
    <row r="454" spans="1:7" ht="24" customHeight="1" x14ac:dyDescent="0.2">
      <c r="A454" s="206" t="s">
        <v>1728</v>
      </c>
      <c r="B454" s="207" t="str">
        <f>Obra</f>
        <v>CAPS. VIRGEN DE GUADALUPE</v>
      </c>
      <c r="C454" s="217"/>
      <c r="D454" s="217"/>
      <c r="E454" s="217"/>
      <c r="F454" s="190" t="s">
        <v>1729</v>
      </c>
      <c r="G454" s="218">
        <f>Fecha_Base</f>
        <v>0</v>
      </c>
    </row>
    <row r="455" spans="1:7" ht="24" customHeight="1" x14ac:dyDescent="0.2">
      <c r="A455" s="208" t="s">
        <v>1730</v>
      </c>
      <c r="B455" s="100" t="str">
        <f>Ubicación</f>
        <v xml:space="preserve"> Calle Enfermera Medina y Cristobal Colon - Dpto. CAUCETE   -  Sup. 227,50m2</v>
      </c>
      <c r="C455" s="74"/>
      <c r="E455" s="178"/>
      <c r="G455" s="194"/>
    </row>
    <row r="456" spans="1:7" ht="24" customHeight="1" x14ac:dyDescent="0.2">
      <c r="A456" s="208" t="s">
        <v>1731</v>
      </c>
      <c r="B456" s="192">
        <f>IFERROR(VALUE(LEFT(B457,FIND(".",B457)-1)),"")</f>
        <v>1</v>
      </c>
      <c r="C456" s="71" t="str">
        <f>IFERROR(VLOOKUP(B456,Tabla_CyP,2,FALSE),"")</f>
        <v>TRABAJOS PRELIMINARES</v>
      </c>
      <c r="E456" s="178"/>
      <c r="G456" s="194"/>
    </row>
    <row r="457" spans="1:7" ht="24" customHeight="1" x14ac:dyDescent="0.2">
      <c r="A457" s="208" t="s">
        <v>1732</v>
      </c>
      <c r="B457" s="193" t="str">
        <f>IFERROR(VLOOKUP(COUNTIF($A$1:A457,"ANALISIS DE PRECIOS"),Tabla_NumeroItem,2,FALSE),"")</f>
        <v>1.3.5</v>
      </c>
      <c r="C457" s="71" t="str">
        <f>IFERROR(VLOOKUP(B457,Tabla_CyP,2,FALSE),"")</f>
        <v>Higiene y seguridad en el trabajo</v>
      </c>
      <c r="E457" s="178"/>
      <c r="F457" s="190" t="s">
        <v>1733</v>
      </c>
      <c r="G457" s="194" t="str">
        <f>IFERROR(VLOOKUP(B457,Tabla_CyP,4,FALSE),"")</f>
        <v>gl</v>
      </c>
    </row>
    <row r="458" spans="1:7" ht="24" customHeight="1" x14ac:dyDescent="0.2">
      <c r="A458" s="208"/>
      <c r="B458" s="100"/>
      <c r="E458" s="178"/>
      <c r="G458" s="194"/>
    </row>
    <row r="459" spans="1:7" ht="24" customHeight="1" x14ac:dyDescent="0.2">
      <c r="A459" s="419" t="s">
        <v>1734</v>
      </c>
      <c r="B459" s="420"/>
      <c r="C459" s="421" t="s">
        <v>1690</v>
      </c>
      <c r="D459" s="421" t="s">
        <v>1735</v>
      </c>
      <c r="E459" s="423" t="s">
        <v>1736</v>
      </c>
      <c r="F459" s="425" t="s">
        <v>1737</v>
      </c>
      <c r="G459" s="425" t="s">
        <v>1738</v>
      </c>
    </row>
    <row r="460" spans="1:7" ht="24" customHeight="1" x14ac:dyDescent="0.2">
      <c r="A460" s="209" t="s">
        <v>1739</v>
      </c>
      <c r="B460" s="209" t="s">
        <v>1740</v>
      </c>
      <c r="C460" s="422"/>
      <c r="D460" s="422"/>
      <c r="E460" s="424"/>
      <c r="F460" s="426"/>
      <c r="G460" s="426"/>
    </row>
    <row r="461" spans="1:7" ht="24" customHeight="1" x14ac:dyDescent="0.2">
      <c r="A461" s="189"/>
      <c r="B461" s="210"/>
      <c r="C461" s="89" t="s">
        <v>1741</v>
      </c>
      <c r="D461" s="197"/>
      <c r="E461" s="198"/>
      <c r="F461" s="199"/>
      <c r="G461" s="200"/>
    </row>
    <row r="462" spans="1:7" s="196" customFormat="1" ht="24" customHeight="1" x14ac:dyDescent="0.2">
      <c r="A462" s="211" t="str">
        <f>IFERROR(VLOOKUP(C462,Tabla_Insumos,4,FALSE),"")</f>
        <v/>
      </c>
      <c r="B462" s="211" t="str">
        <f>IFERROR(VLOOKUP(C462,Tabla_Insumos,5,FALSE),"")</f>
        <v/>
      </c>
      <c r="C462" s="224"/>
      <c r="D462" s="174" t="str">
        <f>IFERROR(VLOOKUP(C462,Tabla_Insumos,2,FALSE),"")</f>
        <v/>
      </c>
      <c r="E462" s="173"/>
      <c r="F462" s="201">
        <f t="shared" ref="F462:F475" si="135">IFERROR(VLOOKUP(C462,Tabla_Insumos,3,FALSE),0)</f>
        <v>0</v>
      </c>
      <c r="G462" s="201">
        <f>ROUND(E462*F462,2)</f>
        <v>0</v>
      </c>
    </row>
    <row r="463" spans="1:7" s="196" customFormat="1" ht="24" customHeight="1" x14ac:dyDescent="0.2">
      <c r="A463" s="211" t="str">
        <f t="shared" ref="A463:A475" si="136">IFERROR(VLOOKUP(C463,Tabla_Insumos,4,FALSE),"")</f>
        <v/>
      </c>
      <c r="B463" s="211" t="str">
        <f t="shared" ref="B463:B475" si="137">IFERROR(VLOOKUP(C463,Tabla_Insumos,5,FALSE),"")</f>
        <v/>
      </c>
      <c r="C463" s="221"/>
      <c r="D463" s="172" t="str">
        <f t="shared" ref="D463:D475" si="138">IFERROR(VLOOKUP(C463,Tabla_Insumos,2,FALSE),"")</f>
        <v/>
      </c>
      <c r="E463" s="176"/>
      <c r="F463" s="201">
        <f t="shared" si="135"/>
        <v>0</v>
      </c>
      <c r="G463" s="201">
        <f t="shared" ref="G463:G475" si="139">ROUND(E463*F463,2)</f>
        <v>0</v>
      </c>
    </row>
    <row r="464" spans="1:7" s="196" customFormat="1" ht="24" customHeight="1" x14ac:dyDescent="0.2">
      <c r="A464" s="211" t="str">
        <f t="shared" si="136"/>
        <v/>
      </c>
      <c r="B464" s="211" t="str">
        <f t="shared" si="137"/>
        <v/>
      </c>
      <c r="C464" s="221"/>
      <c r="D464" s="172" t="str">
        <f t="shared" si="138"/>
        <v/>
      </c>
      <c r="E464" s="176"/>
      <c r="F464" s="201">
        <f t="shared" si="135"/>
        <v>0</v>
      </c>
      <c r="G464" s="201">
        <f t="shared" si="139"/>
        <v>0</v>
      </c>
    </row>
    <row r="465" spans="1:7" s="196" customFormat="1" ht="24" customHeight="1" x14ac:dyDescent="0.2">
      <c r="A465" s="211" t="str">
        <f t="shared" si="136"/>
        <v/>
      </c>
      <c r="B465" s="211" t="str">
        <f t="shared" si="137"/>
        <v/>
      </c>
      <c r="C465" s="221"/>
      <c r="D465" s="172" t="str">
        <f t="shared" si="138"/>
        <v/>
      </c>
      <c r="E465" s="176"/>
      <c r="F465" s="201">
        <f t="shared" si="135"/>
        <v>0</v>
      </c>
      <c r="G465" s="201">
        <f t="shared" si="139"/>
        <v>0</v>
      </c>
    </row>
    <row r="466" spans="1:7" s="196" customFormat="1" ht="24" customHeight="1" x14ac:dyDescent="0.2">
      <c r="A466" s="211" t="str">
        <f t="shared" si="136"/>
        <v/>
      </c>
      <c r="B466" s="211" t="str">
        <f t="shared" si="137"/>
        <v/>
      </c>
      <c r="C466" s="221"/>
      <c r="D466" s="172" t="str">
        <f t="shared" si="138"/>
        <v/>
      </c>
      <c r="E466" s="176"/>
      <c r="F466" s="201">
        <f t="shared" si="135"/>
        <v>0</v>
      </c>
      <c r="G466" s="201">
        <f t="shared" si="139"/>
        <v>0</v>
      </c>
    </row>
    <row r="467" spans="1:7" s="196" customFormat="1" ht="24" customHeight="1" x14ac:dyDescent="0.2">
      <c r="A467" s="211" t="str">
        <f t="shared" si="136"/>
        <v/>
      </c>
      <c r="B467" s="211" t="str">
        <f t="shared" si="137"/>
        <v/>
      </c>
      <c r="C467" s="221"/>
      <c r="D467" s="172" t="str">
        <f t="shared" si="138"/>
        <v/>
      </c>
      <c r="E467" s="176"/>
      <c r="F467" s="201">
        <f t="shared" si="135"/>
        <v>0</v>
      </c>
      <c r="G467" s="201">
        <f t="shared" si="139"/>
        <v>0</v>
      </c>
    </row>
    <row r="468" spans="1:7" s="196" customFormat="1" ht="24" customHeight="1" x14ac:dyDescent="0.2">
      <c r="A468" s="211" t="str">
        <f t="shared" si="136"/>
        <v/>
      </c>
      <c r="B468" s="211" t="str">
        <f t="shared" si="137"/>
        <v/>
      </c>
      <c r="C468" s="221"/>
      <c r="D468" s="172" t="str">
        <f t="shared" si="138"/>
        <v/>
      </c>
      <c r="E468" s="176"/>
      <c r="F468" s="201">
        <f t="shared" si="135"/>
        <v>0</v>
      </c>
      <c r="G468" s="201">
        <f t="shared" si="139"/>
        <v>0</v>
      </c>
    </row>
    <row r="469" spans="1:7" s="196" customFormat="1" ht="24" customHeight="1" x14ac:dyDescent="0.2">
      <c r="A469" s="211" t="str">
        <f t="shared" si="136"/>
        <v/>
      </c>
      <c r="B469" s="211" t="str">
        <f t="shared" si="137"/>
        <v/>
      </c>
      <c r="C469" s="221"/>
      <c r="D469" s="172" t="str">
        <f t="shared" si="138"/>
        <v/>
      </c>
      <c r="E469" s="176"/>
      <c r="F469" s="201">
        <f t="shared" si="135"/>
        <v>0</v>
      </c>
      <c r="G469" s="201">
        <f t="shared" si="139"/>
        <v>0</v>
      </c>
    </row>
    <row r="470" spans="1:7" s="196" customFormat="1" ht="24" customHeight="1" x14ac:dyDescent="0.2">
      <c r="A470" s="211" t="str">
        <f t="shared" si="136"/>
        <v/>
      </c>
      <c r="B470" s="211" t="str">
        <f t="shared" si="137"/>
        <v/>
      </c>
      <c r="C470" s="221"/>
      <c r="D470" s="172" t="str">
        <f t="shared" si="138"/>
        <v/>
      </c>
      <c r="E470" s="176"/>
      <c r="F470" s="201">
        <f t="shared" si="135"/>
        <v>0</v>
      </c>
      <c r="G470" s="201">
        <f t="shared" si="139"/>
        <v>0</v>
      </c>
    </row>
    <row r="471" spans="1:7" s="196" customFormat="1" ht="24" customHeight="1" x14ac:dyDescent="0.2">
      <c r="A471" s="211" t="str">
        <f t="shared" si="136"/>
        <v/>
      </c>
      <c r="B471" s="211" t="str">
        <f t="shared" si="137"/>
        <v/>
      </c>
      <c r="C471" s="221"/>
      <c r="D471" s="172" t="str">
        <f t="shared" si="138"/>
        <v/>
      </c>
      <c r="E471" s="176"/>
      <c r="F471" s="201">
        <f t="shared" si="135"/>
        <v>0</v>
      </c>
      <c r="G471" s="201">
        <f t="shared" si="139"/>
        <v>0</v>
      </c>
    </row>
    <row r="472" spans="1:7" s="196" customFormat="1" ht="24" customHeight="1" x14ac:dyDescent="0.2">
      <c r="A472" s="211" t="str">
        <f t="shared" si="136"/>
        <v/>
      </c>
      <c r="B472" s="211" t="str">
        <f t="shared" si="137"/>
        <v/>
      </c>
      <c r="C472" s="221"/>
      <c r="D472" s="172" t="str">
        <f t="shared" si="138"/>
        <v/>
      </c>
      <c r="E472" s="176"/>
      <c r="F472" s="201">
        <f t="shared" si="135"/>
        <v>0</v>
      </c>
      <c r="G472" s="201">
        <f t="shared" si="139"/>
        <v>0</v>
      </c>
    </row>
    <row r="473" spans="1:7" s="196" customFormat="1" ht="24" customHeight="1" x14ac:dyDescent="0.2">
      <c r="A473" s="211" t="str">
        <f t="shared" si="136"/>
        <v/>
      </c>
      <c r="B473" s="211" t="str">
        <f t="shared" si="137"/>
        <v/>
      </c>
      <c r="C473" s="221"/>
      <c r="D473" s="172" t="str">
        <f t="shared" si="138"/>
        <v/>
      </c>
      <c r="E473" s="176"/>
      <c r="F473" s="201">
        <f t="shared" si="135"/>
        <v>0</v>
      </c>
      <c r="G473" s="201">
        <f t="shared" si="139"/>
        <v>0</v>
      </c>
    </row>
    <row r="474" spans="1:7" s="196" customFormat="1" ht="24" customHeight="1" x14ac:dyDescent="0.2">
      <c r="A474" s="211" t="str">
        <f t="shared" si="136"/>
        <v/>
      </c>
      <c r="B474" s="211" t="str">
        <f t="shared" si="137"/>
        <v/>
      </c>
      <c r="C474" s="221"/>
      <c r="D474" s="172" t="str">
        <f t="shared" si="138"/>
        <v/>
      </c>
      <c r="E474" s="176"/>
      <c r="F474" s="201">
        <f t="shared" si="135"/>
        <v>0</v>
      </c>
      <c r="G474" s="201">
        <f t="shared" si="139"/>
        <v>0</v>
      </c>
    </row>
    <row r="475" spans="1:7" s="196" customFormat="1" ht="24" customHeight="1" x14ac:dyDescent="0.2">
      <c r="A475" s="211" t="str">
        <f t="shared" si="136"/>
        <v/>
      </c>
      <c r="B475" s="211" t="str">
        <f t="shared" si="137"/>
        <v/>
      </c>
      <c r="C475" s="221"/>
      <c r="D475" s="172" t="str">
        <f t="shared" si="138"/>
        <v/>
      </c>
      <c r="E475" s="176"/>
      <c r="F475" s="202">
        <f t="shared" si="135"/>
        <v>0</v>
      </c>
      <c r="G475" s="201">
        <f t="shared" si="139"/>
        <v>0</v>
      </c>
    </row>
    <row r="476" spans="1:7" ht="24" customHeight="1" x14ac:dyDescent="0.2">
      <c r="A476" s="212"/>
      <c r="E476" s="178"/>
      <c r="F476" s="195" t="s">
        <v>1742</v>
      </c>
      <c r="G476" s="222">
        <f>SUBTOTAL(9,G462:G475)</f>
        <v>0</v>
      </c>
    </row>
    <row r="477" spans="1:7" ht="24" customHeight="1" x14ac:dyDescent="0.2">
      <c r="A477" s="212"/>
      <c r="C477" s="74" t="s">
        <v>1743</v>
      </c>
      <c r="E477" s="178"/>
      <c r="G477" s="194"/>
    </row>
    <row r="478" spans="1:7" s="196" customFormat="1" ht="24" customHeight="1" x14ac:dyDescent="0.2">
      <c r="A478" s="211" t="str">
        <f t="shared" ref="A478:A483" si="140">IFERROR(VLOOKUP(C478,Tabla_Insumos,4,FALSE),"")</f>
        <v/>
      </c>
      <c r="B478" s="211" t="str">
        <f t="shared" ref="B478:B483" si="141">IFERROR(VLOOKUP(A478,Tabla_Indices,5,FALSE),"")</f>
        <v/>
      </c>
      <c r="C478" s="220"/>
      <c r="D478" s="174" t="str">
        <f t="shared" ref="D478:D483" si="142">IFERROR(VLOOKUP(C478,Tabla_Insumos,2,FALSE),"")</f>
        <v/>
      </c>
      <c r="E478" s="173"/>
      <c r="F478" s="201">
        <f t="shared" ref="F478:F485" si="143">IFERROR(VLOOKUP(C478,Tabla_Insumos,3,FALSE),0)</f>
        <v>0</v>
      </c>
      <c r="G478" s="201">
        <f>ROUND(E478*F478,2)</f>
        <v>0</v>
      </c>
    </row>
    <row r="479" spans="1:7" s="196" customFormat="1" ht="24" customHeight="1" x14ac:dyDescent="0.2">
      <c r="A479" s="211" t="str">
        <f t="shared" si="140"/>
        <v/>
      </c>
      <c r="B479" s="211" t="str">
        <f t="shared" si="141"/>
        <v/>
      </c>
      <c r="C479" s="220"/>
      <c r="D479" s="174" t="str">
        <f t="shared" si="142"/>
        <v/>
      </c>
      <c r="E479" s="173"/>
      <c r="F479" s="201">
        <f t="shared" si="143"/>
        <v>0</v>
      </c>
      <c r="G479" s="201">
        <f>ROUND(E479*F479,2)</f>
        <v>0</v>
      </c>
    </row>
    <row r="480" spans="1:7" s="196" customFormat="1" ht="24" customHeight="1" x14ac:dyDescent="0.2">
      <c r="A480" s="211" t="str">
        <f t="shared" si="140"/>
        <v/>
      </c>
      <c r="B480" s="211" t="str">
        <f t="shared" si="141"/>
        <v/>
      </c>
      <c r="C480" s="220"/>
      <c r="D480" s="174" t="str">
        <f t="shared" si="142"/>
        <v/>
      </c>
      <c r="E480" s="173"/>
      <c r="F480" s="201">
        <f t="shared" si="143"/>
        <v>0</v>
      </c>
      <c r="G480" s="201">
        <f t="shared" ref="G480:G485" si="144">ROUND(E480*F480,2)</f>
        <v>0</v>
      </c>
    </row>
    <row r="481" spans="1:7" s="196" customFormat="1" ht="24" customHeight="1" x14ac:dyDescent="0.2">
      <c r="A481" s="211" t="str">
        <f t="shared" si="140"/>
        <v/>
      </c>
      <c r="B481" s="211" t="str">
        <f t="shared" si="141"/>
        <v/>
      </c>
      <c r="C481" s="220"/>
      <c r="D481" s="174" t="str">
        <f t="shared" si="142"/>
        <v/>
      </c>
      <c r="E481" s="173"/>
      <c r="F481" s="201">
        <f t="shared" si="143"/>
        <v>0</v>
      </c>
      <c r="G481" s="201">
        <f t="shared" si="144"/>
        <v>0</v>
      </c>
    </row>
    <row r="482" spans="1:7" s="196" customFormat="1" ht="24" customHeight="1" x14ac:dyDescent="0.2">
      <c r="A482" s="211" t="str">
        <f t="shared" si="140"/>
        <v/>
      </c>
      <c r="B482" s="211" t="str">
        <f t="shared" si="141"/>
        <v/>
      </c>
      <c r="C482" s="220"/>
      <c r="D482" s="174" t="str">
        <f t="shared" si="142"/>
        <v/>
      </c>
      <c r="E482" s="173"/>
      <c r="F482" s="201">
        <f t="shared" si="143"/>
        <v>0</v>
      </c>
      <c r="G482" s="201">
        <f t="shared" si="144"/>
        <v>0</v>
      </c>
    </row>
    <row r="483" spans="1:7" s="196" customFormat="1" ht="24" customHeight="1" x14ac:dyDescent="0.2">
      <c r="A483" s="211" t="str">
        <f t="shared" si="140"/>
        <v/>
      </c>
      <c r="B483" s="211" t="str">
        <f t="shared" si="141"/>
        <v/>
      </c>
      <c r="C483" s="220"/>
      <c r="D483" s="174" t="str">
        <f t="shared" si="142"/>
        <v/>
      </c>
      <c r="E483" s="173"/>
      <c r="F483" s="201">
        <f t="shared" si="143"/>
        <v>0</v>
      </c>
      <c r="G483" s="201">
        <f t="shared" si="144"/>
        <v>0</v>
      </c>
    </row>
    <row r="484" spans="1:7" s="196" customFormat="1" ht="24" customHeight="1" x14ac:dyDescent="0.2">
      <c r="A484" s="211" t="str">
        <f>IFERROR(VLOOKUP(C484,Tabla_Insumos,4,FALSE),"")</f>
        <v/>
      </c>
      <c r="B484" s="211" t="str">
        <f>IFERROR(VLOOKUP(A484,Tabla_Indices,5,FALSE),"")</f>
        <v/>
      </c>
      <c r="C484" s="221"/>
      <c r="D484" s="172" t="str">
        <f>IFERROR(VLOOKUP(C484,Tabla_Insumos,2,FALSE),"")</f>
        <v/>
      </c>
      <c r="E484" s="176"/>
      <c r="F484" s="201">
        <f t="shared" si="143"/>
        <v>0</v>
      </c>
      <c r="G484" s="201">
        <f t="shared" si="144"/>
        <v>0</v>
      </c>
    </row>
    <row r="485" spans="1:7" s="196" customFormat="1" ht="24" customHeight="1" x14ac:dyDescent="0.2">
      <c r="A485" s="211" t="str">
        <f>IFERROR(VLOOKUP(C485,Tabla_Insumos,4,FALSE),"")</f>
        <v/>
      </c>
      <c r="B485" s="211" t="str">
        <f>IFERROR(VLOOKUP(A485,Tabla_Indices,5,FALSE),"")</f>
        <v/>
      </c>
      <c r="C485" s="221"/>
      <c r="D485" s="172" t="str">
        <f>IFERROR(VLOOKUP(C485,Tabla_Insumos,2,FALSE),"")</f>
        <v/>
      </c>
      <c r="E485" s="176"/>
      <c r="F485" s="201">
        <f t="shared" si="143"/>
        <v>0</v>
      </c>
      <c r="G485" s="201">
        <f t="shared" si="144"/>
        <v>0</v>
      </c>
    </row>
    <row r="486" spans="1:7" ht="24" customHeight="1" x14ac:dyDescent="0.2">
      <c r="A486" s="212"/>
      <c r="E486" s="178"/>
      <c r="F486" s="195" t="s">
        <v>1744</v>
      </c>
      <c r="G486" s="222">
        <f>SUBTOTAL(9,G478:G485)</f>
        <v>0</v>
      </c>
    </row>
    <row r="487" spans="1:7" ht="24" customHeight="1" x14ac:dyDescent="0.2">
      <c r="A487" s="212"/>
      <c r="C487" s="74" t="s">
        <v>1745</v>
      </c>
      <c r="E487" s="178"/>
      <c r="G487" s="194"/>
    </row>
    <row r="488" spans="1:7" s="196" customFormat="1" ht="24" customHeight="1" x14ac:dyDescent="0.2">
      <c r="A488" s="211" t="str">
        <f>IFERROR(VLOOKUP(C488,Tabla_Insumos,4,FALSE),"")</f>
        <v/>
      </c>
      <c r="B488" s="211" t="str">
        <f>IFERROR(VLOOKUP(C488,Tabla_Insumos,5,FALSE),"")</f>
        <v/>
      </c>
      <c r="C488" s="220"/>
      <c r="D488" s="174" t="str">
        <f>IFERROR(VLOOKUP(C488,Tabla_Insumos,2,FALSE),"")</f>
        <v/>
      </c>
      <c r="E488" s="173"/>
      <c r="F488" s="201">
        <f t="shared" ref="F488:F496" si="145">IFERROR(VLOOKUP(C488,Tabla_Insumos,3,FALSE),0)</f>
        <v>0</v>
      </c>
      <c r="G488" s="201">
        <f t="shared" ref="G488:G496" si="146">ROUND(E488*F488,2)</f>
        <v>0</v>
      </c>
    </row>
    <row r="489" spans="1:7" s="196" customFormat="1" ht="24" customHeight="1" x14ac:dyDescent="0.2">
      <c r="A489" s="211" t="str">
        <f t="shared" ref="A489:A496" si="147">IFERROR(VLOOKUP(C489,Tabla_Insumos,4,FALSE),"")</f>
        <v/>
      </c>
      <c r="B489" s="211" t="str">
        <f t="shared" ref="B489:B496" si="148">IFERROR(VLOOKUP(C489,Tabla_Insumos,5,FALSE),"")</f>
        <v/>
      </c>
      <c r="C489" s="221"/>
      <c r="D489" s="172" t="str">
        <f t="shared" ref="D489:D496" si="149">IFERROR(VLOOKUP(C489,Tabla_Insumos,2,FALSE),"")</f>
        <v/>
      </c>
      <c r="E489" s="176"/>
      <c r="F489" s="201">
        <f t="shared" si="145"/>
        <v>0</v>
      </c>
      <c r="G489" s="201">
        <f t="shared" si="146"/>
        <v>0</v>
      </c>
    </row>
    <row r="490" spans="1:7" s="196" customFormat="1" ht="24" customHeight="1" x14ac:dyDescent="0.2">
      <c r="A490" s="211" t="str">
        <f t="shared" si="147"/>
        <v/>
      </c>
      <c r="B490" s="211" t="str">
        <f t="shared" si="148"/>
        <v/>
      </c>
      <c r="C490" s="221"/>
      <c r="D490" s="172" t="str">
        <f t="shared" si="149"/>
        <v/>
      </c>
      <c r="E490" s="176"/>
      <c r="F490" s="201">
        <f t="shared" si="145"/>
        <v>0</v>
      </c>
      <c r="G490" s="201">
        <f t="shared" si="146"/>
        <v>0</v>
      </c>
    </row>
    <row r="491" spans="1:7" s="196" customFormat="1" ht="24" customHeight="1" x14ac:dyDescent="0.2">
      <c r="A491" s="211" t="str">
        <f t="shared" si="147"/>
        <v/>
      </c>
      <c r="B491" s="211" t="str">
        <f t="shared" si="148"/>
        <v/>
      </c>
      <c r="C491" s="221"/>
      <c r="D491" s="172" t="str">
        <f t="shared" si="149"/>
        <v/>
      </c>
      <c r="E491" s="176"/>
      <c r="F491" s="201">
        <f t="shared" si="145"/>
        <v>0</v>
      </c>
      <c r="G491" s="201">
        <f t="shared" si="146"/>
        <v>0</v>
      </c>
    </row>
    <row r="492" spans="1:7" s="196" customFormat="1" ht="24" customHeight="1" x14ac:dyDescent="0.2">
      <c r="A492" s="211" t="str">
        <f t="shared" si="147"/>
        <v/>
      </c>
      <c r="B492" s="211" t="str">
        <f t="shared" si="148"/>
        <v/>
      </c>
      <c r="C492" s="221"/>
      <c r="D492" s="172" t="str">
        <f t="shared" si="149"/>
        <v/>
      </c>
      <c r="E492" s="176"/>
      <c r="F492" s="201">
        <f t="shared" si="145"/>
        <v>0</v>
      </c>
      <c r="G492" s="201">
        <f t="shared" si="146"/>
        <v>0</v>
      </c>
    </row>
    <row r="493" spans="1:7" s="196" customFormat="1" ht="24" customHeight="1" x14ac:dyDescent="0.2">
      <c r="A493" s="211" t="str">
        <f t="shared" si="147"/>
        <v/>
      </c>
      <c r="B493" s="211" t="str">
        <f t="shared" si="148"/>
        <v/>
      </c>
      <c r="C493" s="221"/>
      <c r="D493" s="172" t="str">
        <f t="shared" si="149"/>
        <v/>
      </c>
      <c r="E493" s="176"/>
      <c r="F493" s="201">
        <f t="shared" si="145"/>
        <v>0</v>
      </c>
      <c r="G493" s="201">
        <f t="shared" si="146"/>
        <v>0</v>
      </c>
    </row>
    <row r="494" spans="1:7" s="196" customFormat="1" ht="24" customHeight="1" x14ac:dyDescent="0.2">
      <c r="A494" s="211" t="str">
        <f t="shared" si="147"/>
        <v/>
      </c>
      <c r="B494" s="211" t="str">
        <f t="shared" si="148"/>
        <v/>
      </c>
      <c r="C494" s="221"/>
      <c r="D494" s="172" t="str">
        <f t="shared" si="149"/>
        <v/>
      </c>
      <c r="E494" s="176"/>
      <c r="F494" s="201">
        <f t="shared" si="145"/>
        <v>0</v>
      </c>
      <c r="G494" s="201">
        <f t="shared" si="146"/>
        <v>0</v>
      </c>
    </row>
    <row r="495" spans="1:7" s="196" customFormat="1" ht="24" customHeight="1" x14ac:dyDescent="0.2">
      <c r="A495" s="211" t="str">
        <f t="shared" si="147"/>
        <v/>
      </c>
      <c r="B495" s="211" t="str">
        <f t="shared" si="148"/>
        <v/>
      </c>
      <c r="C495" s="221"/>
      <c r="D495" s="172" t="str">
        <f t="shared" si="149"/>
        <v/>
      </c>
      <c r="E495" s="176"/>
      <c r="F495" s="201">
        <f t="shared" si="145"/>
        <v>0</v>
      </c>
      <c r="G495" s="201">
        <f t="shared" si="146"/>
        <v>0</v>
      </c>
    </row>
    <row r="496" spans="1:7" s="196" customFormat="1" ht="24" customHeight="1" x14ac:dyDescent="0.2">
      <c r="A496" s="211" t="str">
        <f t="shared" si="147"/>
        <v/>
      </c>
      <c r="B496" s="211" t="str">
        <f t="shared" si="148"/>
        <v/>
      </c>
      <c r="C496" s="221"/>
      <c r="D496" s="172" t="str">
        <f t="shared" si="149"/>
        <v/>
      </c>
      <c r="E496" s="176"/>
      <c r="F496" s="201">
        <f t="shared" si="145"/>
        <v>0</v>
      </c>
      <c r="G496" s="201">
        <f t="shared" si="146"/>
        <v>0</v>
      </c>
    </row>
    <row r="497" spans="1:7" ht="24" customHeight="1" x14ac:dyDescent="0.2">
      <c r="A497" s="213"/>
      <c r="E497" s="178"/>
      <c r="F497" s="195" t="s">
        <v>1746</v>
      </c>
      <c r="G497" s="222">
        <f>SUBTOTAL(9,G488:G496)</f>
        <v>0</v>
      </c>
    </row>
    <row r="498" spans="1:7" ht="24" customHeight="1" x14ac:dyDescent="0.2">
      <c r="A498" s="212"/>
      <c r="E498" s="178"/>
      <c r="G498" s="194"/>
    </row>
    <row r="499" spans="1:7" ht="24" customHeight="1" x14ac:dyDescent="0.2">
      <c r="A499" s="214" t="str">
        <f>B457</f>
        <v>1.3.5</v>
      </c>
      <c r="B499" s="98" t="str">
        <f>C457</f>
        <v>Higiene y seguridad en el trabajo</v>
      </c>
      <c r="C499" s="197"/>
      <c r="D499" s="197" t="s">
        <v>1747</v>
      </c>
      <c r="E499" s="198"/>
      <c r="F499" s="225" t="s">
        <v>1748</v>
      </c>
      <c r="G499" s="226">
        <f>SUBTOTAL(9,G462:G498)</f>
        <v>0</v>
      </c>
    </row>
    <row r="501" spans="1:7" ht="24" customHeight="1" x14ac:dyDescent="0.2">
      <c r="A501" s="203" t="s">
        <v>1725</v>
      </c>
      <c r="B501" s="204"/>
      <c r="C501" s="99"/>
      <c r="D501" s="99"/>
      <c r="E501" s="99"/>
      <c r="F501" s="99"/>
      <c r="G501" s="215"/>
    </row>
    <row r="502" spans="1:7" ht="24" customHeight="1" x14ac:dyDescent="0.2">
      <c r="A502" s="206" t="s">
        <v>1726</v>
      </c>
      <c r="B502" s="207" t="str">
        <f>Comitente</f>
        <v>SUBSECRETARIA DE OBRAS PUBLICAS</v>
      </c>
      <c r="C502" s="216"/>
      <c r="D502" s="74"/>
      <c r="E502" s="74"/>
      <c r="F502" s="190"/>
      <c r="G502" s="191"/>
    </row>
    <row r="503" spans="1:7" ht="24" customHeight="1" x14ac:dyDescent="0.2">
      <c r="A503" s="206" t="s">
        <v>1727</v>
      </c>
      <c r="B503" s="207">
        <f>Contratista</f>
        <v>0</v>
      </c>
      <c r="C503" s="217"/>
      <c r="D503" s="217"/>
      <c r="E503" s="217"/>
      <c r="F503" s="190"/>
      <c r="G503" s="191"/>
    </row>
    <row r="504" spans="1:7" ht="24" customHeight="1" x14ac:dyDescent="0.2">
      <c r="A504" s="206" t="s">
        <v>1728</v>
      </c>
      <c r="B504" s="207" t="str">
        <f>Obra</f>
        <v>CAPS. VIRGEN DE GUADALUPE</v>
      </c>
      <c r="C504" s="217"/>
      <c r="D504" s="217"/>
      <c r="E504" s="217"/>
      <c r="F504" s="190" t="s">
        <v>1729</v>
      </c>
      <c r="G504" s="218">
        <f>Fecha_Base</f>
        <v>0</v>
      </c>
    </row>
    <row r="505" spans="1:7" ht="24" customHeight="1" x14ac:dyDescent="0.2">
      <c r="A505" s="208" t="s">
        <v>1730</v>
      </c>
      <c r="B505" s="100" t="str">
        <f>Ubicación</f>
        <v xml:space="preserve"> Calle Enfermera Medina y Cristobal Colon - Dpto. CAUCETE   -  Sup. 227,50m2</v>
      </c>
      <c r="C505" s="74"/>
      <c r="E505" s="178"/>
      <c r="G505" s="194"/>
    </row>
    <row r="506" spans="1:7" ht="24" customHeight="1" x14ac:dyDescent="0.2">
      <c r="A506" s="208" t="s">
        <v>1731</v>
      </c>
      <c r="B506" s="192">
        <f>IFERROR(VALUE(LEFT(B507,FIND(".",B507)-1)),"")</f>
        <v>2</v>
      </c>
      <c r="C506" s="71" t="str">
        <f>IFERROR(VLOOKUP(B506,Tabla_CyP,2,FALSE),"")</f>
        <v/>
      </c>
      <c r="E506" s="178"/>
      <c r="G506" s="194"/>
    </row>
    <row r="507" spans="1:7" ht="24" customHeight="1" x14ac:dyDescent="0.2">
      <c r="A507" s="208" t="s">
        <v>1732</v>
      </c>
      <c r="B507" s="193" t="str">
        <f>IFERROR(VLOOKUP(COUNTIF($A$1:A507,"ANALISIS DE PRECIOS"),Tabla_NumeroItem,2,FALSE),"")</f>
        <v>2.1.1</v>
      </c>
      <c r="C507" s="71" t="str">
        <f>IFERROR(VLOOKUP(B507,Tabla_CyP,2,FALSE),"")</f>
        <v>Relleno y Compactación</v>
      </c>
      <c r="E507" s="178"/>
      <c r="F507" s="190" t="s">
        <v>1733</v>
      </c>
      <c r="G507" s="194" t="str">
        <f>IFERROR(VLOOKUP(B507,Tabla_CyP,4,FALSE),"")</f>
        <v>m3</v>
      </c>
    </row>
    <row r="508" spans="1:7" ht="24" customHeight="1" x14ac:dyDescent="0.2">
      <c r="A508" s="208"/>
      <c r="B508" s="100"/>
      <c r="E508" s="178"/>
      <c r="G508" s="194"/>
    </row>
    <row r="509" spans="1:7" ht="24" customHeight="1" x14ac:dyDescent="0.2">
      <c r="A509" s="419" t="s">
        <v>1734</v>
      </c>
      <c r="B509" s="420"/>
      <c r="C509" s="421" t="s">
        <v>1690</v>
      </c>
      <c r="D509" s="421" t="s">
        <v>1735</v>
      </c>
      <c r="E509" s="423" t="s">
        <v>1736</v>
      </c>
      <c r="F509" s="425" t="s">
        <v>1737</v>
      </c>
      <c r="G509" s="425" t="s">
        <v>1738</v>
      </c>
    </row>
    <row r="510" spans="1:7" ht="24" customHeight="1" x14ac:dyDescent="0.2">
      <c r="A510" s="209" t="s">
        <v>1739</v>
      </c>
      <c r="B510" s="209" t="s">
        <v>1740</v>
      </c>
      <c r="C510" s="422"/>
      <c r="D510" s="422"/>
      <c r="E510" s="424"/>
      <c r="F510" s="426"/>
      <c r="G510" s="426"/>
    </row>
    <row r="511" spans="1:7" ht="24" customHeight="1" x14ac:dyDescent="0.2">
      <c r="A511" s="189"/>
      <c r="B511" s="210"/>
      <c r="C511" s="89" t="s">
        <v>1741</v>
      </c>
      <c r="D511" s="197"/>
      <c r="E511" s="198"/>
      <c r="F511" s="199"/>
      <c r="G511" s="200"/>
    </row>
    <row r="512" spans="1:7" s="196" customFormat="1" ht="24" customHeight="1" x14ac:dyDescent="0.2">
      <c r="A512" s="211" t="str">
        <f>IFERROR(VLOOKUP(C512,Tabla_Insumos,4,FALSE),"")</f>
        <v/>
      </c>
      <c r="B512" s="211" t="str">
        <f>IFERROR(VLOOKUP(C512,Tabla_Insumos,5,FALSE),"")</f>
        <v/>
      </c>
      <c r="C512" s="224"/>
      <c r="D512" s="174" t="str">
        <f>IFERROR(VLOOKUP(C512,Tabla_Insumos,2,FALSE),"")</f>
        <v/>
      </c>
      <c r="E512" s="173"/>
      <c r="F512" s="201">
        <f t="shared" ref="F512:F525" si="150">IFERROR(VLOOKUP(C512,Tabla_Insumos,3,FALSE),0)</f>
        <v>0</v>
      </c>
      <c r="G512" s="201">
        <f>ROUND(E512*F512,2)</f>
        <v>0</v>
      </c>
    </row>
    <row r="513" spans="1:7" s="196" customFormat="1" ht="24" customHeight="1" x14ac:dyDescent="0.2">
      <c r="A513" s="211" t="str">
        <f t="shared" ref="A513:A525" si="151">IFERROR(VLOOKUP(C513,Tabla_Insumos,4,FALSE),"")</f>
        <v/>
      </c>
      <c r="B513" s="211" t="str">
        <f t="shared" ref="B513:B525" si="152">IFERROR(VLOOKUP(C513,Tabla_Insumos,5,FALSE),"")</f>
        <v/>
      </c>
      <c r="C513" s="221"/>
      <c r="D513" s="172" t="str">
        <f t="shared" ref="D513:D525" si="153">IFERROR(VLOOKUP(C513,Tabla_Insumos,2,FALSE),"")</f>
        <v/>
      </c>
      <c r="E513" s="176"/>
      <c r="F513" s="201">
        <f t="shared" si="150"/>
        <v>0</v>
      </c>
      <c r="G513" s="201">
        <f t="shared" ref="G513:G525" si="154">ROUND(E513*F513,2)</f>
        <v>0</v>
      </c>
    </row>
    <row r="514" spans="1:7" s="196" customFormat="1" ht="24" customHeight="1" x14ac:dyDescent="0.2">
      <c r="A514" s="211" t="str">
        <f t="shared" si="151"/>
        <v/>
      </c>
      <c r="B514" s="211" t="str">
        <f t="shared" si="152"/>
        <v/>
      </c>
      <c r="C514" s="221"/>
      <c r="D514" s="172" t="str">
        <f t="shared" si="153"/>
        <v/>
      </c>
      <c r="E514" s="176"/>
      <c r="F514" s="201">
        <f t="shared" si="150"/>
        <v>0</v>
      </c>
      <c r="G514" s="201">
        <f t="shared" si="154"/>
        <v>0</v>
      </c>
    </row>
    <row r="515" spans="1:7" s="196" customFormat="1" ht="24" customHeight="1" x14ac:dyDescent="0.2">
      <c r="A515" s="211" t="str">
        <f t="shared" si="151"/>
        <v/>
      </c>
      <c r="B515" s="211" t="str">
        <f t="shared" si="152"/>
        <v/>
      </c>
      <c r="C515" s="221"/>
      <c r="D515" s="172" t="str">
        <f t="shared" si="153"/>
        <v/>
      </c>
      <c r="E515" s="176"/>
      <c r="F515" s="201">
        <f t="shared" si="150"/>
        <v>0</v>
      </c>
      <c r="G515" s="201">
        <f t="shared" si="154"/>
        <v>0</v>
      </c>
    </row>
    <row r="516" spans="1:7" s="196" customFormat="1" ht="24" customHeight="1" x14ac:dyDescent="0.2">
      <c r="A516" s="211" t="str">
        <f t="shared" si="151"/>
        <v/>
      </c>
      <c r="B516" s="211" t="str">
        <f t="shared" si="152"/>
        <v/>
      </c>
      <c r="C516" s="221"/>
      <c r="D516" s="172" t="str">
        <f t="shared" si="153"/>
        <v/>
      </c>
      <c r="E516" s="176"/>
      <c r="F516" s="201">
        <f t="shared" si="150"/>
        <v>0</v>
      </c>
      <c r="G516" s="201">
        <f t="shared" si="154"/>
        <v>0</v>
      </c>
    </row>
    <row r="517" spans="1:7" s="196" customFormat="1" ht="24" customHeight="1" x14ac:dyDescent="0.2">
      <c r="A517" s="211" t="str">
        <f t="shared" si="151"/>
        <v/>
      </c>
      <c r="B517" s="211" t="str">
        <f t="shared" si="152"/>
        <v/>
      </c>
      <c r="C517" s="221"/>
      <c r="D517" s="172" t="str">
        <f t="shared" si="153"/>
        <v/>
      </c>
      <c r="E517" s="176"/>
      <c r="F517" s="201">
        <f t="shared" si="150"/>
        <v>0</v>
      </c>
      <c r="G517" s="201">
        <f t="shared" si="154"/>
        <v>0</v>
      </c>
    </row>
    <row r="518" spans="1:7" s="196" customFormat="1" ht="24" customHeight="1" x14ac:dyDescent="0.2">
      <c r="A518" s="211" t="str">
        <f t="shared" si="151"/>
        <v/>
      </c>
      <c r="B518" s="211" t="str">
        <f t="shared" si="152"/>
        <v/>
      </c>
      <c r="C518" s="221"/>
      <c r="D518" s="172" t="str">
        <f t="shared" si="153"/>
        <v/>
      </c>
      <c r="E518" s="176"/>
      <c r="F518" s="201">
        <f t="shared" si="150"/>
        <v>0</v>
      </c>
      <c r="G518" s="201">
        <f t="shared" si="154"/>
        <v>0</v>
      </c>
    </row>
    <row r="519" spans="1:7" s="196" customFormat="1" ht="24" customHeight="1" x14ac:dyDescent="0.2">
      <c r="A519" s="211" t="str">
        <f t="shared" si="151"/>
        <v/>
      </c>
      <c r="B519" s="211" t="str">
        <f t="shared" si="152"/>
        <v/>
      </c>
      <c r="C519" s="221"/>
      <c r="D519" s="172" t="str">
        <f t="shared" si="153"/>
        <v/>
      </c>
      <c r="E519" s="176"/>
      <c r="F519" s="201">
        <f t="shared" si="150"/>
        <v>0</v>
      </c>
      <c r="G519" s="201">
        <f t="shared" si="154"/>
        <v>0</v>
      </c>
    </row>
    <row r="520" spans="1:7" s="196" customFormat="1" ht="24" customHeight="1" x14ac:dyDescent="0.2">
      <c r="A520" s="211" t="str">
        <f t="shared" si="151"/>
        <v/>
      </c>
      <c r="B520" s="211" t="str">
        <f t="shared" si="152"/>
        <v/>
      </c>
      <c r="C520" s="221"/>
      <c r="D520" s="172" t="str">
        <f t="shared" si="153"/>
        <v/>
      </c>
      <c r="E520" s="176"/>
      <c r="F520" s="201">
        <f t="shared" si="150"/>
        <v>0</v>
      </c>
      <c r="G520" s="201">
        <f t="shared" si="154"/>
        <v>0</v>
      </c>
    </row>
    <row r="521" spans="1:7" s="196" customFormat="1" ht="24" customHeight="1" x14ac:dyDescent="0.2">
      <c r="A521" s="211" t="str">
        <f t="shared" si="151"/>
        <v/>
      </c>
      <c r="B521" s="211" t="str">
        <f t="shared" si="152"/>
        <v/>
      </c>
      <c r="C521" s="221"/>
      <c r="D521" s="172" t="str">
        <f t="shared" si="153"/>
        <v/>
      </c>
      <c r="E521" s="176"/>
      <c r="F521" s="201">
        <f t="shared" si="150"/>
        <v>0</v>
      </c>
      <c r="G521" s="201">
        <f t="shared" si="154"/>
        <v>0</v>
      </c>
    </row>
    <row r="522" spans="1:7" s="196" customFormat="1" ht="24" customHeight="1" x14ac:dyDescent="0.2">
      <c r="A522" s="211" t="str">
        <f t="shared" si="151"/>
        <v/>
      </c>
      <c r="B522" s="211" t="str">
        <f t="shared" si="152"/>
        <v/>
      </c>
      <c r="C522" s="221"/>
      <c r="D522" s="172" t="str">
        <f t="shared" si="153"/>
        <v/>
      </c>
      <c r="E522" s="176"/>
      <c r="F522" s="201">
        <f t="shared" si="150"/>
        <v>0</v>
      </c>
      <c r="G522" s="201">
        <f t="shared" si="154"/>
        <v>0</v>
      </c>
    </row>
    <row r="523" spans="1:7" s="196" customFormat="1" ht="24" customHeight="1" x14ac:dyDescent="0.2">
      <c r="A523" s="211" t="str">
        <f t="shared" si="151"/>
        <v/>
      </c>
      <c r="B523" s="211" t="str">
        <f t="shared" si="152"/>
        <v/>
      </c>
      <c r="C523" s="221"/>
      <c r="D523" s="172" t="str">
        <f t="shared" si="153"/>
        <v/>
      </c>
      <c r="E523" s="176"/>
      <c r="F523" s="201">
        <f t="shared" si="150"/>
        <v>0</v>
      </c>
      <c r="G523" s="201">
        <f t="shared" si="154"/>
        <v>0</v>
      </c>
    </row>
    <row r="524" spans="1:7" s="196" customFormat="1" ht="24" customHeight="1" x14ac:dyDescent="0.2">
      <c r="A524" s="211" t="str">
        <f t="shared" si="151"/>
        <v/>
      </c>
      <c r="B524" s="211" t="str">
        <f t="shared" si="152"/>
        <v/>
      </c>
      <c r="C524" s="221"/>
      <c r="D524" s="172" t="str">
        <f t="shared" si="153"/>
        <v/>
      </c>
      <c r="E524" s="176"/>
      <c r="F524" s="201">
        <f t="shared" si="150"/>
        <v>0</v>
      </c>
      <c r="G524" s="201">
        <f t="shared" si="154"/>
        <v>0</v>
      </c>
    </row>
    <row r="525" spans="1:7" s="196" customFormat="1" ht="24" customHeight="1" x14ac:dyDescent="0.2">
      <c r="A525" s="211" t="str">
        <f t="shared" si="151"/>
        <v/>
      </c>
      <c r="B525" s="211" t="str">
        <f t="shared" si="152"/>
        <v/>
      </c>
      <c r="C525" s="221"/>
      <c r="D525" s="172" t="str">
        <f t="shared" si="153"/>
        <v/>
      </c>
      <c r="E525" s="176"/>
      <c r="F525" s="202">
        <f t="shared" si="150"/>
        <v>0</v>
      </c>
      <c r="G525" s="201">
        <f t="shared" si="154"/>
        <v>0</v>
      </c>
    </row>
    <row r="526" spans="1:7" ht="24" customHeight="1" x14ac:dyDescent="0.2">
      <c r="A526" s="212"/>
      <c r="E526" s="178"/>
      <c r="F526" s="195" t="s">
        <v>1742</v>
      </c>
      <c r="G526" s="222">
        <f>SUBTOTAL(9,G512:G525)</f>
        <v>0</v>
      </c>
    </row>
    <row r="527" spans="1:7" ht="24" customHeight="1" x14ac:dyDescent="0.2">
      <c r="A527" s="212"/>
      <c r="C527" s="74" t="s">
        <v>1743</v>
      </c>
      <c r="E527" s="178"/>
      <c r="G527" s="194"/>
    </row>
    <row r="528" spans="1:7" s="196" customFormat="1" ht="24" customHeight="1" x14ac:dyDescent="0.2">
      <c r="A528" s="211" t="str">
        <f t="shared" ref="A528:A533" si="155">IFERROR(VLOOKUP(C528,Tabla_Insumos,4,FALSE),"")</f>
        <v/>
      </c>
      <c r="B528" s="211" t="str">
        <f t="shared" ref="B528:B533" si="156">IFERROR(VLOOKUP(A528,Tabla_Indices,5,FALSE),"")</f>
        <v/>
      </c>
      <c r="C528" s="220"/>
      <c r="D528" s="174" t="str">
        <f t="shared" ref="D528:D533" si="157">IFERROR(VLOOKUP(C528,Tabla_Insumos,2,FALSE),"")</f>
        <v/>
      </c>
      <c r="E528" s="173"/>
      <c r="F528" s="201">
        <f t="shared" ref="F528:F535" si="158">IFERROR(VLOOKUP(C528,Tabla_Insumos,3,FALSE),0)</f>
        <v>0</v>
      </c>
      <c r="G528" s="201">
        <f>ROUND(E528*F528,2)</f>
        <v>0</v>
      </c>
    </row>
    <row r="529" spans="1:7" s="196" customFormat="1" ht="24" customHeight="1" x14ac:dyDescent="0.2">
      <c r="A529" s="211" t="str">
        <f t="shared" si="155"/>
        <v/>
      </c>
      <c r="B529" s="211" t="str">
        <f t="shared" si="156"/>
        <v/>
      </c>
      <c r="C529" s="220"/>
      <c r="D529" s="174" t="str">
        <f t="shared" si="157"/>
        <v/>
      </c>
      <c r="E529" s="173"/>
      <c r="F529" s="201">
        <f t="shared" si="158"/>
        <v>0</v>
      </c>
      <c r="G529" s="201">
        <f>ROUND(E529*F529,2)</f>
        <v>0</v>
      </c>
    </row>
    <row r="530" spans="1:7" s="196" customFormat="1" ht="24" customHeight="1" x14ac:dyDescent="0.2">
      <c r="A530" s="211" t="str">
        <f t="shared" si="155"/>
        <v/>
      </c>
      <c r="B530" s="211" t="str">
        <f t="shared" si="156"/>
        <v/>
      </c>
      <c r="C530" s="220"/>
      <c r="D530" s="174" t="str">
        <f t="shared" si="157"/>
        <v/>
      </c>
      <c r="E530" s="173"/>
      <c r="F530" s="201">
        <f t="shared" si="158"/>
        <v>0</v>
      </c>
      <c r="G530" s="201">
        <f t="shared" ref="G530:G535" si="159">ROUND(E530*F530,2)</f>
        <v>0</v>
      </c>
    </row>
    <row r="531" spans="1:7" s="196" customFormat="1" ht="24" customHeight="1" x14ac:dyDescent="0.2">
      <c r="A531" s="211" t="str">
        <f t="shared" si="155"/>
        <v/>
      </c>
      <c r="B531" s="211" t="str">
        <f t="shared" si="156"/>
        <v/>
      </c>
      <c r="C531" s="220"/>
      <c r="D531" s="174" t="str">
        <f t="shared" si="157"/>
        <v/>
      </c>
      <c r="E531" s="173"/>
      <c r="F531" s="201">
        <f t="shared" si="158"/>
        <v>0</v>
      </c>
      <c r="G531" s="201">
        <f t="shared" si="159"/>
        <v>0</v>
      </c>
    </row>
    <row r="532" spans="1:7" s="196" customFormat="1" ht="24" customHeight="1" x14ac:dyDescent="0.2">
      <c r="A532" s="211" t="str">
        <f t="shared" si="155"/>
        <v/>
      </c>
      <c r="B532" s="211" t="str">
        <f t="shared" si="156"/>
        <v/>
      </c>
      <c r="C532" s="220"/>
      <c r="D532" s="174" t="str">
        <f t="shared" si="157"/>
        <v/>
      </c>
      <c r="E532" s="173"/>
      <c r="F532" s="201">
        <f t="shared" si="158"/>
        <v>0</v>
      </c>
      <c r="G532" s="201">
        <f t="shared" si="159"/>
        <v>0</v>
      </c>
    </row>
    <row r="533" spans="1:7" s="196" customFormat="1" ht="24" customHeight="1" x14ac:dyDescent="0.2">
      <c r="A533" s="211" t="str">
        <f t="shared" si="155"/>
        <v/>
      </c>
      <c r="B533" s="211" t="str">
        <f t="shared" si="156"/>
        <v/>
      </c>
      <c r="C533" s="220"/>
      <c r="D533" s="174" t="str">
        <f t="shared" si="157"/>
        <v/>
      </c>
      <c r="E533" s="173"/>
      <c r="F533" s="201">
        <f t="shared" si="158"/>
        <v>0</v>
      </c>
      <c r="G533" s="201">
        <f t="shared" si="159"/>
        <v>0</v>
      </c>
    </row>
    <row r="534" spans="1:7" s="196" customFormat="1" ht="24" customHeight="1" x14ac:dyDescent="0.2">
      <c r="A534" s="211" t="str">
        <f>IFERROR(VLOOKUP(C534,Tabla_Insumos,4,FALSE),"")</f>
        <v/>
      </c>
      <c r="B534" s="211" t="str">
        <f>IFERROR(VLOOKUP(A534,Tabla_Indices,5,FALSE),"")</f>
        <v/>
      </c>
      <c r="C534" s="221"/>
      <c r="D534" s="172" t="str">
        <f>IFERROR(VLOOKUP(C534,Tabla_Insumos,2,FALSE),"")</f>
        <v/>
      </c>
      <c r="E534" s="176"/>
      <c r="F534" s="201">
        <f t="shared" si="158"/>
        <v>0</v>
      </c>
      <c r="G534" s="201">
        <f t="shared" si="159"/>
        <v>0</v>
      </c>
    </row>
    <row r="535" spans="1:7" s="196" customFormat="1" ht="24" customHeight="1" x14ac:dyDescent="0.2">
      <c r="A535" s="211" t="str">
        <f>IFERROR(VLOOKUP(C535,Tabla_Insumos,4,FALSE),"")</f>
        <v/>
      </c>
      <c r="B535" s="211" t="str">
        <f>IFERROR(VLOOKUP(A535,Tabla_Indices,5,FALSE),"")</f>
        <v/>
      </c>
      <c r="C535" s="221"/>
      <c r="D535" s="172" t="str">
        <f>IFERROR(VLOOKUP(C535,Tabla_Insumos,2,FALSE),"")</f>
        <v/>
      </c>
      <c r="E535" s="176"/>
      <c r="F535" s="201">
        <f t="shared" si="158"/>
        <v>0</v>
      </c>
      <c r="G535" s="201">
        <f t="shared" si="159"/>
        <v>0</v>
      </c>
    </row>
    <row r="536" spans="1:7" ht="24" customHeight="1" x14ac:dyDescent="0.2">
      <c r="A536" s="212"/>
      <c r="E536" s="178"/>
      <c r="F536" s="195" t="s">
        <v>1744</v>
      </c>
      <c r="G536" s="222">
        <f>SUBTOTAL(9,G528:G535)</f>
        <v>0</v>
      </c>
    </row>
    <row r="537" spans="1:7" ht="24" customHeight="1" x14ac:dyDescent="0.2">
      <c r="A537" s="212"/>
      <c r="C537" s="74" t="s">
        <v>1745</v>
      </c>
      <c r="E537" s="178"/>
      <c r="G537" s="194"/>
    </row>
    <row r="538" spans="1:7" s="196" customFormat="1" ht="24" customHeight="1" x14ac:dyDescent="0.2">
      <c r="A538" s="211" t="str">
        <f>IFERROR(VLOOKUP(C538,Tabla_Insumos,4,FALSE),"")</f>
        <v/>
      </c>
      <c r="B538" s="211" t="str">
        <f>IFERROR(VLOOKUP(C538,Tabla_Insumos,5,FALSE),"")</f>
        <v/>
      </c>
      <c r="C538" s="220"/>
      <c r="D538" s="174" t="str">
        <f>IFERROR(VLOOKUP(C538,Tabla_Insumos,2,FALSE),"")</f>
        <v/>
      </c>
      <c r="E538" s="173"/>
      <c r="F538" s="201">
        <f t="shared" ref="F538:F546" si="160">IFERROR(VLOOKUP(C538,Tabla_Insumos,3,FALSE),0)</f>
        <v>0</v>
      </c>
      <c r="G538" s="201">
        <f t="shared" ref="G538:G546" si="161">ROUND(E538*F538,2)</f>
        <v>0</v>
      </c>
    </row>
    <row r="539" spans="1:7" s="196" customFormat="1" ht="24" customHeight="1" x14ac:dyDescent="0.2">
      <c r="A539" s="211" t="str">
        <f t="shared" ref="A539:A546" si="162">IFERROR(VLOOKUP(C539,Tabla_Insumos,4,FALSE),"")</f>
        <v/>
      </c>
      <c r="B539" s="211" t="str">
        <f t="shared" ref="B539:B546" si="163">IFERROR(VLOOKUP(C539,Tabla_Insumos,5,FALSE),"")</f>
        <v/>
      </c>
      <c r="C539" s="221"/>
      <c r="D539" s="172" t="str">
        <f t="shared" ref="D539:D546" si="164">IFERROR(VLOOKUP(C539,Tabla_Insumos,2,FALSE),"")</f>
        <v/>
      </c>
      <c r="E539" s="176"/>
      <c r="F539" s="201">
        <f t="shared" si="160"/>
        <v>0</v>
      </c>
      <c r="G539" s="201">
        <f t="shared" si="161"/>
        <v>0</v>
      </c>
    </row>
    <row r="540" spans="1:7" s="196" customFormat="1" ht="24" customHeight="1" x14ac:dyDescent="0.2">
      <c r="A540" s="211" t="str">
        <f t="shared" si="162"/>
        <v/>
      </c>
      <c r="B540" s="211" t="str">
        <f t="shared" si="163"/>
        <v/>
      </c>
      <c r="C540" s="221"/>
      <c r="D540" s="172" t="str">
        <f t="shared" si="164"/>
        <v/>
      </c>
      <c r="E540" s="176"/>
      <c r="F540" s="201">
        <f t="shared" si="160"/>
        <v>0</v>
      </c>
      <c r="G540" s="201">
        <f t="shared" si="161"/>
        <v>0</v>
      </c>
    </row>
    <row r="541" spans="1:7" s="196" customFormat="1" ht="24" customHeight="1" x14ac:dyDescent="0.2">
      <c r="A541" s="211" t="str">
        <f t="shared" si="162"/>
        <v/>
      </c>
      <c r="B541" s="211" t="str">
        <f t="shared" si="163"/>
        <v/>
      </c>
      <c r="C541" s="221"/>
      <c r="D541" s="172" t="str">
        <f t="shared" si="164"/>
        <v/>
      </c>
      <c r="E541" s="176"/>
      <c r="F541" s="201">
        <f t="shared" si="160"/>
        <v>0</v>
      </c>
      <c r="G541" s="201">
        <f t="shared" si="161"/>
        <v>0</v>
      </c>
    </row>
    <row r="542" spans="1:7" s="196" customFormat="1" ht="24" customHeight="1" x14ac:dyDescent="0.2">
      <c r="A542" s="211" t="str">
        <f t="shared" si="162"/>
        <v/>
      </c>
      <c r="B542" s="211" t="str">
        <f t="shared" si="163"/>
        <v/>
      </c>
      <c r="C542" s="221"/>
      <c r="D542" s="172" t="str">
        <f t="shared" si="164"/>
        <v/>
      </c>
      <c r="E542" s="176"/>
      <c r="F542" s="201">
        <f t="shared" si="160"/>
        <v>0</v>
      </c>
      <c r="G542" s="201">
        <f t="shared" si="161"/>
        <v>0</v>
      </c>
    </row>
    <row r="543" spans="1:7" s="196" customFormat="1" ht="24" customHeight="1" x14ac:dyDescent="0.2">
      <c r="A543" s="211" t="str">
        <f t="shared" si="162"/>
        <v/>
      </c>
      <c r="B543" s="211" t="str">
        <f t="shared" si="163"/>
        <v/>
      </c>
      <c r="C543" s="221"/>
      <c r="D543" s="172" t="str">
        <f t="shared" si="164"/>
        <v/>
      </c>
      <c r="E543" s="176"/>
      <c r="F543" s="201">
        <f t="shared" si="160"/>
        <v>0</v>
      </c>
      <c r="G543" s="201">
        <f t="shared" si="161"/>
        <v>0</v>
      </c>
    </row>
    <row r="544" spans="1:7" s="196" customFormat="1" ht="24" customHeight="1" x14ac:dyDescent="0.2">
      <c r="A544" s="211" t="str">
        <f t="shared" si="162"/>
        <v/>
      </c>
      <c r="B544" s="211" t="str">
        <f t="shared" si="163"/>
        <v/>
      </c>
      <c r="C544" s="221"/>
      <c r="D544" s="172" t="str">
        <f t="shared" si="164"/>
        <v/>
      </c>
      <c r="E544" s="176"/>
      <c r="F544" s="201">
        <f t="shared" si="160"/>
        <v>0</v>
      </c>
      <c r="G544" s="201">
        <f t="shared" si="161"/>
        <v>0</v>
      </c>
    </row>
    <row r="545" spans="1:7" s="196" customFormat="1" ht="24" customHeight="1" x14ac:dyDescent="0.2">
      <c r="A545" s="211" t="str">
        <f t="shared" si="162"/>
        <v/>
      </c>
      <c r="B545" s="211" t="str">
        <f t="shared" si="163"/>
        <v/>
      </c>
      <c r="C545" s="221"/>
      <c r="D545" s="172" t="str">
        <f t="shared" si="164"/>
        <v/>
      </c>
      <c r="E545" s="176"/>
      <c r="F545" s="201">
        <f t="shared" si="160"/>
        <v>0</v>
      </c>
      <c r="G545" s="201">
        <f t="shared" si="161"/>
        <v>0</v>
      </c>
    </row>
    <row r="546" spans="1:7" s="196" customFormat="1" ht="24" customHeight="1" x14ac:dyDescent="0.2">
      <c r="A546" s="211" t="str">
        <f t="shared" si="162"/>
        <v/>
      </c>
      <c r="B546" s="211" t="str">
        <f t="shared" si="163"/>
        <v/>
      </c>
      <c r="C546" s="221"/>
      <c r="D546" s="172" t="str">
        <f t="shared" si="164"/>
        <v/>
      </c>
      <c r="E546" s="176"/>
      <c r="F546" s="201">
        <f t="shared" si="160"/>
        <v>0</v>
      </c>
      <c r="G546" s="201">
        <f t="shared" si="161"/>
        <v>0</v>
      </c>
    </row>
    <row r="547" spans="1:7" ht="24" customHeight="1" x14ac:dyDescent="0.2">
      <c r="A547" s="213"/>
      <c r="E547" s="178"/>
      <c r="F547" s="195" t="s">
        <v>1746</v>
      </c>
      <c r="G547" s="222">
        <f>SUBTOTAL(9,G538:G546)</f>
        <v>0</v>
      </c>
    </row>
    <row r="548" spans="1:7" ht="24" customHeight="1" x14ac:dyDescent="0.2">
      <c r="A548" s="212"/>
      <c r="E548" s="178"/>
      <c r="G548" s="194"/>
    </row>
    <row r="549" spans="1:7" ht="24" customHeight="1" x14ac:dyDescent="0.2">
      <c r="A549" s="214" t="str">
        <f>B507</f>
        <v>2.1.1</v>
      </c>
      <c r="B549" s="98" t="str">
        <f>C507</f>
        <v>Relleno y Compactación</v>
      </c>
      <c r="C549" s="197"/>
      <c r="D549" s="197" t="s">
        <v>1747</v>
      </c>
      <c r="E549" s="198"/>
      <c r="F549" s="225" t="s">
        <v>1748</v>
      </c>
      <c r="G549" s="226">
        <f>SUBTOTAL(9,G512:G548)</f>
        <v>0</v>
      </c>
    </row>
    <row r="551" spans="1:7" ht="24" customHeight="1" x14ac:dyDescent="0.2">
      <c r="A551" s="203" t="s">
        <v>1725</v>
      </c>
      <c r="B551" s="204"/>
      <c r="C551" s="99"/>
      <c r="D551" s="99"/>
      <c r="E551" s="99"/>
      <c r="F551" s="99"/>
      <c r="G551" s="215"/>
    </row>
    <row r="552" spans="1:7" ht="24" customHeight="1" x14ac:dyDescent="0.2">
      <c r="A552" s="206" t="s">
        <v>1726</v>
      </c>
      <c r="B552" s="207" t="str">
        <f>Comitente</f>
        <v>SUBSECRETARIA DE OBRAS PUBLICAS</v>
      </c>
      <c r="C552" s="216"/>
      <c r="D552" s="74"/>
      <c r="E552" s="74"/>
      <c r="F552" s="190"/>
      <c r="G552" s="191"/>
    </row>
    <row r="553" spans="1:7" ht="24" customHeight="1" x14ac:dyDescent="0.2">
      <c r="A553" s="206" t="s">
        <v>1727</v>
      </c>
      <c r="B553" s="207">
        <f>Contratista</f>
        <v>0</v>
      </c>
      <c r="C553" s="217"/>
      <c r="D553" s="217"/>
      <c r="E553" s="217"/>
      <c r="F553" s="190"/>
      <c r="G553" s="191"/>
    </row>
    <row r="554" spans="1:7" ht="24" customHeight="1" x14ac:dyDescent="0.2">
      <c r="A554" s="206" t="s">
        <v>1728</v>
      </c>
      <c r="B554" s="207" t="str">
        <f>Obra</f>
        <v>CAPS. VIRGEN DE GUADALUPE</v>
      </c>
      <c r="C554" s="217"/>
      <c r="D554" s="217"/>
      <c r="E554" s="217"/>
      <c r="F554" s="190" t="s">
        <v>1729</v>
      </c>
      <c r="G554" s="218">
        <f>Fecha_Base</f>
        <v>0</v>
      </c>
    </row>
    <row r="555" spans="1:7" ht="24" customHeight="1" x14ac:dyDescent="0.2">
      <c r="A555" s="208" t="s">
        <v>1730</v>
      </c>
      <c r="B555" s="100" t="str">
        <f>Ubicación</f>
        <v xml:space="preserve"> Calle Enfermera Medina y Cristobal Colon - Dpto. CAUCETE   -  Sup. 227,50m2</v>
      </c>
      <c r="C555" s="74"/>
      <c r="E555" s="178"/>
      <c r="G555" s="194"/>
    </row>
    <row r="556" spans="1:7" ht="24" customHeight="1" x14ac:dyDescent="0.2">
      <c r="A556" s="208" t="s">
        <v>1731</v>
      </c>
      <c r="B556" s="192">
        <f>IFERROR(VALUE(LEFT(B557,FIND(".",B557)-1)),"")</f>
        <v>2</v>
      </c>
      <c r="C556" s="71" t="str">
        <f>IFERROR(VLOOKUP(B556,Tabla_CyP,2,FALSE),"")</f>
        <v/>
      </c>
      <c r="E556" s="178"/>
      <c r="G556" s="194"/>
    </row>
    <row r="557" spans="1:7" ht="24" customHeight="1" x14ac:dyDescent="0.2">
      <c r="A557" s="208" t="s">
        <v>1732</v>
      </c>
      <c r="B557" s="193" t="str">
        <f>IFERROR(VLOOKUP(COUNTIF($A$1:A557,"ANALISIS DE PRECIOS"),Tabla_NumeroItem,2,FALSE),"")</f>
        <v>2.1.2</v>
      </c>
      <c r="C557" s="71" t="str">
        <f>IFERROR(VLOOKUP(B557,Tabla_CyP,2,FALSE),"")</f>
        <v>Relleno de zanjas y conductos</v>
      </c>
      <c r="E557" s="178"/>
      <c r="F557" s="190" t="s">
        <v>1733</v>
      </c>
      <c r="G557" s="194" t="str">
        <f>IFERROR(VLOOKUP(B557,Tabla_CyP,4,FALSE),"")</f>
        <v>m3</v>
      </c>
    </row>
    <row r="558" spans="1:7" ht="24" customHeight="1" x14ac:dyDescent="0.2">
      <c r="A558" s="208"/>
      <c r="B558" s="100"/>
      <c r="E558" s="178"/>
      <c r="G558" s="194"/>
    </row>
    <row r="559" spans="1:7" ht="24" customHeight="1" x14ac:dyDescent="0.2">
      <c r="A559" s="419" t="s">
        <v>1734</v>
      </c>
      <c r="B559" s="420"/>
      <c r="C559" s="421" t="s">
        <v>1690</v>
      </c>
      <c r="D559" s="421" t="s">
        <v>1735</v>
      </c>
      <c r="E559" s="423" t="s">
        <v>1736</v>
      </c>
      <c r="F559" s="425" t="s">
        <v>1737</v>
      </c>
      <c r="G559" s="425" t="s">
        <v>1738</v>
      </c>
    </row>
    <row r="560" spans="1:7" ht="24" customHeight="1" x14ac:dyDescent="0.2">
      <c r="A560" s="209" t="s">
        <v>1739</v>
      </c>
      <c r="B560" s="209" t="s">
        <v>1740</v>
      </c>
      <c r="C560" s="422"/>
      <c r="D560" s="422"/>
      <c r="E560" s="424"/>
      <c r="F560" s="426"/>
      <c r="G560" s="426"/>
    </row>
    <row r="561" spans="1:7" ht="24" customHeight="1" x14ac:dyDescent="0.2">
      <c r="A561" s="189"/>
      <c r="B561" s="210"/>
      <c r="C561" s="89" t="s">
        <v>1741</v>
      </c>
      <c r="D561" s="197"/>
      <c r="E561" s="198"/>
      <c r="F561" s="199"/>
      <c r="G561" s="200"/>
    </row>
    <row r="562" spans="1:7" s="196" customFormat="1" ht="24" customHeight="1" x14ac:dyDescent="0.2">
      <c r="A562" s="211" t="str">
        <f>IFERROR(VLOOKUP(C562,Tabla_Insumos,4,FALSE),"")</f>
        <v/>
      </c>
      <c r="B562" s="211" t="str">
        <f>IFERROR(VLOOKUP(C562,Tabla_Insumos,5,FALSE),"")</f>
        <v/>
      </c>
      <c r="C562" s="224"/>
      <c r="D562" s="174" t="str">
        <f>IFERROR(VLOOKUP(C562,Tabla_Insumos,2,FALSE),"")</f>
        <v/>
      </c>
      <c r="E562" s="173"/>
      <c r="F562" s="201">
        <f t="shared" ref="F562:F575" si="165">IFERROR(VLOOKUP(C562,Tabla_Insumos,3,FALSE),0)</f>
        <v>0</v>
      </c>
      <c r="G562" s="201">
        <f>ROUND(E562*F562,2)</f>
        <v>0</v>
      </c>
    </row>
    <row r="563" spans="1:7" s="196" customFormat="1" ht="24" customHeight="1" x14ac:dyDescent="0.2">
      <c r="A563" s="211" t="str">
        <f t="shared" ref="A563:A575" si="166">IFERROR(VLOOKUP(C563,Tabla_Insumos,4,FALSE),"")</f>
        <v/>
      </c>
      <c r="B563" s="211" t="str">
        <f t="shared" ref="B563:B575" si="167">IFERROR(VLOOKUP(C563,Tabla_Insumos,5,FALSE),"")</f>
        <v/>
      </c>
      <c r="C563" s="221"/>
      <c r="D563" s="172" t="str">
        <f t="shared" ref="D563:D575" si="168">IFERROR(VLOOKUP(C563,Tabla_Insumos,2,FALSE),"")</f>
        <v/>
      </c>
      <c r="E563" s="176"/>
      <c r="F563" s="201">
        <f t="shared" si="165"/>
        <v>0</v>
      </c>
      <c r="G563" s="201">
        <f t="shared" ref="G563:G575" si="169">ROUND(E563*F563,2)</f>
        <v>0</v>
      </c>
    </row>
    <row r="564" spans="1:7" s="196" customFormat="1" ht="24" customHeight="1" x14ac:dyDescent="0.2">
      <c r="A564" s="211" t="str">
        <f t="shared" si="166"/>
        <v/>
      </c>
      <c r="B564" s="211" t="str">
        <f t="shared" si="167"/>
        <v/>
      </c>
      <c r="C564" s="221"/>
      <c r="D564" s="172" t="str">
        <f t="shared" si="168"/>
        <v/>
      </c>
      <c r="E564" s="176"/>
      <c r="F564" s="201">
        <f t="shared" si="165"/>
        <v>0</v>
      </c>
      <c r="G564" s="201">
        <f t="shared" si="169"/>
        <v>0</v>
      </c>
    </row>
    <row r="565" spans="1:7" s="196" customFormat="1" ht="24" customHeight="1" x14ac:dyDescent="0.2">
      <c r="A565" s="211" t="str">
        <f t="shared" si="166"/>
        <v/>
      </c>
      <c r="B565" s="211" t="str">
        <f t="shared" si="167"/>
        <v/>
      </c>
      <c r="C565" s="221"/>
      <c r="D565" s="172" t="str">
        <f t="shared" si="168"/>
        <v/>
      </c>
      <c r="E565" s="176"/>
      <c r="F565" s="201">
        <f t="shared" si="165"/>
        <v>0</v>
      </c>
      <c r="G565" s="201">
        <f t="shared" si="169"/>
        <v>0</v>
      </c>
    </row>
    <row r="566" spans="1:7" s="196" customFormat="1" ht="24" customHeight="1" x14ac:dyDescent="0.2">
      <c r="A566" s="211" t="str">
        <f t="shared" si="166"/>
        <v/>
      </c>
      <c r="B566" s="211" t="str">
        <f t="shared" si="167"/>
        <v/>
      </c>
      <c r="C566" s="221"/>
      <c r="D566" s="172" t="str">
        <f t="shared" si="168"/>
        <v/>
      </c>
      <c r="E566" s="176"/>
      <c r="F566" s="201">
        <f t="shared" si="165"/>
        <v>0</v>
      </c>
      <c r="G566" s="201">
        <f t="shared" si="169"/>
        <v>0</v>
      </c>
    </row>
    <row r="567" spans="1:7" s="196" customFormat="1" ht="24" customHeight="1" x14ac:dyDescent="0.2">
      <c r="A567" s="211" t="str">
        <f t="shared" si="166"/>
        <v/>
      </c>
      <c r="B567" s="211" t="str">
        <f t="shared" si="167"/>
        <v/>
      </c>
      <c r="C567" s="221"/>
      <c r="D567" s="172" t="str">
        <f t="shared" si="168"/>
        <v/>
      </c>
      <c r="E567" s="176"/>
      <c r="F567" s="201">
        <f t="shared" si="165"/>
        <v>0</v>
      </c>
      <c r="G567" s="201">
        <f t="shared" si="169"/>
        <v>0</v>
      </c>
    </row>
    <row r="568" spans="1:7" s="196" customFormat="1" ht="24" customHeight="1" x14ac:dyDescent="0.2">
      <c r="A568" s="211" t="str">
        <f t="shared" si="166"/>
        <v/>
      </c>
      <c r="B568" s="211" t="str">
        <f t="shared" si="167"/>
        <v/>
      </c>
      <c r="C568" s="221"/>
      <c r="D568" s="172" t="str">
        <f t="shared" si="168"/>
        <v/>
      </c>
      <c r="E568" s="176"/>
      <c r="F568" s="201">
        <f t="shared" si="165"/>
        <v>0</v>
      </c>
      <c r="G568" s="201">
        <f t="shared" si="169"/>
        <v>0</v>
      </c>
    </row>
    <row r="569" spans="1:7" s="196" customFormat="1" ht="24" customHeight="1" x14ac:dyDescent="0.2">
      <c r="A569" s="211" t="str">
        <f t="shared" si="166"/>
        <v/>
      </c>
      <c r="B569" s="211" t="str">
        <f t="shared" si="167"/>
        <v/>
      </c>
      <c r="C569" s="221"/>
      <c r="D569" s="172" t="str">
        <f t="shared" si="168"/>
        <v/>
      </c>
      <c r="E569" s="176"/>
      <c r="F569" s="201">
        <f t="shared" si="165"/>
        <v>0</v>
      </c>
      <c r="G569" s="201">
        <f t="shared" si="169"/>
        <v>0</v>
      </c>
    </row>
    <row r="570" spans="1:7" s="196" customFormat="1" ht="24" customHeight="1" x14ac:dyDescent="0.2">
      <c r="A570" s="211" t="str">
        <f t="shared" si="166"/>
        <v/>
      </c>
      <c r="B570" s="211" t="str">
        <f t="shared" si="167"/>
        <v/>
      </c>
      <c r="C570" s="221"/>
      <c r="D570" s="172" t="str">
        <f t="shared" si="168"/>
        <v/>
      </c>
      <c r="E570" s="176"/>
      <c r="F570" s="201">
        <f t="shared" si="165"/>
        <v>0</v>
      </c>
      <c r="G570" s="201">
        <f t="shared" si="169"/>
        <v>0</v>
      </c>
    </row>
    <row r="571" spans="1:7" s="196" customFormat="1" ht="24" customHeight="1" x14ac:dyDescent="0.2">
      <c r="A571" s="211" t="str">
        <f t="shared" si="166"/>
        <v/>
      </c>
      <c r="B571" s="211" t="str">
        <f t="shared" si="167"/>
        <v/>
      </c>
      <c r="C571" s="221"/>
      <c r="D571" s="172" t="str">
        <f t="shared" si="168"/>
        <v/>
      </c>
      <c r="E571" s="176"/>
      <c r="F571" s="201">
        <f t="shared" si="165"/>
        <v>0</v>
      </c>
      <c r="G571" s="201">
        <f t="shared" si="169"/>
        <v>0</v>
      </c>
    </row>
    <row r="572" spans="1:7" s="196" customFormat="1" ht="24" customHeight="1" x14ac:dyDescent="0.2">
      <c r="A572" s="211" t="str">
        <f t="shared" si="166"/>
        <v/>
      </c>
      <c r="B572" s="211" t="str">
        <f t="shared" si="167"/>
        <v/>
      </c>
      <c r="C572" s="221"/>
      <c r="D572" s="172" t="str">
        <f t="shared" si="168"/>
        <v/>
      </c>
      <c r="E572" s="176"/>
      <c r="F572" s="201">
        <f t="shared" si="165"/>
        <v>0</v>
      </c>
      <c r="G572" s="201">
        <f t="shared" si="169"/>
        <v>0</v>
      </c>
    </row>
    <row r="573" spans="1:7" s="196" customFormat="1" ht="24" customHeight="1" x14ac:dyDescent="0.2">
      <c r="A573" s="211" t="str">
        <f t="shared" si="166"/>
        <v/>
      </c>
      <c r="B573" s="211" t="str">
        <f t="shared" si="167"/>
        <v/>
      </c>
      <c r="C573" s="221"/>
      <c r="D573" s="172" t="str">
        <f t="shared" si="168"/>
        <v/>
      </c>
      <c r="E573" s="176"/>
      <c r="F573" s="201">
        <f t="shared" si="165"/>
        <v>0</v>
      </c>
      <c r="G573" s="201">
        <f t="shared" si="169"/>
        <v>0</v>
      </c>
    </row>
    <row r="574" spans="1:7" s="196" customFormat="1" ht="24" customHeight="1" x14ac:dyDescent="0.2">
      <c r="A574" s="211" t="str">
        <f t="shared" si="166"/>
        <v/>
      </c>
      <c r="B574" s="211" t="str">
        <f t="shared" si="167"/>
        <v/>
      </c>
      <c r="C574" s="221"/>
      <c r="D574" s="172" t="str">
        <f t="shared" si="168"/>
        <v/>
      </c>
      <c r="E574" s="176"/>
      <c r="F574" s="201">
        <f t="shared" si="165"/>
        <v>0</v>
      </c>
      <c r="G574" s="201">
        <f t="shared" si="169"/>
        <v>0</v>
      </c>
    </row>
    <row r="575" spans="1:7" s="196" customFormat="1" ht="24" customHeight="1" x14ac:dyDescent="0.2">
      <c r="A575" s="211" t="str">
        <f t="shared" si="166"/>
        <v/>
      </c>
      <c r="B575" s="211" t="str">
        <f t="shared" si="167"/>
        <v/>
      </c>
      <c r="C575" s="221"/>
      <c r="D575" s="172" t="str">
        <f t="shared" si="168"/>
        <v/>
      </c>
      <c r="E575" s="176"/>
      <c r="F575" s="202">
        <f t="shared" si="165"/>
        <v>0</v>
      </c>
      <c r="G575" s="201">
        <f t="shared" si="169"/>
        <v>0</v>
      </c>
    </row>
    <row r="576" spans="1:7" ht="24" customHeight="1" x14ac:dyDescent="0.2">
      <c r="A576" s="212"/>
      <c r="E576" s="178"/>
      <c r="F576" s="195" t="s">
        <v>1742</v>
      </c>
      <c r="G576" s="222">
        <f>SUBTOTAL(9,G562:G575)</f>
        <v>0</v>
      </c>
    </row>
    <row r="577" spans="1:7" ht="24" customHeight="1" x14ac:dyDescent="0.2">
      <c r="A577" s="212"/>
      <c r="C577" s="74" t="s">
        <v>1743</v>
      </c>
      <c r="E577" s="178"/>
      <c r="G577" s="194"/>
    </row>
    <row r="578" spans="1:7" s="196" customFormat="1" ht="24" customHeight="1" x14ac:dyDescent="0.2">
      <c r="A578" s="211" t="str">
        <f t="shared" ref="A578:A583" si="170">IFERROR(VLOOKUP(C578,Tabla_Insumos,4,FALSE),"")</f>
        <v/>
      </c>
      <c r="B578" s="211" t="str">
        <f t="shared" ref="B578:B583" si="171">IFERROR(VLOOKUP(A578,Tabla_Indices,5,FALSE),"")</f>
        <v/>
      </c>
      <c r="C578" s="220"/>
      <c r="D578" s="174" t="str">
        <f t="shared" ref="D578:D583" si="172">IFERROR(VLOOKUP(C578,Tabla_Insumos,2,FALSE),"")</f>
        <v/>
      </c>
      <c r="E578" s="173"/>
      <c r="F578" s="201">
        <f t="shared" ref="F578:F585" si="173">IFERROR(VLOOKUP(C578,Tabla_Insumos,3,FALSE),0)</f>
        <v>0</v>
      </c>
      <c r="G578" s="201">
        <f>ROUND(E578*F578,2)</f>
        <v>0</v>
      </c>
    </row>
    <row r="579" spans="1:7" s="196" customFormat="1" ht="24" customHeight="1" x14ac:dyDescent="0.2">
      <c r="A579" s="211" t="str">
        <f t="shared" si="170"/>
        <v/>
      </c>
      <c r="B579" s="211" t="str">
        <f t="shared" si="171"/>
        <v/>
      </c>
      <c r="C579" s="220"/>
      <c r="D579" s="174" t="str">
        <f t="shared" si="172"/>
        <v/>
      </c>
      <c r="E579" s="173"/>
      <c r="F579" s="201">
        <f t="shared" si="173"/>
        <v>0</v>
      </c>
      <c r="G579" s="201">
        <f>ROUND(E579*F579,2)</f>
        <v>0</v>
      </c>
    </row>
    <row r="580" spans="1:7" s="196" customFormat="1" ht="24" customHeight="1" x14ac:dyDescent="0.2">
      <c r="A580" s="211" t="str">
        <f t="shared" si="170"/>
        <v/>
      </c>
      <c r="B580" s="211" t="str">
        <f t="shared" si="171"/>
        <v/>
      </c>
      <c r="C580" s="220"/>
      <c r="D580" s="174" t="str">
        <f t="shared" si="172"/>
        <v/>
      </c>
      <c r="E580" s="173"/>
      <c r="F580" s="201">
        <f t="shared" si="173"/>
        <v>0</v>
      </c>
      <c r="G580" s="201">
        <f t="shared" ref="G580:G585" si="174">ROUND(E580*F580,2)</f>
        <v>0</v>
      </c>
    </row>
    <row r="581" spans="1:7" s="196" customFormat="1" ht="24" customHeight="1" x14ac:dyDescent="0.2">
      <c r="A581" s="211" t="str">
        <f t="shared" si="170"/>
        <v/>
      </c>
      <c r="B581" s="211" t="str">
        <f t="shared" si="171"/>
        <v/>
      </c>
      <c r="C581" s="220"/>
      <c r="D581" s="174" t="str">
        <f t="shared" si="172"/>
        <v/>
      </c>
      <c r="E581" s="173"/>
      <c r="F581" s="201">
        <f t="shared" si="173"/>
        <v>0</v>
      </c>
      <c r="G581" s="201">
        <f t="shared" si="174"/>
        <v>0</v>
      </c>
    </row>
    <row r="582" spans="1:7" s="196" customFormat="1" ht="24" customHeight="1" x14ac:dyDescent="0.2">
      <c r="A582" s="211" t="str">
        <f t="shared" si="170"/>
        <v/>
      </c>
      <c r="B582" s="211" t="str">
        <f t="shared" si="171"/>
        <v/>
      </c>
      <c r="C582" s="220"/>
      <c r="D582" s="174" t="str">
        <f t="shared" si="172"/>
        <v/>
      </c>
      <c r="E582" s="173"/>
      <c r="F582" s="201">
        <f t="shared" si="173"/>
        <v>0</v>
      </c>
      <c r="G582" s="201">
        <f t="shared" si="174"/>
        <v>0</v>
      </c>
    </row>
    <row r="583" spans="1:7" s="196" customFormat="1" ht="24" customHeight="1" x14ac:dyDescent="0.2">
      <c r="A583" s="211" t="str">
        <f t="shared" si="170"/>
        <v/>
      </c>
      <c r="B583" s="211" t="str">
        <f t="shared" si="171"/>
        <v/>
      </c>
      <c r="C583" s="220"/>
      <c r="D583" s="174" t="str">
        <f t="shared" si="172"/>
        <v/>
      </c>
      <c r="E583" s="173"/>
      <c r="F583" s="201">
        <f t="shared" si="173"/>
        <v>0</v>
      </c>
      <c r="G583" s="201">
        <f t="shared" si="174"/>
        <v>0</v>
      </c>
    </row>
    <row r="584" spans="1:7" s="196" customFormat="1" ht="24" customHeight="1" x14ac:dyDescent="0.2">
      <c r="A584" s="211" t="str">
        <f>IFERROR(VLOOKUP(C584,Tabla_Insumos,4,FALSE),"")</f>
        <v/>
      </c>
      <c r="B584" s="211" t="str">
        <f>IFERROR(VLOOKUP(A584,Tabla_Indices,5,FALSE),"")</f>
        <v/>
      </c>
      <c r="C584" s="221"/>
      <c r="D584" s="172" t="str">
        <f>IFERROR(VLOOKUP(C584,Tabla_Insumos,2,FALSE),"")</f>
        <v/>
      </c>
      <c r="E584" s="176"/>
      <c r="F584" s="201">
        <f t="shared" si="173"/>
        <v>0</v>
      </c>
      <c r="G584" s="201">
        <f t="shared" si="174"/>
        <v>0</v>
      </c>
    </row>
    <row r="585" spans="1:7" s="196" customFormat="1" ht="24" customHeight="1" x14ac:dyDescent="0.2">
      <c r="A585" s="211" t="str">
        <f>IFERROR(VLOOKUP(C585,Tabla_Insumos,4,FALSE),"")</f>
        <v/>
      </c>
      <c r="B585" s="211" t="str">
        <f>IFERROR(VLOOKUP(A585,Tabla_Indices,5,FALSE),"")</f>
        <v/>
      </c>
      <c r="C585" s="221"/>
      <c r="D585" s="172" t="str">
        <f>IFERROR(VLOOKUP(C585,Tabla_Insumos,2,FALSE),"")</f>
        <v/>
      </c>
      <c r="E585" s="176"/>
      <c r="F585" s="201">
        <f t="shared" si="173"/>
        <v>0</v>
      </c>
      <c r="G585" s="201">
        <f t="shared" si="174"/>
        <v>0</v>
      </c>
    </row>
    <row r="586" spans="1:7" ht="24" customHeight="1" x14ac:dyDescent="0.2">
      <c r="A586" s="212"/>
      <c r="E586" s="178"/>
      <c r="F586" s="195" t="s">
        <v>1744</v>
      </c>
      <c r="G586" s="222">
        <f>SUBTOTAL(9,G578:G585)</f>
        <v>0</v>
      </c>
    </row>
    <row r="587" spans="1:7" ht="24" customHeight="1" x14ac:dyDescent="0.2">
      <c r="A587" s="212"/>
      <c r="C587" s="74" t="s">
        <v>1745</v>
      </c>
      <c r="E587" s="178"/>
      <c r="G587" s="194"/>
    </row>
    <row r="588" spans="1:7" s="196" customFormat="1" ht="24" customHeight="1" x14ac:dyDescent="0.2">
      <c r="A588" s="211" t="str">
        <f>IFERROR(VLOOKUP(C588,Tabla_Insumos,4,FALSE),"")</f>
        <v/>
      </c>
      <c r="B588" s="211" t="str">
        <f>IFERROR(VLOOKUP(C588,Tabla_Insumos,5,FALSE),"")</f>
        <v/>
      </c>
      <c r="C588" s="227"/>
      <c r="D588" s="174" t="str">
        <f>IFERROR(VLOOKUP(C588,Tabla_Insumos,2,FALSE),"")</f>
        <v/>
      </c>
      <c r="E588" s="173"/>
      <c r="F588" s="201">
        <f t="shared" ref="F588:F596" si="175">IFERROR(VLOOKUP(C588,Tabla_Insumos,3,FALSE),0)</f>
        <v>0</v>
      </c>
      <c r="G588" s="201">
        <f t="shared" ref="G588:G596" si="176">ROUND(E588*F588,2)</f>
        <v>0</v>
      </c>
    </row>
    <row r="589" spans="1:7" s="196" customFormat="1" ht="24" customHeight="1" x14ac:dyDescent="0.2">
      <c r="A589" s="211" t="str">
        <f t="shared" ref="A589:A596" si="177">IFERROR(VLOOKUP(C589,Tabla_Insumos,4,FALSE),"")</f>
        <v/>
      </c>
      <c r="B589" s="211" t="str">
        <f t="shared" ref="B589:B596" si="178">IFERROR(VLOOKUP(C589,Tabla_Insumos,5,FALSE),"")</f>
        <v/>
      </c>
      <c r="C589" s="221"/>
      <c r="D589" s="172" t="str">
        <f t="shared" ref="D589:D596" si="179">IFERROR(VLOOKUP(C589,Tabla_Insumos,2,FALSE),"")</f>
        <v/>
      </c>
      <c r="E589" s="176"/>
      <c r="F589" s="201">
        <f t="shared" si="175"/>
        <v>0</v>
      </c>
      <c r="G589" s="201">
        <f t="shared" si="176"/>
        <v>0</v>
      </c>
    </row>
    <row r="590" spans="1:7" s="196" customFormat="1" ht="24" customHeight="1" x14ac:dyDescent="0.2">
      <c r="A590" s="211" t="str">
        <f t="shared" si="177"/>
        <v/>
      </c>
      <c r="B590" s="211" t="str">
        <f t="shared" si="178"/>
        <v/>
      </c>
      <c r="C590" s="221"/>
      <c r="D590" s="172" t="str">
        <f t="shared" si="179"/>
        <v/>
      </c>
      <c r="E590" s="176"/>
      <c r="F590" s="201">
        <f t="shared" si="175"/>
        <v>0</v>
      </c>
      <c r="G590" s="201">
        <f t="shared" si="176"/>
        <v>0</v>
      </c>
    </row>
    <row r="591" spans="1:7" s="196" customFormat="1" ht="24" customHeight="1" x14ac:dyDescent="0.2">
      <c r="A591" s="211" t="str">
        <f t="shared" si="177"/>
        <v/>
      </c>
      <c r="B591" s="211" t="str">
        <f t="shared" si="178"/>
        <v/>
      </c>
      <c r="C591" s="221"/>
      <c r="D591" s="172" t="str">
        <f t="shared" si="179"/>
        <v/>
      </c>
      <c r="E591" s="176"/>
      <c r="F591" s="201">
        <f t="shared" si="175"/>
        <v>0</v>
      </c>
      <c r="G591" s="201">
        <f t="shared" si="176"/>
        <v>0</v>
      </c>
    </row>
    <row r="592" spans="1:7" s="196" customFormat="1" ht="24" customHeight="1" x14ac:dyDescent="0.2">
      <c r="A592" s="211" t="str">
        <f t="shared" si="177"/>
        <v/>
      </c>
      <c r="B592" s="211" t="str">
        <f t="shared" si="178"/>
        <v/>
      </c>
      <c r="C592" s="221"/>
      <c r="D592" s="172" t="str">
        <f t="shared" si="179"/>
        <v/>
      </c>
      <c r="E592" s="176"/>
      <c r="F592" s="201">
        <f t="shared" si="175"/>
        <v>0</v>
      </c>
      <c r="G592" s="201">
        <f t="shared" si="176"/>
        <v>0</v>
      </c>
    </row>
    <row r="593" spans="1:7" s="196" customFormat="1" ht="24" customHeight="1" x14ac:dyDescent="0.2">
      <c r="A593" s="211" t="str">
        <f t="shared" si="177"/>
        <v/>
      </c>
      <c r="B593" s="211" t="str">
        <f t="shared" si="178"/>
        <v/>
      </c>
      <c r="C593" s="221"/>
      <c r="D593" s="172" t="str">
        <f t="shared" si="179"/>
        <v/>
      </c>
      <c r="E593" s="176"/>
      <c r="F593" s="201">
        <f t="shared" si="175"/>
        <v>0</v>
      </c>
      <c r="G593" s="201">
        <f t="shared" si="176"/>
        <v>0</v>
      </c>
    </row>
    <row r="594" spans="1:7" s="196" customFormat="1" ht="24" customHeight="1" x14ac:dyDescent="0.2">
      <c r="A594" s="211" t="str">
        <f t="shared" si="177"/>
        <v/>
      </c>
      <c r="B594" s="211" t="str">
        <f t="shared" si="178"/>
        <v/>
      </c>
      <c r="C594" s="221"/>
      <c r="D594" s="172" t="str">
        <f t="shared" si="179"/>
        <v/>
      </c>
      <c r="E594" s="176"/>
      <c r="F594" s="201">
        <f t="shared" si="175"/>
        <v>0</v>
      </c>
      <c r="G594" s="201">
        <f t="shared" si="176"/>
        <v>0</v>
      </c>
    </row>
    <row r="595" spans="1:7" s="196" customFormat="1" ht="24" customHeight="1" x14ac:dyDescent="0.2">
      <c r="A595" s="211" t="str">
        <f t="shared" si="177"/>
        <v/>
      </c>
      <c r="B595" s="211" t="str">
        <f t="shared" si="178"/>
        <v/>
      </c>
      <c r="C595" s="221"/>
      <c r="D595" s="172" t="str">
        <f t="shared" si="179"/>
        <v/>
      </c>
      <c r="E595" s="176"/>
      <c r="F595" s="201">
        <f t="shared" si="175"/>
        <v>0</v>
      </c>
      <c r="G595" s="201">
        <f t="shared" si="176"/>
        <v>0</v>
      </c>
    </row>
    <row r="596" spans="1:7" s="196" customFormat="1" ht="24" customHeight="1" x14ac:dyDescent="0.2">
      <c r="A596" s="211" t="str">
        <f t="shared" si="177"/>
        <v/>
      </c>
      <c r="B596" s="211" t="str">
        <f t="shared" si="178"/>
        <v/>
      </c>
      <c r="C596" s="221"/>
      <c r="D596" s="172" t="str">
        <f t="shared" si="179"/>
        <v/>
      </c>
      <c r="E596" s="176"/>
      <c r="F596" s="201">
        <f t="shared" si="175"/>
        <v>0</v>
      </c>
      <c r="G596" s="201">
        <f t="shared" si="176"/>
        <v>0</v>
      </c>
    </row>
    <row r="597" spans="1:7" ht="24" customHeight="1" x14ac:dyDescent="0.2">
      <c r="A597" s="213"/>
      <c r="E597" s="178"/>
      <c r="F597" s="195" t="s">
        <v>1746</v>
      </c>
      <c r="G597" s="222">
        <f>SUBTOTAL(9,G588:G596)</f>
        <v>0</v>
      </c>
    </row>
    <row r="598" spans="1:7" ht="24" customHeight="1" x14ac:dyDescent="0.2">
      <c r="A598" s="212"/>
      <c r="E598" s="178"/>
      <c r="G598" s="194"/>
    </row>
    <row r="599" spans="1:7" ht="24" customHeight="1" x14ac:dyDescent="0.2">
      <c r="A599" s="214" t="str">
        <f>B557</f>
        <v>2.1.2</v>
      </c>
      <c r="B599" s="98" t="str">
        <f>C557</f>
        <v>Relleno de zanjas y conductos</v>
      </c>
      <c r="C599" s="197"/>
      <c r="D599" s="197" t="s">
        <v>1747</v>
      </c>
      <c r="E599" s="198"/>
      <c r="F599" s="225" t="s">
        <v>1748</v>
      </c>
      <c r="G599" s="226">
        <f>SUBTOTAL(9,G562:G598)</f>
        <v>0</v>
      </c>
    </row>
    <row r="601" spans="1:7" ht="24" customHeight="1" x14ac:dyDescent="0.2">
      <c r="A601" s="203" t="s">
        <v>1725</v>
      </c>
      <c r="B601" s="204"/>
      <c r="C601" s="99"/>
      <c r="D601" s="99"/>
      <c r="E601" s="99"/>
      <c r="F601" s="99"/>
      <c r="G601" s="215"/>
    </row>
    <row r="602" spans="1:7" ht="24" customHeight="1" x14ac:dyDescent="0.2">
      <c r="A602" s="206" t="s">
        <v>1726</v>
      </c>
      <c r="B602" s="207" t="str">
        <f>Comitente</f>
        <v>SUBSECRETARIA DE OBRAS PUBLICAS</v>
      </c>
      <c r="C602" s="216"/>
      <c r="D602" s="74"/>
      <c r="E602" s="74"/>
      <c r="F602" s="190"/>
      <c r="G602" s="191"/>
    </row>
    <row r="603" spans="1:7" ht="24" customHeight="1" x14ac:dyDescent="0.2">
      <c r="A603" s="206" t="s">
        <v>1727</v>
      </c>
      <c r="B603" s="207">
        <f>Contratista</f>
        <v>0</v>
      </c>
      <c r="C603" s="217"/>
      <c r="D603" s="217"/>
      <c r="E603" s="217"/>
      <c r="F603" s="190"/>
      <c r="G603" s="191"/>
    </row>
    <row r="604" spans="1:7" ht="24" customHeight="1" x14ac:dyDescent="0.2">
      <c r="A604" s="206" t="s">
        <v>1728</v>
      </c>
      <c r="B604" s="207" t="str">
        <f>Obra</f>
        <v>CAPS. VIRGEN DE GUADALUPE</v>
      </c>
      <c r="C604" s="217"/>
      <c r="D604" s="217"/>
      <c r="E604" s="217"/>
      <c r="F604" s="190" t="s">
        <v>1729</v>
      </c>
      <c r="G604" s="218">
        <f>Fecha_Base</f>
        <v>0</v>
      </c>
    </row>
    <row r="605" spans="1:7" ht="24" customHeight="1" x14ac:dyDescent="0.2">
      <c r="A605" s="208" t="s">
        <v>1730</v>
      </c>
      <c r="B605" s="100" t="str">
        <f>Ubicación</f>
        <v xml:space="preserve"> Calle Enfermera Medina y Cristobal Colon - Dpto. CAUCETE   -  Sup. 227,50m2</v>
      </c>
      <c r="C605" s="74"/>
      <c r="E605" s="178"/>
      <c r="G605" s="194"/>
    </row>
    <row r="606" spans="1:7" ht="24" customHeight="1" x14ac:dyDescent="0.2">
      <c r="A606" s="208" t="s">
        <v>1731</v>
      </c>
      <c r="B606" s="192">
        <f>IFERROR(VALUE(LEFT(B607,FIND(".",B607)-1)),"")</f>
        <v>2</v>
      </c>
      <c r="C606" s="71" t="str">
        <f>IFERROR(VLOOKUP(B606,Tabla_CyP,2,FALSE),"")</f>
        <v/>
      </c>
      <c r="E606" s="178"/>
      <c r="G606" s="194"/>
    </row>
    <row r="607" spans="1:7" ht="24" customHeight="1" x14ac:dyDescent="0.2">
      <c r="A607" s="208" t="s">
        <v>1732</v>
      </c>
      <c r="B607" s="193" t="str">
        <f>IFERROR(VLOOKUP(COUNTIF($A$1:A607,"ANALISIS DE PRECIOS"),Tabla_NumeroItem,2,FALSE),"")</f>
        <v>2.1.3</v>
      </c>
      <c r="C607" s="71" t="str">
        <f>IFERROR(VLOOKUP(B607,Tabla_CyP,2,FALSE),"")</f>
        <v>Relleno bajo contrapiso</v>
      </c>
      <c r="E607" s="178"/>
      <c r="F607" s="190" t="s">
        <v>1733</v>
      </c>
      <c r="G607" s="194" t="str">
        <f>IFERROR(VLOOKUP(B607,Tabla_CyP,4,FALSE),"")</f>
        <v>m3</v>
      </c>
    </row>
    <row r="608" spans="1:7" ht="24" customHeight="1" x14ac:dyDescent="0.2">
      <c r="A608" s="208"/>
      <c r="B608" s="100"/>
      <c r="E608" s="178"/>
      <c r="G608" s="194"/>
    </row>
    <row r="609" spans="1:7" ht="24" customHeight="1" x14ac:dyDescent="0.2">
      <c r="A609" s="419" t="s">
        <v>1734</v>
      </c>
      <c r="B609" s="420"/>
      <c r="C609" s="421" t="s">
        <v>1690</v>
      </c>
      <c r="D609" s="421" t="s">
        <v>1735</v>
      </c>
      <c r="E609" s="423" t="s">
        <v>1736</v>
      </c>
      <c r="F609" s="425" t="s">
        <v>1737</v>
      </c>
      <c r="G609" s="425" t="s">
        <v>1738</v>
      </c>
    </row>
    <row r="610" spans="1:7" ht="24" customHeight="1" x14ac:dyDescent="0.2">
      <c r="A610" s="209" t="s">
        <v>1739</v>
      </c>
      <c r="B610" s="209" t="s">
        <v>1740</v>
      </c>
      <c r="C610" s="422"/>
      <c r="D610" s="422"/>
      <c r="E610" s="424"/>
      <c r="F610" s="426"/>
      <c r="G610" s="426"/>
    </row>
    <row r="611" spans="1:7" ht="24" customHeight="1" x14ac:dyDescent="0.2">
      <c r="A611" s="189"/>
      <c r="B611" s="210"/>
      <c r="C611" s="89" t="s">
        <v>1741</v>
      </c>
      <c r="D611" s="197"/>
      <c r="E611" s="198"/>
      <c r="F611" s="199"/>
      <c r="G611" s="200"/>
    </row>
    <row r="612" spans="1:7" s="196" customFormat="1" ht="24" customHeight="1" x14ac:dyDescent="0.2">
      <c r="A612" s="211" t="str">
        <f>IFERROR(VLOOKUP(C612,Tabla_Insumos,4,FALSE),"")</f>
        <v/>
      </c>
      <c r="B612" s="211" t="str">
        <f>IFERROR(VLOOKUP(C612,Tabla_Insumos,5,FALSE),"")</f>
        <v/>
      </c>
      <c r="C612" s="224"/>
      <c r="D612" s="174" t="str">
        <f>IFERROR(VLOOKUP(C612,Tabla_Insumos,2,FALSE),"")</f>
        <v/>
      </c>
      <c r="E612" s="173"/>
      <c r="F612" s="201">
        <f t="shared" ref="F612:F625" si="180">IFERROR(VLOOKUP(C612,Tabla_Insumos,3,FALSE),0)</f>
        <v>0</v>
      </c>
      <c r="G612" s="201">
        <f>ROUND(E612*F612,2)</f>
        <v>0</v>
      </c>
    </row>
    <row r="613" spans="1:7" s="196" customFormat="1" ht="24" customHeight="1" x14ac:dyDescent="0.2">
      <c r="A613" s="211" t="str">
        <f t="shared" ref="A613:A625" si="181">IFERROR(VLOOKUP(C613,Tabla_Insumos,4,FALSE),"")</f>
        <v/>
      </c>
      <c r="B613" s="211" t="str">
        <f t="shared" ref="B613:B625" si="182">IFERROR(VLOOKUP(C613,Tabla_Insumos,5,FALSE),"")</f>
        <v/>
      </c>
      <c r="C613" s="221"/>
      <c r="D613" s="172" t="str">
        <f t="shared" ref="D613:D625" si="183">IFERROR(VLOOKUP(C613,Tabla_Insumos,2,FALSE),"")</f>
        <v/>
      </c>
      <c r="E613" s="176"/>
      <c r="F613" s="201">
        <f t="shared" si="180"/>
        <v>0</v>
      </c>
      <c r="G613" s="201">
        <f t="shared" ref="G613:G625" si="184">ROUND(E613*F613,2)</f>
        <v>0</v>
      </c>
    </row>
    <row r="614" spans="1:7" s="196" customFormat="1" ht="24" customHeight="1" x14ac:dyDescent="0.2">
      <c r="A614" s="211" t="str">
        <f t="shared" si="181"/>
        <v/>
      </c>
      <c r="B614" s="211" t="str">
        <f t="shared" si="182"/>
        <v/>
      </c>
      <c r="C614" s="221"/>
      <c r="D614" s="172" t="str">
        <f t="shared" si="183"/>
        <v/>
      </c>
      <c r="E614" s="176"/>
      <c r="F614" s="201">
        <f t="shared" si="180"/>
        <v>0</v>
      </c>
      <c r="G614" s="201">
        <f t="shared" si="184"/>
        <v>0</v>
      </c>
    </row>
    <row r="615" spans="1:7" s="196" customFormat="1" ht="24" customHeight="1" x14ac:dyDescent="0.2">
      <c r="A615" s="211" t="str">
        <f t="shared" si="181"/>
        <v/>
      </c>
      <c r="B615" s="211" t="str">
        <f t="shared" si="182"/>
        <v/>
      </c>
      <c r="C615" s="221"/>
      <c r="D615" s="172" t="str">
        <f t="shared" si="183"/>
        <v/>
      </c>
      <c r="E615" s="176"/>
      <c r="F615" s="201">
        <f t="shared" si="180"/>
        <v>0</v>
      </c>
      <c r="G615" s="201">
        <f t="shared" si="184"/>
        <v>0</v>
      </c>
    </row>
    <row r="616" spans="1:7" s="196" customFormat="1" ht="24" customHeight="1" x14ac:dyDescent="0.2">
      <c r="A616" s="211" t="str">
        <f t="shared" si="181"/>
        <v/>
      </c>
      <c r="B616" s="211" t="str">
        <f t="shared" si="182"/>
        <v/>
      </c>
      <c r="C616" s="221"/>
      <c r="D616" s="172" t="str">
        <f t="shared" si="183"/>
        <v/>
      </c>
      <c r="E616" s="176"/>
      <c r="F616" s="201">
        <f t="shared" si="180"/>
        <v>0</v>
      </c>
      <c r="G616" s="201">
        <f t="shared" si="184"/>
        <v>0</v>
      </c>
    </row>
    <row r="617" spans="1:7" s="196" customFormat="1" ht="24" customHeight="1" x14ac:dyDescent="0.2">
      <c r="A617" s="211" t="str">
        <f t="shared" si="181"/>
        <v/>
      </c>
      <c r="B617" s="211" t="str">
        <f t="shared" si="182"/>
        <v/>
      </c>
      <c r="C617" s="221"/>
      <c r="D617" s="172" t="str">
        <f t="shared" si="183"/>
        <v/>
      </c>
      <c r="E617" s="176"/>
      <c r="F617" s="201">
        <f t="shared" si="180"/>
        <v>0</v>
      </c>
      <c r="G617" s="201">
        <f t="shared" si="184"/>
        <v>0</v>
      </c>
    </row>
    <row r="618" spans="1:7" s="196" customFormat="1" ht="24" customHeight="1" x14ac:dyDescent="0.2">
      <c r="A618" s="211" t="str">
        <f t="shared" si="181"/>
        <v/>
      </c>
      <c r="B618" s="211" t="str">
        <f t="shared" si="182"/>
        <v/>
      </c>
      <c r="C618" s="221"/>
      <c r="D618" s="172" t="str">
        <f t="shared" si="183"/>
        <v/>
      </c>
      <c r="E618" s="176"/>
      <c r="F618" s="201">
        <f t="shared" si="180"/>
        <v>0</v>
      </c>
      <c r="G618" s="201">
        <f t="shared" si="184"/>
        <v>0</v>
      </c>
    </row>
    <row r="619" spans="1:7" s="196" customFormat="1" ht="24" customHeight="1" x14ac:dyDescent="0.2">
      <c r="A619" s="211" t="str">
        <f t="shared" si="181"/>
        <v/>
      </c>
      <c r="B619" s="211" t="str">
        <f t="shared" si="182"/>
        <v/>
      </c>
      <c r="C619" s="221"/>
      <c r="D619" s="172" t="str">
        <f t="shared" si="183"/>
        <v/>
      </c>
      <c r="E619" s="176"/>
      <c r="F619" s="201">
        <f t="shared" si="180"/>
        <v>0</v>
      </c>
      <c r="G619" s="201">
        <f t="shared" si="184"/>
        <v>0</v>
      </c>
    </row>
    <row r="620" spans="1:7" s="196" customFormat="1" ht="24" customHeight="1" x14ac:dyDescent="0.2">
      <c r="A620" s="211" t="str">
        <f t="shared" si="181"/>
        <v/>
      </c>
      <c r="B620" s="211" t="str">
        <f t="shared" si="182"/>
        <v/>
      </c>
      <c r="C620" s="221"/>
      <c r="D620" s="172" t="str">
        <f t="shared" si="183"/>
        <v/>
      </c>
      <c r="E620" s="176"/>
      <c r="F620" s="201">
        <f t="shared" si="180"/>
        <v>0</v>
      </c>
      <c r="G620" s="201">
        <f t="shared" si="184"/>
        <v>0</v>
      </c>
    </row>
    <row r="621" spans="1:7" s="196" customFormat="1" ht="24" customHeight="1" x14ac:dyDescent="0.2">
      <c r="A621" s="211" t="str">
        <f t="shared" si="181"/>
        <v/>
      </c>
      <c r="B621" s="211" t="str">
        <f t="shared" si="182"/>
        <v/>
      </c>
      <c r="C621" s="221"/>
      <c r="D621" s="172" t="str">
        <f t="shared" si="183"/>
        <v/>
      </c>
      <c r="E621" s="176"/>
      <c r="F621" s="201">
        <f t="shared" si="180"/>
        <v>0</v>
      </c>
      <c r="G621" s="201">
        <f t="shared" si="184"/>
        <v>0</v>
      </c>
    </row>
    <row r="622" spans="1:7" s="196" customFormat="1" ht="24" customHeight="1" x14ac:dyDescent="0.2">
      <c r="A622" s="211" t="str">
        <f t="shared" si="181"/>
        <v/>
      </c>
      <c r="B622" s="211" t="str">
        <f t="shared" si="182"/>
        <v/>
      </c>
      <c r="C622" s="221"/>
      <c r="D622" s="172" t="str">
        <f t="shared" si="183"/>
        <v/>
      </c>
      <c r="E622" s="176"/>
      <c r="F622" s="201">
        <f t="shared" si="180"/>
        <v>0</v>
      </c>
      <c r="G622" s="201">
        <f t="shared" si="184"/>
        <v>0</v>
      </c>
    </row>
    <row r="623" spans="1:7" s="196" customFormat="1" ht="24" customHeight="1" x14ac:dyDescent="0.2">
      <c r="A623" s="211" t="str">
        <f t="shared" si="181"/>
        <v/>
      </c>
      <c r="B623" s="211" t="str">
        <f t="shared" si="182"/>
        <v/>
      </c>
      <c r="C623" s="221"/>
      <c r="D623" s="172" t="str">
        <f t="shared" si="183"/>
        <v/>
      </c>
      <c r="E623" s="176"/>
      <c r="F623" s="201">
        <f t="shared" si="180"/>
        <v>0</v>
      </c>
      <c r="G623" s="201">
        <f t="shared" si="184"/>
        <v>0</v>
      </c>
    </row>
    <row r="624" spans="1:7" s="196" customFormat="1" ht="24" customHeight="1" x14ac:dyDescent="0.2">
      <c r="A624" s="211" t="str">
        <f t="shared" si="181"/>
        <v/>
      </c>
      <c r="B624" s="211" t="str">
        <f t="shared" si="182"/>
        <v/>
      </c>
      <c r="C624" s="221"/>
      <c r="D624" s="172" t="str">
        <f t="shared" si="183"/>
        <v/>
      </c>
      <c r="E624" s="176"/>
      <c r="F624" s="201">
        <f t="shared" si="180"/>
        <v>0</v>
      </c>
      <c r="G624" s="201">
        <f t="shared" si="184"/>
        <v>0</v>
      </c>
    </row>
    <row r="625" spans="1:7" s="196" customFormat="1" ht="24" customHeight="1" x14ac:dyDescent="0.2">
      <c r="A625" s="211" t="str">
        <f t="shared" si="181"/>
        <v/>
      </c>
      <c r="B625" s="211" t="str">
        <f t="shared" si="182"/>
        <v/>
      </c>
      <c r="C625" s="221"/>
      <c r="D625" s="172" t="str">
        <f t="shared" si="183"/>
        <v/>
      </c>
      <c r="E625" s="176"/>
      <c r="F625" s="202">
        <f t="shared" si="180"/>
        <v>0</v>
      </c>
      <c r="G625" s="201">
        <f t="shared" si="184"/>
        <v>0</v>
      </c>
    </row>
    <row r="626" spans="1:7" ht="24" customHeight="1" x14ac:dyDescent="0.2">
      <c r="A626" s="212"/>
      <c r="E626" s="178"/>
      <c r="F626" s="195" t="s">
        <v>1742</v>
      </c>
      <c r="G626" s="222">
        <f>SUBTOTAL(9,G612:G625)</f>
        <v>0</v>
      </c>
    </row>
    <row r="627" spans="1:7" ht="24" customHeight="1" x14ac:dyDescent="0.2">
      <c r="A627" s="212"/>
      <c r="C627" s="74" t="s">
        <v>1743</v>
      </c>
      <c r="E627" s="178"/>
      <c r="G627" s="194"/>
    </row>
    <row r="628" spans="1:7" s="196" customFormat="1" ht="24" customHeight="1" x14ac:dyDescent="0.2">
      <c r="A628" s="211" t="str">
        <f t="shared" ref="A628:A633" si="185">IFERROR(VLOOKUP(C628,Tabla_Insumos,4,FALSE),"")</f>
        <v/>
      </c>
      <c r="B628" s="211" t="str">
        <f t="shared" ref="B628:B633" si="186">IFERROR(VLOOKUP(A628,Tabla_Indices,5,FALSE),"")</f>
        <v/>
      </c>
      <c r="C628" s="220"/>
      <c r="D628" s="174" t="str">
        <f t="shared" ref="D628:D633" si="187">IFERROR(VLOOKUP(C628,Tabla_Insumos,2,FALSE),"")</f>
        <v/>
      </c>
      <c r="E628" s="173"/>
      <c r="F628" s="201">
        <f t="shared" ref="F628:F635" si="188">IFERROR(VLOOKUP(C628,Tabla_Insumos,3,FALSE),0)</f>
        <v>0</v>
      </c>
      <c r="G628" s="201">
        <f>ROUND(E628*F628,2)</f>
        <v>0</v>
      </c>
    </row>
    <row r="629" spans="1:7" s="196" customFormat="1" ht="24" customHeight="1" x14ac:dyDescent="0.2">
      <c r="A629" s="211" t="str">
        <f t="shared" si="185"/>
        <v/>
      </c>
      <c r="B629" s="211" t="str">
        <f t="shared" si="186"/>
        <v/>
      </c>
      <c r="C629" s="220"/>
      <c r="D629" s="174" t="str">
        <f t="shared" si="187"/>
        <v/>
      </c>
      <c r="E629" s="173"/>
      <c r="F629" s="201">
        <f t="shared" si="188"/>
        <v>0</v>
      </c>
      <c r="G629" s="201">
        <f>ROUND(E629*F629,2)</f>
        <v>0</v>
      </c>
    </row>
    <row r="630" spans="1:7" s="196" customFormat="1" ht="24" customHeight="1" x14ac:dyDescent="0.2">
      <c r="A630" s="211" t="str">
        <f t="shared" si="185"/>
        <v/>
      </c>
      <c r="B630" s="211" t="str">
        <f t="shared" si="186"/>
        <v/>
      </c>
      <c r="C630" s="220"/>
      <c r="D630" s="174" t="str">
        <f t="shared" si="187"/>
        <v/>
      </c>
      <c r="E630" s="173"/>
      <c r="F630" s="201">
        <f t="shared" si="188"/>
        <v>0</v>
      </c>
      <c r="G630" s="201">
        <f t="shared" ref="G630:G635" si="189">ROUND(E630*F630,2)</f>
        <v>0</v>
      </c>
    </row>
    <row r="631" spans="1:7" s="196" customFormat="1" ht="24" customHeight="1" x14ac:dyDescent="0.2">
      <c r="A631" s="211" t="str">
        <f t="shared" si="185"/>
        <v/>
      </c>
      <c r="B631" s="211" t="str">
        <f t="shared" si="186"/>
        <v/>
      </c>
      <c r="C631" s="220"/>
      <c r="D631" s="174" t="str">
        <f t="shared" si="187"/>
        <v/>
      </c>
      <c r="E631" s="173"/>
      <c r="F631" s="201">
        <f t="shared" si="188"/>
        <v>0</v>
      </c>
      <c r="G631" s="201">
        <f t="shared" si="189"/>
        <v>0</v>
      </c>
    </row>
    <row r="632" spans="1:7" s="196" customFormat="1" ht="24" customHeight="1" x14ac:dyDescent="0.2">
      <c r="A632" s="211" t="str">
        <f t="shared" si="185"/>
        <v/>
      </c>
      <c r="B632" s="211" t="str">
        <f t="shared" si="186"/>
        <v/>
      </c>
      <c r="C632" s="220"/>
      <c r="D632" s="174" t="str">
        <f t="shared" si="187"/>
        <v/>
      </c>
      <c r="E632" s="173"/>
      <c r="F632" s="201">
        <f t="shared" si="188"/>
        <v>0</v>
      </c>
      <c r="G632" s="201">
        <f t="shared" si="189"/>
        <v>0</v>
      </c>
    </row>
    <row r="633" spans="1:7" s="196" customFormat="1" ht="24" customHeight="1" x14ac:dyDescent="0.2">
      <c r="A633" s="211" t="str">
        <f t="shared" si="185"/>
        <v/>
      </c>
      <c r="B633" s="211" t="str">
        <f t="shared" si="186"/>
        <v/>
      </c>
      <c r="C633" s="220"/>
      <c r="D633" s="174" t="str">
        <f t="shared" si="187"/>
        <v/>
      </c>
      <c r="E633" s="173"/>
      <c r="F633" s="201">
        <f t="shared" si="188"/>
        <v>0</v>
      </c>
      <c r="G633" s="201">
        <f t="shared" si="189"/>
        <v>0</v>
      </c>
    </row>
    <row r="634" spans="1:7" s="196" customFormat="1" ht="24" customHeight="1" x14ac:dyDescent="0.2">
      <c r="A634" s="211" t="str">
        <f>IFERROR(VLOOKUP(C634,Tabla_Insumos,4,FALSE),"")</f>
        <v/>
      </c>
      <c r="B634" s="211" t="str">
        <f>IFERROR(VLOOKUP(A634,Tabla_Indices,5,FALSE),"")</f>
        <v/>
      </c>
      <c r="C634" s="221"/>
      <c r="D634" s="172" t="str">
        <f>IFERROR(VLOOKUP(C634,Tabla_Insumos,2,FALSE),"")</f>
        <v/>
      </c>
      <c r="E634" s="176"/>
      <c r="F634" s="201">
        <f t="shared" si="188"/>
        <v>0</v>
      </c>
      <c r="G634" s="201">
        <f t="shared" si="189"/>
        <v>0</v>
      </c>
    </row>
    <row r="635" spans="1:7" s="196" customFormat="1" ht="24" customHeight="1" x14ac:dyDescent="0.2">
      <c r="A635" s="211" t="str">
        <f>IFERROR(VLOOKUP(C635,Tabla_Insumos,4,FALSE),"")</f>
        <v/>
      </c>
      <c r="B635" s="211" t="str">
        <f>IFERROR(VLOOKUP(A635,Tabla_Indices,5,FALSE),"")</f>
        <v/>
      </c>
      <c r="C635" s="221"/>
      <c r="D635" s="172" t="str">
        <f>IFERROR(VLOOKUP(C635,Tabla_Insumos,2,FALSE),"")</f>
        <v/>
      </c>
      <c r="E635" s="176"/>
      <c r="F635" s="201">
        <f t="shared" si="188"/>
        <v>0</v>
      </c>
      <c r="G635" s="201">
        <f t="shared" si="189"/>
        <v>0</v>
      </c>
    </row>
    <row r="636" spans="1:7" ht="24" customHeight="1" x14ac:dyDescent="0.2">
      <c r="A636" s="212"/>
      <c r="E636" s="178"/>
      <c r="F636" s="195" t="s">
        <v>1744</v>
      </c>
      <c r="G636" s="222">
        <f>SUBTOTAL(9,G628:G635)</f>
        <v>0</v>
      </c>
    </row>
    <row r="637" spans="1:7" ht="24" customHeight="1" x14ac:dyDescent="0.2">
      <c r="A637" s="212"/>
      <c r="C637" s="74" t="s">
        <v>1745</v>
      </c>
      <c r="E637" s="178"/>
      <c r="G637" s="194"/>
    </row>
    <row r="638" spans="1:7" s="196" customFormat="1" ht="24" customHeight="1" x14ac:dyDescent="0.2">
      <c r="A638" s="211" t="str">
        <f>IFERROR(VLOOKUP(C638,Tabla_Insumos,4,FALSE),"")</f>
        <v/>
      </c>
      <c r="B638" s="211" t="str">
        <f>IFERROR(VLOOKUP(C638,Tabla_Insumos,5,FALSE),"")</f>
        <v/>
      </c>
      <c r="C638" s="224"/>
      <c r="D638" s="174" t="str">
        <f>IFERROR(VLOOKUP(C638,Tabla_Insumos,2,FALSE),"")</f>
        <v/>
      </c>
      <c r="E638" s="173"/>
      <c r="F638" s="201">
        <f t="shared" ref="F638:F646" si="190">IFERROR(VLOOKUP(C638,Tabla_Insumos,3,FALSE),0)</f>
        <v>0</v>
      </c>
      <c r="G638" s="201">
        <f t="shared" ref="G638:G646" si="191">ROUND(E638*F638,2)</f>
        <v>0</v>
      </c>
    </row>
    <row r="639" spans="1:7" s="196" customFormat="1" ht="24" customHeight="1" x14ac:dyDescent="0.2">
      <c r="A639" s="211" t="str">
        <f>IFERROR(VLOOKUP(C639,Tabla_Insumos,4,FALSE),"")</f>
        <v/>
      </c>
      <c r="B639" s="211" t="str">
        <f>IFERROR(VLOOKUP(C639,Tabla_Insumos,5,FALSE),"")</f>
        <v/>
      </c>
      <c r="C639" s="224"/>
      <c r="D639" s="174" t="str">
        <f>IFERROR(VLOOKUP(C639,Tabla_Insumos,2,FALSE),"")</f>
        <v/>
      </c>
      <c r="E639" s="173"/>
      <c r="F639" s="201">
        <f t="shared" si="190"/>
        <v>0</v>
      </c>
      <c r="G639" s="201">
        <f t="shared" si="191"/>
        <v>0</v>
      </c>
    </row>
    <row r="640" spans="1:7" s="196" customFormat="1" ht="24" customHeight="1" x14ac:dyDescent="0.2">
      <c r="A640" s="211" t="str">
        <f>IFERROR(VLOOKUP(C640,Tabla_Insumos,4,FALSE),"")</f>
        <v/>
      </c>
      <c r="B640" s="211" t="str">
        <f>IFERROR(VLOOKUP(C640,Tabla_Insumos,5,FALSE),"")</f>
        <v/>
      </c>
      <c r="C640" s="224"/>
      <c r="D640" s="174" t="str">
        <f>IFERROR(VLOOKUP(C640,Tabla_Insumos,2,FALSE),"")</f>
        <v/>
      </c>
      <c r="E640" s="173"/>
      <c r="F640" s="201">
        <f t="shared" si="190"/>
        <v>0</v>
      </c>
      <c r="G640" s="201">
        <f t="shared" si="191"/>
        <v>0</v>
      </c>
    </row>
    <row r="641" spans="1:7" s="196" customFormat="1" ht="24" customHeight="1" x14ac:dyDescent="0.2">
      <c r="A641" s="211" t="str">
        <f t="shared" ref="A641:A646" si="192">IFERROR(VLOOKUP(C641,Tabla_Insumos,4,FALSE),"")</f>
        <v/>
      </c>
      <c r="B641" s="211" t="str">
        <f t="shared" ref="B641:B646" si="193">IFERROR(VLOOKUP(C641,Tabla_Insumos,5,FALSE),"")</f>
        <v/>
      </c>
      <c r="C641" s="221"/>
      <c r="D641" s="172" t="str">
        <f t="shared" ref="D641:D646" si="194">IFERROR(VLOOKUP(C641,Tabla_Insumos,2,FALSE),"")</f>
        <v/>
      </c>
      <c r="E641" s="176"/>
      <c r="F641" s="201">
        <f t="shared" si="190"/>
        <v>0</v>
      </c>
      <c r="G641" s="201">
        <f t="shared" si="191"/>
        <v>0</v>
      </c>
    </row>
    <row r="642" spans="1:7" s="196" customFormat="1" ht="24" customHeight="1" x14ac:dyDescent="0.2">
      <c r="A642" s="211" t="str">
        <f t="shared" si="192"/>
        <v/>
      </c>
      <c r="B642" s="211" t="str">
        <f t="shared" si="193"/>
        <v/>
      </c>
      <c r="C642" s="221"/>
      <c r="D642" s="172" t="str">
        <f t="shared" si="194"/>
        <v/>
      </c>
      <c r="E642" s="176"/>
      <c r="F642" s="201">
        <f t="shared" si="190"/>
        <v>0</v>
      </c>
      <c r="G642" s="201">
        <f t="shared" si="191"/>
        <v>0</v>
      </c>
    </row>
    <row r="643" spans="1:7" s="196" customFormat="1" ht="24" customHeight="1" x14ac:dyDescent="0.2">
      <c r="A643" s="211" t="str">
        <f t="shared" si="192"/>
        <v/>
      </c>
      <c r="B643" s="211" t="str">
        <f t="shared" si="193"/>
        <v/>
      </c>
      <c r="C643" s="221"/>
      <c r="D643" s="172" t="str">
        <f t="shared" si="194"/>
        <v/>
      </c>
      <c r="E643" s="176"/>
      <c r="F643" s="201">
        <f t="shared" si="190"/>
        <v>0</v>
      </c>
      <c r="G643" s="201">
        <f t="shared" si="191"/>
        <v>0</v>
      </c>
    </row>
    <row r="644" spans="1:7" s="196" customFormat="1" ht="24" customHeight="1" x14ac:dyDescent="0.2">
      <c r="A644" s="211" t="str">
        <f t="shared" si="192"/>
        <v/>
      </c>
      <c r="B644" s="211" t="str">
        <f t="shared" si="193"/>
        <v/>
      </c>
      <c r="C644" s="221"/>
      <c r="D644" s="172" t="str">
        <f t="shared" si="194"/>
        <v/>
      </c>
      <c r="E644" s="176"/>
      <c r="F644" s="201">
        <f t="shared" si="190"/>
        <v>0</v>
      </c>
      <c r="G644" s="201">
        <f t="shared" si="191"/>
        <v>0</v>
      </c>
    </row>
    <row r="645" spans="1:7" s="196" customFormat="1" ht="24" customHeight="1" x14ac:dyDescent="0.2">
      <c r="A645" s="211" t="str">
        <f t="shared" si="192"/>
        <v/>
      </c>
      <c r="B645" s="211" t="str">
        <f t="shared" si="193"/>
        <v/>
      </c>
      <c r="C645" s="221"/>
      <c r="D645" s="172" t="str">
        <f t="shared" si="194"/>
        <v/>
      </c>
      <c r="E645" s="176"/>
      <c r="F645" s="201">
        <f t="shared" si="190"/>
        <v>0</v>
      </c>
      <c r="G645" s="201">
        <f t="shared" si="191"/>
        <v>0</v>
      </c>
    </row>
    <row r="646" spans="1:7" s="196" customFormat="1" ht="24" customHeight="1" x14ac:dyDescent="0.2">
      <c r="A646" s="211" t="str">
        <f t="shared" si="192"/>
        <v/>
      </c>
      <c r="B646" s="211" t="str">
        <f t="shared" si="193"/>
        <v/>
      </c>
      <c r="C646" s="221"/>
      <c r="D646" s="172" t="str">
        <f t="shared" si="194"/>
        <v/>
      </c>
      <c r="E646" s="176"/>
      <c r="F646" s="201">
        <f t="shared" si="190"/>
        <v>0</v>
      </c>
      <c r="G646" s="201">
        <f t="shared" si="191"/>
        <v>0</v>
      </c>
    </row>
    <row r="647" spans="1:7" ht="24" customHeight="1" x14ac:dyDescent="0.2">
      <c r="A647" s="213"/>
      <c r="E647" s="178"/>
      <c r="F647" s="195" t="s">
        <v>1746</v>
      </c>
      <c r="G647" s="222">
        <f>SUBTOTAL(9,G638:G646)</f>
        <v>0</v>
      </c>
    </row>
    <row r="648" spans="1:7" ht="24" customHeight="1" x14ac:dyDescent="0.2">
      <c r="A648" s="212"/>
      <c r="E648" s="178"/>
      <c r="G648" s="194"/>
    </row>
    <row r="649" spans="1:7" ht="24" customHeight="1" x14ac:dyDescent="0.2">
      <c r="A649" s="214" t="str">
        <f>B607</f>
        <v>2.1.3</v>
      </c>
      <c r="B649" s="98" t="str">
        <f>C607</f>
        <v>Relleno bajo contrapiso</v>
      </c>
      <c r="C649" s="197"/>
      <c r="D649" s="197" t="s">
        <v>1747</v>
      </c>
      <c r="E649" s="198"/>
      <c r="F649" s="225" t="s">
        <v>1748</v>
      </c>
      <c r="G649" s="226">
        <f>SUBTOTAL(9,G612:G648)</f>
        <v>0</v>
      </c>
    </row>
    <row r="651" spans="1:7" ht="24" customHeight="1" x14ac:dyDescent="0.2">
      <c r="A651" s="203" t="s">
        <v>1725</v>
      </c>
      <c r="B651" s="204"/>
      <c r="C651" s="99"/>
      <c r="D651" s="99"/>
      <c r="E651" s="99"/>
      <c r="F651" s="99"/>
      <c r="G651" s="215"/>
    </row>
    <row r="652" spans="1:7" ht="24" customHeight="1" x14ac:dyDescent="0.2">
      <c r="A652" s="206" t="s">
        <v>1726</v>
      </c>
      <c r="B652" s="207" t="str">
        <f>Comitente</f>
        <v>SUBSECRETARIA DE OBRAS PUBLICAS</v>
      </c>
      <c r="C652" s="216"/>
      <c r="D652" s="74"/>
      <c r="E652" s="74"/>
      <c r="F652" s="190"/>
      <c r="G652" s="191"/>
    </row>
    <row r="653" spans="1:7" ht="24" customHeight="1" x14ac:dyDescent="0.2">
      <c r="A653" s="206" t="s">
        <v>1727</v>
      </c>
      <c r="B653" s="207">
        <f>Contratista</f>
        <v>0</v>
      </c>
      <c r="C653" s="217"/>
      <c r="D653" s="217"/>
      <c r="E653" s="217"/>
      <c r="F653" s="190"/>
      <c r="G653" s="191"/>
    </row>
    <row r="654" spans="1:7" ht="24" customHeight="1" x14ac:dyDescent="0.2">
      <c r="A654" s="206" t="s">
        <v>1728</v>
      </c>
      <c r="B654" s="207" t="str">
        <f>Obra</f>
        <v>CAPS. VIRGEN DE GUADALUPE</v>
      </c>
      <c r="C654" s="217"/>
      <c r="D654" s="217"/>
      <c r="E654" s="217"/>
      <c r="F654" s="190" t="s">
        <v>1729</v>
      </c>
      <c r="G654" s="218">
        <f>Fecha_Base</f>
        <v>0</v>
      </c>
    </row>
    <row r="655" spans="1:7" ht="24" customHeight="1" x14ac:dyDescent="0.2">
      <c r="A655" s="208" t="s">
        <v>1730</v>
      </c>
      <c r="B655" s="100" t="str">
        <f>Ubicación</f>
        <v xml:space="preserve"> Calle Enfermera Medina y Cristobal Colon - Dpto. CAUCETE   -  Sup. 227,50m2</v>
      </c>
      <c r="C655" s="74"/>
      <c r="E655" s="178"/>
      <c r="G655" s="194"/>
    </row>
    <row r="656" spans="1:7" ht="24" customHeight="1" x14ac:dyDescent="0.2">
      <c r="A656" s="208" t="s">
        <v>1731</v>
      </c>
      <c r="B656" s="192">
        <f>IFERROR(VALUE(LEFT(B657,FIND(".",B657)-1)),"")</f>
        <v>2</v>
      </c>
      <c r="C656" s="71" t="str">
        <f>IFERROR(VLOOKUP(B656,Tabla_CyP,2,FALSE),"")</f>
        <v/>
      </c>
      <c r="E656" s="178"/>
      <c r="G656" s="194"/>
    </row>
    <row r="657" spans="1:7" ht="24" customHeight="1" x14ac:dyDescent="0.2">
      <c r="A657" s="208" t="s">
        <v>1732</v>
      </c>
      <c r="B657" s="193" t="str">
        <f>IFERROR(VLOOKUP(COUNTIF($A$1:A657,"ANALISIS DE PRECIOS"),Tabla_NumeroItem,2,FALSE),"")</f>
        <v>2.1.4</v>
      </c>
      <c r="C657" s="71" t="str">
        <f>IFERROR(VLOOKUP(B657,Tabla_CyP,2,FALSE),"")</f>
        <v>Nivelación del Terreno</v>
      </c>
      <c r="E657" s="178"/>
      <c r="F657" s="190" t="s">
        <v>1733</v>
      </c>
      <c r="G657" s="194" t="str">
        <f>IFERROR(VLOOKUP(B657,Tabla_CyP,4,FALSE),"")</f>
        <v>m2</v>
      </c>
    </row>
    <row r="658" spans="1:7" ht="24" customHeight="1" x14ac:dyDescent="0.2">
      <c r="A658" s="208"/>
      <c r="B658" s="100"/>
      <c r="E658" s="178"/>
      <c r="G658" s="194"/>
    </row>
    <row r="659" spans="1:7" ht="24" customHeight="1" x14ac:dyDescent="0.2">
      <c r="A659" s="419" t="s">
        <v>1734</v>
      </c>
      <c r="B659" s="420"/>
      <c r="C659" s="421" t="s">
        <v>1690</v>
      </c>
      <c r="D659" s="421" t="s">
        <v>1735</v>
      </c>
      <c r="E659" s="423" t="s">
        <v>1736</v>
      </c>
      <c r="F659" s="425" t="s">
        <v>1737</v>
      </c>
      <c r="G659" s="425" t="s">
        <v>1738</v>
      </c>
    </row>
    <row r="660" spans="1:7" ht="24" customHeight="1" x14ac:dyDescent="0.2">
      <c r="A660" s="209" t="s">
        <v>1739</v>
      </c>
      <c r="B660" s="209" t="s">
        <v>1740</v>
      </c>
      <c r="C660" s="422"/>
      <c r="D660" s="422"/>
      <c r="E660" s="424"/>
      <c r="F660" s="426"/>
      <c r="G660" s="426"/>
    </row>
    <row r="661" spans="1:7" ht="24" customHeight="1" x14ac:dyDescent="0.2">
      <c r="A661" s="189"/>
      <c r="B661" s="210"/>
      <c r="C661" s="89" t="s">
        <v>1741</v>
      </c>
      <c r="D661" s="197"/>
      <c r="E661" s="198"/>
      <c r="F661" s="199"/>
      <c r="G661" s="200"/>
    </row>
    <row r="662" spans="1:7" s="196" customFormat="1" ht="24" customHeight="1" x14ac:dyDescent="0.2">
      <c r="A662" s="211" t="str">
        <f>IFERROR(VLOOKUP(C662,Tabla_Insumos,4,FALSE),"")</f>
        <v/>
      </c>
      <c r="B662" s="211" t="str">
        <f>IFERROR(VLOOKUP(C662,Tabla_Insumos,5,FALSE),"")</f>
        <v/>
      </c>
      <c r="C662" s="224"/>
      <c r="D662" s="174" t="str">
        <f>IFERROR(VLOOKUP(C662,Tabla_Insumos,2,FALSE),"")</f>
        <v/>
      </c>
      <c r="E662" s="173"/>
      <c r="F662" s="201">
        <f t="shared" ref="F662:F675" si="195">IFERROR(VLOOKUP(C662,Tabla_Insumos,3,FALSE),0)</f>
        <v>0</v>
      </c>
      <c r="G662" s="201">
        <f>ROUND(E662*F662,2)</f>
        <v>0</v>
      </c>
    </row>
    <row r="663" spans="1:7" s="196" customFormat="1" ht="24" customHeight="1" x14ac:dyDescent="0.2">
      <c r="A663" s="211" t="str">
        <f t="shared" ref="A663:A675" si="196">IFERROR(VLOOKUP(C663,Tabla_Insumos,4,FALSE),"")</f>
        <v/>
      </c>
      <c r="B663" s="211" t="str">
        <f t="shared" ref="B663:B675" si="197">IFERROR(VLOOKUP(C663,Tabla_Insumos,5,FALSE),"")</f>
        <v/>
      </c>
      <c r="C663" s="221"/>
      <c r="D663" s="172" t="str">
        <f t="shared" ref="D663:D675" si="198">IFERROR(VLOOKUP(C663,Tabla_Insumos,2,FALSE),"")</f>
        <v/>
      </c>
      <c r="E663" s="176"/>
      <c r="F663" s="201">
        <f t="shared" si="195"/>
        <v>0</v>
      </c>
      <c r="G663" s="201">
        <f t="shared" ref="G663:G675" si="199">ROUND(E663*F663,2)</f>
        <v>0</v>
      </c>
    </row>
    <row r="664" spans="1:7" s="196" customFormat="1" ht="24" customHeight="1" x14ac:dyDescent="0.2">
      <c r="A664" s="211" t="str">
        <f t="shared" si="196"/>
        <v/>
      </c>
      <c r="B664" s="211" t="str">
        <f t="shared" si="197"/>
        <v/>
      </c>
      <c r="C664" s="221"/>
      <c r="D664" s="172" t="str">
        <f t="shared" si="198"/>
        <v/>
      </c>
      <c r="E664" s="176"/>
      <c r="F664" s="201">
        <f t="shared" si="195"/>
        <v>0</v>
      </c>
      <c r="G664" s="201">
        <f t="shared" si="199"/>
        <v>0</v>
      </c>
    </row>
    <row r="665" spans="1:7" s="196" customFormat="1" ht="24" customHeight="1" x14ac:dyDescent="0.2">
      <c r="A665" s="211" t="str">
        <f t="shared" si="196"/>
        <v/>
      </c>
      <c r="B665" s="211" t="str">
        <f t="shared" si="197"/>
        <v/>
      </c>
      <c r="C665" s="221"/>
      <c r="D665" s="172" t="str">
        <f t="shared" si="198"/>
        <v/>
      </c>
      <c r="E665" s="176"/>
      <c r="F665" s="201">
        <f t="shared" si="195"/>
        <v>0</v>
      </c>
      <c r="G665" s="201">
        <f t="shared" si="199"/>
        <v>0</v>
      </c>
    </row>
    <row r="666" spans="1:7" s="196" customFormat="1" ht="24" customHeight="1" x14ac:dyDescent="0.2">
      <c r="A666" s="211" t="str">
        <f t="shared" si="196"/>
        <v/>
      </c>
      <c r="B666" s="211" t="str">
        <f t="shared" si="197"/>
        <v/>
      </c>
      <c r="C666" s="221"/>
      <c r="D666" s="172" t="str">
        <f t="shared" si="198"/>
        <v/>
      </c>
      <c r="E666" s="176"/>
      <c r="F666" s="201">
        <f t="shared" si="195"/>
        <v>0</v>
      </c>
      <c r="G666" s="201">
        <f t="shared" si="199"/>
        <v>0</v>
      </c>
    </row>
    <row r="667" spans="1:7" s="196" customFormat="1" ht="24" customHeight="1" x14ac:dyDescent="0.2">
      <c r="A667" s="211" t="str">
        <f t="shared" si="196"/>
        <v/>
      </c>
      <c r="B667" s="211" t="str">
        <f t="shared" si="197"/>
        <v/>
      </c>
      <c r="C667" s="221"/>
      <c r="D667" s="172" t="str">
        <f t="shared" si="198"/>
        <v/>
      </c>
      <c r="E667" s="176"/>
      <c r="F667" s="201">
        <f t="shared" si="195"/>
        <v>0</v>
      </c>
      <c r="G667" s="201">
        <f t="shared" si="199"/>
        <v>0</v>
      </c>
    </row>
    <row r="668" spans="1:7" s="196" customFormat="1" ht="24" customHeight="1" x14ac:dyDescent="0.2">
      <c r="A668" s="211" t="str">
        <f t="shared" si="196"/>
        <v/>
      </c>
      <c r="B668" s="211" t="str">
        <f t="shared" si="197"/>
        <v/>
      </c>
      <c r="C668" s="221"/>
      <c r="D668" s="172" t="str">
        <f t="shared" si="198"/>
        <v/>
      </c>
      <c r="E668" s="176"/>
      <c r="F668" s="201">
        <f t="shared" si="195"/>
        <v>0</v>
      </c>
      <c r="G668" s="201">
        <f t="shared" si="199"/>
        <v>0</v>
      </c>
    </row>
    <row r="669" spans="1:7" s="196" customFormat="1" ht="24" customHeight="1" x14ac:dyDescent="0.2">
      <c r="A669" s="211" t="str">
        <f t="shared" si="196"/>
        <v/>
      </c>
      <c r="B669" s="211" t="str">
        <f t="shared" si="197"/>
        <v/>
      </c>
      <c r="C669" s="221"/>
      <c r="D669" s="172" t="str">
        <f t="shared" si="198"/>
        <v/>
      </c>
      <c r="E669" s="176"/>
      <c r="F669" s="201">
        <f t="shared" si="195"/>
        <v>0</v>
      </c>
      <c r="G669" s="201">
        <f t="shared" si="199"/>
        <v>0</v>
      </c>
    </row>
    <row r="670" spans="1:7" s="196" customFormat="1" ht="24" customHeight="1" x14ac:dyDescent="0.2">
      <c r="A670" s="211" t="str">
        <f t="shared" si="196"/>
        <v/>
      </c>
      <c r="B670" s="211" t="str">
        <f t="shared" si="197"/>
        <v/>
      </c>
      <c r="C670" s="221"/>
      <c r="D670" s="172" t="str">
        <f t="shared" si="198"/>
        <v/>
      </c>
      <c r="E670" s="176"/>
      <c r="F670" s="201">
        <f t="shared" si="195"/>
        <v>0</v>
      </c>
      <c r="G670" s="201">
        <f t="shared" si="199"/>
        <v>0</v>
      </c>
    </row>
    <row r="671" spans="1:7" s="196" customFormat="1" ht="24" customHeight="1" x14ac:dyDescent="0.2">
      <c r="A671" s="211" t="str">
        <f t="shared" si="196"/>
        <v/>
      </c>
      <c r="B671" s="211" t="str">
        <f t="shared" si="197"/>
        <v/>
      </c>
      <c r="C671" s="221"/>
      <c r="D671" s="172" t="str">
        <f t="shared" si="198"/>
        <v/>
      </c>
      <c r="E671" s="176"/>
      <c r="F671" s="201">
        <f t="shared" si="195"/>
        <v>0</v>
      </c>
      <c r="G671" s="201">
        <f t="shared" si="199"/>
        <v>0</v>
      </c>
    </row>
    <row r="672" spans="1:7" s="196" customFormat="1" ht="24" customHeight="1" x14ac:dyDescent="0.2">
      <c r="A672" s="211" t="str">
        <f t="shared" si="196"/>
        <v/>
      </c>
      <c r="B672" s="211" t="str">
        <f t="shared" si="197"/>
        <v/>
      </c>
      <c r="C672" s="221"/>
      <c r="D672" s="172" t="str">
        <f t="shared" si="198"/>
        <v/>
      </c>
      <c r="E672" s="176"/>
      <c r="F672" s="201">
        <f t="shared" si="195"/>
        <v>0</v>
      </c>
      <c r="G672" s="201">
        <f t="shared" si="199"/>
        <v>0</v>
      </c>
    </row>
    <row r="673" spans="1:7" s="196" customFormat="1" ht="24" customHeight="1" x14ac:dyDescent="0.2">
      <c r="A673" s="211" t="str">
        <f t="shared" si="196"/>
        <v/>
      </c>
      <c r="B673" s="211" t="str">
        <f t="shared" si="197"/>
        <v/>
      </c>
      <c r="C673" s="221"/>
      <c r="D673" s="172" t="str">
        <f t="shared" si="198"/>
        <v/>
      </c>
      <c r="E673" s="176"/>
      <c r="F673" s="201">
        <f t="shared" si="195"/>
        <v>0</v>
      </c>
      <c r="G673" s="201">
        <f t="shared" si="199"/>
        <v>0</v>
      </c>
    </row>
    <row r="674" spans="1:7" s="196" customFormat="1" ht="24" customHeight="1" x14ac:dyDescent="0.2">
      <c r="A674" s="211" t="str">
        <f t="shared" si="196"/>
        <v/>
      </c>
      <c r="B674" s="211" t="str">
        <f t="shared" si="197"/>
        <v/>
      </c>
      <c r="C674" s="221"/>
      <c r="D674" s="172" t="str">
        <f t="shared" si="198"/>
        <v/>
      </c>
      <c r="E674" s="176"/>
      <c r="F674" s="201">
        <f t="shared" si="195"/>
        <v>0</v>
      </c>
      <c r="G674" s="201">
        <f t="shared" si="199"/>
        <v>0</v>
      </c>
    </row>
    <row r="675" spans="1:7" s="196" customFormat="1" ht="24" customHeight="1" x14ac:dyDescent="0.2">
      <c r="A675" s="211" t="str">
        <f t="shared" si="196"/>
        <v/>
      </c>
      <c r="B675" s="211" t="str">
        <f t="shared" si="197"/>
        <v/>
      </c>
      <c r="C675" s="221"/>
      <c r="D675" s="172" t="str">
        <f t="shared" si="198"/>
        <v/>
      </c>
      <c r="E675" s="176"/>
      <c r="F675" s="202">
        <f t="shared" si="195"/>
        <v>0</v>
      </c>
      <c r="G675" s="201">
        <f t="shared" si="199"/>
        <v>0</v>
      </c>
    </row>
    <row r="676" spans="1:7" ht="24" customHeight="1" x14ac:dyDescent="0.2">
      <c r="A676" s="212"/>
      <c r="E676" s="178"/>
      <c r="F676" s="195" t="s">
        <v>1742</v>
      </c>
      <c r="G676" s="222">
        <f>SUBTOTAL(9,G662:G675)</f>
        <v>0</v>
      </c>
    </row>
    <row r="677" spans="1:7" ht="24" customHeight="1" x14ac:dyDescent="0.2">
      <c r="A677" s="212"/>
      <c r="C677" s="74" t="s">
        <v>1743</v>
      </c>
      <c r="E677" s="178"/>
      <c r="G677" s="194"/>
    </row>
    <row r="678" spans="1:7" s="196" customFormat="1" ht="24" customHeight="1" x14ac:dyDescent="0.2">
      <c r="A678" s="211" t="str">
        <f t="shared" ref="A678:A683" si="200">IFERROR(VLOOKUP(C678,Tabla_Insumos,4,FALSE),"")</f>
        <v/>
      </c>
      <c r="B678" s="211" t="str">
        <f t="shared" ref="B678:B683" si="201">IFERROR(VLOOKUP(A678,Tabla_Indices,5,FALSE),"")</f>
        <v/>
      </c>
      <c r="C678" s="220"/>
      <c r="D678" s="174" t="str">
        <f t="shared" ref="D678:D683" si="202">IFERROR(VLOOKUP(C678,Tabla_Insumos,2,FALSE),"")</f>
        <v/>
      </c>
      <c r="E678" s="173"/>
      <c r="F678" s="201">
        <f t="shared" ref="F678:F685" si="203">IFERROR(VLOOKUP(C678,Tabla_Insumos,3,FALSE),0)</f>
        <v>0</v>
      </c>
      <c r="G678" s="201">
        <f>ROUND(E678*F678,2)</f>
        <v>0</v>
      </c>
    </row>
    <row r="679" spans="1:7" s="196" customFormat="1" ht="24" customHeight="1" x14ac:dyDescent="0.2">
      <c r="A679" s="211" t="str">
        <f t="shared" si="200"/>
        <v/>
      </c>
      <c r="B679" s="211" t="str">
        <f t="shared" si="201"/>
        <v/>
      </c>
      <c r="C679" s="220"/>
      <c r="D679" s="174" t="str">
        <f t="shared" si="202"/>
        <v/>
      </c>
      <c r="E679" s="173"/>
      <c r="F679" s="201">
        <f t="shared" si="203"/>
        <v>0</v>
      </c>
      <c r="G679" s="201">
        <f>ROUND(E679*F679,2)</f>
        <v>0</v>
      </c>
    </row>
    <row r="680" spans="1:7" s="196" customFormat="1" ht="24" customHeight="1" x14ac:dyDescent="0.2">
      <c r="A680" s="211" t="str">
        <f t="shared" si="200"/>
        <v/>
      </c>
      <c r="B680" s="211" t="str">
        <f t="shared" si="201"/>
        <v/>
      </c>
      <c r="C680" s="220"/>
      <c r="D680" s="174" t="str">
        <f t="shared" si="202"/>
        <v/>
      </c>
      <c r="E680" s="173"/>
      <c r="F680" s="201">
        <f t="shared" si="203"/>
        <v>0</v>
      </c>
      <c r="G680" s="201">
        <f t="shared" ref="G680:G685" si="204">ROUND(E680*F680,2)</f>
        <v>0</v>
      </c>
    </row>
    <row r="681" spans="1:7" s="196" customFormat="1" ht="24" customHeight="1" x14ac:dyDescent="0.2">
      <c r="A681" s="211" t="str">
        <f t="shared" si="200"/>
        <v/>
      </c>
      <c r="B681" s="211" t="str">
        <f t="shared" si="201"/>
        <v/>
      </c>
      <c r="C681" s="220"/>
      <c r="D681" s="174" t="str">
        <f t="shared" si="202"/>
        <v/>
      </c>
      <c r="E681" s="173"/>
      <c r="F681" s="201">
        <f t="shared" si="203"/>
        <v>0</v>
      </c>
      <c r="G681" s="201">
        <f t="shared" si="204"/>
        <v>0</v>
      </c>
    </row>
    <row r="682" spans="1:7" s="196" customFormat="1" ht="24" customHeight="1" x14ac:dyDescent="0.2">
      <c r="A682" s="211" t="str">
        <f t="shared" si="200"/>
        <v/>
      </c>
      <c r="B682" s="211" t="str">
        <f t="shared" si="201"/>
        <v/>
      </c>
      <c r="C682" s="220"/>
      <c r="D682" s="174" t="str">
        <f t="shared" si="202"/>
        <v/>
      </c>
      <c r="E682" s="173"/>
      <c r="F682" s="201">
        <f t="shared" si="203"/>
        <v>0</v>
      </c>
      <c r="G682" s="201">
        <f t="shared" si="204"/>
        <v>0</v>
      </c>
    </row>
    <row r="683" spans="1:7" s="196" customFormat="1" ht="24" customHeight="1" x14ac:dyDescent="0.2">
      <c r="A683" s="211" t="str">
        <f t="shared" si="200"/>
        <v/>
      </c>
      <c r="B683" s="211" t="str">
        <f t="shared" si="201"/>
        <v/>
      </c>
      <c r="C683" s="220"/>
      <c r="D683" s="174" t="str">
        <f t="shared" si="202"/>
        <v/>
      </c>
      <c r="E683" s="173"/>
      <c r="F683" s="201">
        <f t="shared" si="203"/>
        <v>0</v>
      </c>
      <c r="G683" s="201">
        <f t="shared" si="204"/>
        <v>0</v>
      </c>
    </row>
    <row r="684" spans="1:7" s="196" customFormat="1" ht="24" customHeight="1" x14ac:dyDescent="0.2">
      <c r="A684" s="211" t="str">
        <f>IFERROR(VLOOKUP(C684,Tabla_Insumos,4,FALSE),"")</f>
        <v/>
      </c>
      <c r="B684" s="211" t="str">
        <f>IFERROR(VLOOKUP(A684,Tabla_Indices,5,FALSE),"")</f>
        <v/>
      </c>
      <c r="C684" s="221"/>
      <c r="D684" s="172" t="str">
        <f>IFERROR(VLOOKUP(C684,Tabla_Insumos,2,FALSE),"")</f>
        <v/>
      </c>
      <c r="E684" s="176"/>
      <c r="F684" s="201">
        <f t="shared" si="203"/>
        <v>0</v>
      </c>
      <c r="G684" s="201">
        <f t="shared" si="204"/>
        <v>0</v>
      </c>
    </row>
    <row r="685" spans="1:7" s="196" customFormat="1" ht="24" customHeight="1" x14ac:dyDescent="0.2">
      <c r="A685" s="211" t="str">
        <f>IFERROR(VLOOKUP(C685,Tabla_Insumos,4,FALSE),"")</f>
        <v/>
      </c>
      <c r="B685" s="211" t="str">
        <f>IFERROR(VLOOKUP(A685,Tabla_Indices,5,FALSE),"")</f>
        <v/>
      </c>
      <c r="C685" s="221"/>
      <c r="D685" s="172" t="str">
        <f>IFERROR(VLOOKUP(C685,Tabla_Insumos,2,FALSE),"")</f>
        <v/>
      </c>
      <c r="E685" s="176"/>
      <c r="F685" s="201">
        <f t="shared" si="203"/>
        <v>0</v>
      </c>
      <c r="G685" s="201">
        <f t="shared" si="204"/>
        <v>0</v>
      </c>
    </row>
    <row r="686" spans="1:7" ht="24" customHeight="1" x14ac:dyDescent="0.2">
      <c r="A686" s="212"/>
      <c r="E686" s="178"/>
      <c r="F686" s="195" t="s">
        <v>1744</v>
      </c>
      <c r="G686" s="222">
        <f>SUBTOTAL(9,G678:G685)</f>
        <v>0</v>
      </c>
    </row>
    <row r="687" spans="1:7" ht="24" customHeight="1" x14ac:dyDescent="0.2">
      <c r="A687" s="212"/>
      <c r="C687" s="74" t="s">
        <v>1745</v>
      </c>
      <c r="E687" s="178"/>
      <c r="G687" s="194"/>
    </row>
    <row r="688" spans="1:7" s="196" customFormat="1" ht="24" customHeight="1" x14ac:dyDescent="0.2">
      <c r="A688" s="211" t="str">
        <f>IFERROR(VLOOKUP(C688,Tabla_Insumos,4,FALSE),"")</f>
        <v/>
      </c>
      <c r="B688" s="211" t="str">
        <f>IFERROR(VLOOKUP(C688,Tabla_Insumos,5,FALSE),"")</f>
        <v/>
      </c>
      <c r="C688" s="224"/>
      <c r="D688" s="174" t="str">
        <f>IFERROR(VLOOKUP(C688,Tabla_Insumos,2,FALSE),"")</f>
        <v/>
      </c>
      <c r="E688" s="173"/>
      <c r="F688" s="201">
        <f t="shared" ref="F688:F696" si="205">IFERROR(VLOOKUP(C688,Tabla_Insumos,3,FALSE),0)</f>
        <v>0</v>
      </c>
      <c r="G688" s="201">
        <f t="shared" ref="G688:G696" si="206">ROUND(E688*F688,2)</f>
        <v>0</v>
      </c>
    </row>
    <row r="689" spans="1:7" s="196" customFormat="1" ht="24" customHeight="1" x14ac:dyDescent="0.2">
      <c r="A689" s="211" t="str">
        <f>IFERROR(VLOOKUP(C689,Tabla_Insumos,4,FALSE),"")</f>
        <v/>
      </c>
      <c r="B689" s="211" t="str">
        <f>IFERROR(VLOOKUP(C689,Tabla_Insumos,5,FALSE),"")</f>
        <v/>
      </c>
      <c r="C689" s="224"/>
      <c r="D689" s="174" t="str">
        <f>IFERROR(VLOOKUP(C689,Tabla_Insumos,2,FALSE),"")</f>
        <v/>
      </c>
      <c r="E689" s="173"/>
      <c r="F689" s="201">
        <f t="shared" si="205"/>
        <v>0</v>
      </c>
      <c r="G689" s="201">
        <f t="shared" si="206"/>
        <v>0</v>
      </c>
    </row>
    <row r="690" spans="1:7" s="196" customFormat="1" ht="24" customHeight="1" x14ac:dyDescent="0.2">
      <c r="A690" s="211" t="str">
        <f>IFERROR(VLOOKUP(C690,Tabla_Insumos,4,FALSE),"")</f>
        <v/>
      </c>
      <c r="B690" s="211" t="str">
        <f>IFERROR(VLOOKUP(C690,Tabla_Insumos,5,FALSE),"")</f>
        <v/>
      </c>
      <c r="C690" s="224"/>
      <c r="D690" s="174" t="str">
        <f>IFERROR(VLOOKUP(C690,Tabla_Insumos,2,FALSE),"")</f>
        <v/>
      </c>
      <c r="E690" s="173"/>
      <c r="F690" s="201">
        <f t="shared" si="205"/>
        <v>0</v>
      </c>
      <c r="G690" s="201">
        <f t="shared" si="206"/>
        <v>0</v>
      </c>
    </row>
    <row r="691" spans="1:7" s="196" customFormat="1" ht="24" customHeight="1" x14ac:dyDescent="0.2">
      <c r="A691" s="211" t="str">
        <f t="shared" ref="A691:A696" si="207">IFERROR(VLOOKUP(C691,Tabla_Insumos,4,FALSE),"")</f>
        <v/>
      </c>
      <c r="B691" s="211" t="str">
        <f t="shared" ref="B691:B696" si="208">IFERROR(VLOOKUP(C691,Tabla_Insumos,5,FALSE),"")</f>
        <v/>
      </c>
      <c r="C691" s="221"/>
      <c r="D691" s="172" t="str">
        <f t="shared" ref="D691:D696" si="209">IFERROR(VLOOKUP(C691,Tabla_Insumos,2,FALSE),"")</f>
        <v/>
      </c>
      <c r="E691" s="176"/>
      <c r="F691" s="201">
        <f t="shared" si="205"/>
        <v>0</v>
      </c>
      <c r="G691" s="201">
        <f t="shared" si="206"/>
        <v>0</v>
      </c>
    </row>
    <row r="692" spans="1:7" s="196" customFormat="1" ht="24" customHeight="1" x14ac:dyDescent="0.2">
      <c r="A692" s="211" t="str">
        <f t="shared" si="207"/>
        <v/>
      </c>
      <c r="B692" s="211" t="str">
        <f t="shared" si="208"/>
        <v/>
      </c>
      <c r="C692" s="221"/>
      <c r="D692" s="172" t="str">
        <f t="shared" si="209"/>
        <v/>
      </c>
      <c r="E692" s="176"/>
      <c r="F692" s="201">
        <f t="shared" si="205"/>
        <v>0</v>
      </c>
      <c r="G692" s="201">
        <f t="shared" si="206"/>
        <v>0</v>
      </c>
    </row>
    <row r="693" spans="1:7" s="196" customFormat="1" ht="24" customHeight="1" x14ac:dyDescent="0.2">
      <c r="A693" s="211" t="str">
        <f t="shared" si="207"/>
        <v/>
      </c>
      <c r="B693" s="211" t="str">
        <f t="shared" si="208"/>
        <v/>
      </c>
      <c r="C693" s="221"/>
      <c r="D693" s="172" t="str">
        <f t="shared" si="209"/>
        <v/>
      </c>
      <c r="E693" s="176"/>
      <c r="F693" s="201">
        <f t="shared" si="205"/>
        <v>0</v>
      </c>
      <c r="G693" s="201">
        <f t="shared" si="206"/>
        <v>0</v>
      </c>
    </row>
    <row r="694" spans="1:7" s="196" customFormat="1" ht="24" customHeight="1" x14ac:dyDescent="0.2">
      <c r="A694" s="211" t="str">
        <f t="shared" si="207"/>
        <v/>
      </c>
      <c r="B694" s="211" t="str">
        <f t="shared" si="208"/>
        <v/>
      </c>
      <c r="C694" s="221"/>
      <c r="D694" s="172" t="str">
        <f t="shared" si="209"/>
        <v/>
      </c>
      <c r="E694" s="176"/>
      <c r="F694" s="201">
        <f t="shared" si="205"/>
        <v>0</v>
      </c>
      <c r="G694" s="201">
        <f t="shared" si="206"/>
        <v>0</v>
      </c>
    </row>
    <row r="695" spans="1:7" s="196" customFormat="1" ht="24" customHeight="1" x14ac:dyDescent="0.2">
      <c r="A695" s="211" t="str">
        <f t="shared" si="207"/>
        <v/>
      </c>
      <c r="B695" s="211" t="str">
        <f t="shared" si="208"/>
        <v/>
      </c>
      <c r="C695" s="221"/>
      <c r="D695" s="172" t="str">
        <f t="shared" si="209"/>
        <v/>
      </c>
      <c r="E695" s="176"/>
      <c r="F695" s="201">
        <f t="shared" si="205"/>
        <v>0</v>
      </c>
      <c r="G695" s="201">
        <f t="shared" si="206"/>
        <v>0</v>
      </c>
    </row>
    <row r="696" spans="1:7" s="196" customFormat="1" ht="24" customHeight="1" x14ac:dyDescent="0.2">
      <c r="A696" s="211" t="str">
        <f t="shared" si="207"/>
        <v/>
      </c>
      <c r="B696" s="211" t="str">
        <f t="shared" si="208"/>
        <v/>
      </c>
      <c r="C696" s="221"/>
      <c r="D696" s="172" t="str">
        <f t="shared" si="209"/>
        <v/>
      </c>
      <c r="E696" s="176"/>
      <c r="F696" s="201">
        <f t="shared" si="205"/>
        <v>0</v>
      </c>
      <c r="G696" s="201">
        <f t="shared" si="206"/>
        <v>0</v>
      </c>
    </row>
    <row r="697" spans="1:7" ht="24" customHeight="1" x14ac:dyDescent="0.2">
      <c r="A697" s="213"/>
      <c r="E697" s="178"/>
      <c r="F697" s="195" t="s">
        <v>1746</v>
      </c>
      <c r="G697" s="222">
        <f>SUBTOTAL(9,G688:G696)</f>
        <v>0</v>
      </c>
    </row>
    <row r="698" spans="1:7" ht="24" customHeight="1" x14ac:dyDescent="0.2">
      <c r="A698" s="212"/>
      <c r="E698" s="178"/>
      <c r="G698" s="194"/>
    </row>
    <row r="699" spans="1:7" ht="24" customHeight="1" x14ac:dyDescent="0.2">
      <c r="A699" s="214" t="str">
        <f>B657</f>
        <v>2.1.4</v>
      </c>
      <c r="B699" s="98" t="str">
        <f>C657</f>
        <v>Nivelación del Terreno</v>
      </c>
      <c r="C699" s="197"/>
      <c r="D699" s="197" t="s">
        <v>1747</v>
      </c>
      <c r="E699" s="198"/>
      <c r="F699" s="225" t="s">
        <v>1748</v>
      </c>
      <c r="G699" s="226">
        <f>SUBTOTAL(9,G662:G698)</f>
        <v>0</v>
      </c>
    </row>
    <row r="701" spans="1:7" ht="24" customHeight="1" x14ac:dyDescent="0.2">
      <c r="A701" s="203" t="s">
        <v>1725</v>
      </c>
      <c r="B701" s="204"/>
      <c r="C701" s="99"/>
      <c r="D701" s="99"/>
      <c r="E701" s="99"/>
      <c r="F701" s="99"/>
      <c r="G701" s="215"/>
    </row>
    <row r="702" spans="1:7" ht="24" customHeight="1" x14ac:dyDescent="0.2">
      <c r="A702" s="206" t="s">
        <v>1726</v>
      </c>
      <c r="B702" s="207" t="str">
        <f>Comitente</f>
        <v>SUBSECRETARIA DE OBRAS PUBLICAS</v>
      </c>
      <c r="C702" s="216"/>
      <c r="D702" s="74"/>
      <c r="E702" s="74"/>
      <c r="F702" s="190"/>
      <c r="G702" s="191"/>
    </row>
    <row r="703" spans="1:7" ht="24" customHeight="1" x14ac:dyDescent="0.2">
      <c r="A703" s="206" t="s">
        <v>1727</v>
      </c>
      <c r="B703" s="207">
        <f>Contratista</f>
        <v>0</v>
      </c>
      <c r="C703" s="217"/>
      <c r="D703" s="217"/>
      <c r="E703" s="217"/>
      <c r="F703" s="190"/>
      <c r="G703" s="191"/>
    </row>
    <row r="704" spans="1:7" ht="24" customHeight="1" x14ac:dyDescent="0.2">
      <c r="A704" s="206" t="s">
        <v>1728</v>
      </c>
      <c r="B704" s="207" t="str">
        <f>Obra</f>
        <v>CAPS. VIRGEN DE GUADALUPE</v>
      </c>
      <c r="C704" s="217"/>
      <c r="D704" s="217"/>
      <c r="E704" s="217"/>
      <c r="F704" s="190" t="s">
        <v>1729</v>
      </c>
      <c r="G704" s="218">
        <f>Fecha_Base</f>
        <v>0</v>
      </c>
    </row>
    <row r="705" spans="1:7" ht="24" customHeight="1" x14ac:dyDescent="0.2">
      <c r="A705" s="208" t="s">
        <v>1730</v>
      </c>
      <c r="B705" s="100" t="str">
        <f>Ubicación</f>
        <v xml:space="preserve"> Calle Enfermera Medina y Cristobal Colon - Dpto. CAUCETE   -  Sup. 227,50m2</v>
      </c>
      <c r="C705" s="74"/>
      <c r="E705" s="178"/>
      <c r="G705" s="194"/>
    </row>
    <row r="706" spans="1:7" ht="24" customHeight="1" x14ac:dyDescent="0.2">
      <c r="A706" s="208" t="s">
        <v>1731</v>
      </c>
      <c r="B706" s="192">
        <f>IFERROR(VALUE(LEFT(B707,FIND(".",B707)-1)),"")</f>
        <v>2</v>
      </c>
      <c r="C706" s="71" t="str">
        <f>IFERROR(VLOOKUP(B706,Tabla_CyP,2,FALSE),"")</f>
        <v/>
      </c>
      <c r="E706" s="178"/>
      <c r="G706" s="194"/>
    </row>
    <row r="707" spans="1:7" ht="24" customHeight="1" x14ac:dyDescent="0.2">
      <c r="A707" s="208" t="s">
        <v>1732</v>
      </c>
      <c r="B707" s="193" t="str">
        <f>IFERROR(VLOOKUP(COUNTIF($A$1:A707,"ANALISIS DE PRECIOS"),Tabla_NumeroItem,2,FALSE),"")</f>
        <v>2.2.2</v>
      </c>
      <c r="C707" s="71" t="str">
        <f>IFERROR(VLOOKUP(B707,Tabla_CyP,2,FALSE),"")</f>
        <v>Excavación para fundaciones</v>
      </c>
      <c r="E707" s="178"/>
      <c r="F707" s="190" t="s">
        <v>1733</v>
      </c>
      <c r="G707" s="194" t="str">
        <f>IFERROR(VLOOKUP(B707,Tabla_CyP,4,FALSE),"")</f>
        <v>m3</v>
      </c>
    </row>
    <row r="708" spans="1:7" ht="24" customHeight="1" x14ac:dyDescent="0.2">
      <c r="A708" s="208"/>
      <c r="B708" s="100"/>
      <c r="E708" s="178"/>
      <c r="G708" s="194"/>
    </row>
    <row r="709" spans="1:7" ht="24" customHeight="1" x14ac:dyDescent="0.2">
      <c r="A709" s="419" t="s">
        <v>1734</v>
      </c>
      <c r="B709" s="420"/>
      <c r="C709" s="421" t="s">
        <v>1690</v>
      </c>
      <c r="D709" s="421" t="s">
        <v>1735</v>
      </c>
      <c r="E709" s="423" t="s">
        <v>1736</v>
      </c>
      <c r="F709" s="425" t="s">
        <v>1737</v>
      </c>
      <c r="G709" s="425" t="s">
        <v>1738</v>
      </c>
    </row>
    <row r="710" spans="1:7" ht="24" customHeight="1" x14ac:dyDescent="0.2">
      <c r="A710" s="209" t="s">
        <v>1739</v>
      </c>
      <c r="B710" s="209" t="s">
        <v>1740</v>
      </c>
      <c r="C710" s="422"/>
      <c r="D710" s="422"/>
      <c r="E710" s="424"/>
      <c r="F710" s="426"/>
      <c r="G710" s="426"/>
    </row>
    <row r="711" spans="1:7" ht="24" customHeight="1" x14ac:dyDescent="0.2">
      <c r="A711" s="189"/>
      <c r="B711" s="210"/>
      <c r="C711" s="89" t="s">
        <v>1741</v>
      </c>
      <c r="D711" s="197"/>
      <c r="E711" s="198"/>
      <c r="F711" s="199"/>
      <c r="G711" s="200"/>
    </row>
    <row r="712" spans="1:7" s="196" customFormat="1" ht="24" customHeight="1" x14ac:dyDescent="0.2">
      <c r="A712" s="211" t="str">
        <f>IFERROR(VLOOKUP(C712,Tabla_Insumos,4,FALSE),"")</f>
        <v/>
      </c>
      <c r="B712" s="211" t="str">
        <f>IFERROR(VLOOKUP(C712,Tabla_Insumos,5,FALSE),"")</f>
        <v/>
      </c>
      <c r="C712" s="224"/>
      <c r="D712" s="174" t="str">
        <f>IFERROR(VLOOKUP(C712,Tabla_Insumos,2,FALSE),"")</f>
        <v/>
      </c>
      <c r="E712" s="173"/>
      <c r="F712" s="201">
        <f t="shared" ref="F712:F725" si="210">IFERROR(VLOOKUP(C712,Tabla_Insumos,3,FALSE),0)</f>
        <v>0</v>
      </c>
      <c r="G712" s="201">
        <f>ROUND(E712*F712,2)</f>
        <v>0</v>
      </c>
    </row>
    <row r="713" spans="1:7" s="196" customFormat="1" ht="24" customHeight="1" x14ac:dyDescent="0.2">
      <c r="A713" s="211" t="str">
        <f t="shared" ref="A713:A725" si="211">IFERROR(VLOOKUP(C713,Tabla_Insumos,4,FALSE),"")</f>
        <v/>
      </c>
      <c r="B713" s="211" t="str">
        <f t="shared" ref="B713:B725" si="212">IFERROR(VLOOKUP(C713,Tabla_Insumos,5,FALSE),"")</f>
        <v/>
      </c>
      <c r="C713" s="221"/>
      <c r="D713" s="172" t="str">
        <f t="shared" ref="D713:D725" si="213">IFERROR(VLOOKUP(C713,Tabla_Insumos,2,FALSE),"")</f>
        <v/>
      </c>
      <c r="E713" s="176"/>
      <c r="F713" s="201">
        <f t="shared" si="210"/>
        <v>0</v>
      </c>
      <c r="G713" s="201">
        <f t="shared" ref="G713:G725" si="214">ROUND(E713*F713,2)</f>
        <v>0</v>
      </c>
    </row>
    <row r="714" spans="1:7" s="196" customFormat="1" ht="24" customHeight="1" x14ac:dyDescent="0.2">
      <c r="A714" s="211" t="str">
        <f t="shared" si="211"/>
        <v/>
      </c>
      <c r="B714" s="211" t="str">
        <f t="shared" si="212"/>
        <v/>
      </c>
      <c r="C714" s="221"/>
      <c r="D714" s="172" t="str">
        <f t="shared" si="213"/>
        <v/>
      </c>
      <c r="E714" s="176"/>
      <c r="F714" s="201">
        <f t="shared" si="210"/>
        <v>0</v>
      </c>
      <c r="G714" s="201">
        <f t="shared" si="214"/>
        <v>0</v>
      </c>
    </row>
    <row r="715" spans="1:7" s="196" customFormat="1" ht="24" customHeight="1" x14ac:dyDescent="0.2">
      <c r="A715" s="211" t="str">
        <f t="shared" si="211"/>
        <v/>
      </c>
      <c r="B715" s="211" t="str">
        <f t="shared" si="212"/>
        <v/>
      </c>
      <c r="C715" s="221"/>
      <c r="D715" s="172" t="str">
        <f t="shared" si="213"/>
        <v/>
      </c>
      <c r="E715" s="176"/>
      <c r="F715" s="201">
        <f t="shared" si="210"/>
        <v>0</v>
      </c>
      <c r="G715" s="201">
        <f t="shared" si="214"/>
        <v>0</v>
      </c>
    </row>
    <row r="716" spans="1:7" s="196" customFormat="1" ht="24" customHeight="1" x14ac:dyDescent="0.2">
      <c r="A716" s="211" t="str">
        <f t="shared" si="211"/>
        <v/>
      </c>
      <c r="B716" s="211" t="str">
        <f t="shared" si="212"/>
        <v/>
      </c>
      <c r="C716" s="221"/>
      <c r="D716" s="172" t="str">
        <f t="shared" si="213"/>
        <v/>
      </c>
      <c r="E716" s="176"/>
      <c r="F716" s="201">
        <f t="shared" si="210"/>
        <v>0</v>
      </c>
      <c r="G716" s="201">
        <f t="shared" si="214"/>
        <v>0</v>
      </c>
    </row>
    <row r="717" spans="1:7" s="196" customFormat="1" ht="24" customHeight="1" x14ac:dyDescent="0.2">
      <c r="A717" s="211" t="str">
        <f t="shared" si="211"/>
        <v/>
      </c>
      <c r="B717" s="211" t="str">
        <f t="shared" si="212"/>
        <v/>
      </c>
      <c r="C717" s="221"/>
      <c r="D717" s="172" t="str">
        <f t="shared" si="213"/>
        <v/>
      </c>
      <c r="E717" s="176"/>
      <c r="F717" s="201">
        <f t="shared" si="210"/>
        <v>0</v>
      </c>
      <c r="G717" s="201">
        <f t="shared" si="214"/>
        <v>0</v>
      </c>
    </row>
    <row r="718" spans="1:7" s="196" customFormat="1" ht="24" customHeight="1" x14ac:dyDescent="0.2">
      <c r="A718" s="211" t="str">
        <f t="shared" si="211"/>
        <v/>
      </c>
      <c r="B718" s="211" t="str">
        <f t="shared" si="212"/>
        <v/>
      </c>
      <c r="C718" s="221"/>
      <c r="D718" s="172" t="str">
        <f t="shared" si="213"/>
        <v/>
      </c>
      <c r="E718" s="176"/>
      <c r="F718" s="201">
        <f t="shared" si="210"/>
        <v>0</v>
      </c>
      <c r="G718" s="201">
        <f t="shared" si="214"/>
        <v>0</v>
      </c>
    </row>
    <row r="719" spans="1:7" s="196" customFormat="1" ht="24" customHeight="1" x14ac:dyDescent="0.2">
      <c r="A719" s="211" t="str">
        <f t="shared" si="211"/>
        <v/>
      </c>
      <c r="B719" s="211" t="str">
        <f t="shared" si="212"/>
        <v/>
      </c>
      <c r="C719" s="221"/>
      <c r="D719" s="172" t="str">
        <f t="shared" si="213"/>
        <v/>
      </c>
      <c r="E719" s="176"/>
      <c r="F719" s="201">
        <f t="shared" si="210"/>
        <v>0</v>
      </c>
      <c r="G719" s="201">
        <f t="shared" si="214"/>
        <v>0</v>
      </c>
    </row>
    <row r="720" spans="1:7" s="196" customFormat="1" ht="24" customHeight="1" x14ac:dyDescent="0.2">
      <c r="A720" s="211" t="str">
        <f t="shared" si="211"/>
        <v/>
      </c>
      <c r="B720" s="211" t="str">
        <f t="shared" si="212"/>
        <v/>
      </c>
      <c r="C720" s="221"/>
      <c r="D720" s="172" t="str">
        <f t="shared" si="213"/>
        <v/>
      </c>
      <c r="E720" s="176"/>
      <c r="F720" s="201">
        <f t="shared" si="210"/>
        <v>0</v>
      </c>
      <c r="G720" s="201">
        <f t="shared" si="214"/>
        <v>0</v>
      </c>
    </row>
    <row r="721" spans="1:7" s="196" customFormat="1" ht="24" customHeight="1" x14ac:dyDescent="0.2">
      <c r="A721" s="211" t="str">
        <f t="shared" si="211"/>
        <v/>
      </c>
      <c r="B721" s="211" t="str">
        <f t="shared" si="212"/>
        <v/>
      </c>
      <c r="C721" s="221"/>
      <c r="D721" s="172" t="str">
        <f t="shared" si="213"/>
        <v/>
      </c>
      <c r="E721" s="176"/>
      <c r="F721" s="201">
        <f t="shared" si="210"/>
        <v>0</v>
      </c>
      <c r="G721" s="201">
        <f t="shared" si="214"/>
        <v>0</v>
      </c>
    </row>
    <row r="722" spans="1:7" s="196" customFormat="1" ht="24" customHeight="1" x14ac:dyDescent="0.2">
      <c r="A722" s="211" t="str">
        <f t="shared" si="211"/>
        <v/>
      </c>
      <c r="B722" s="211" t="str">
        <f t="shared" si="212"/>
        <v/>
      </c>
      <c r="C722" s="221"/>
      <c r="D722" s="172" t="str">
        <f t="shared" si="213"/>
        <v/>
      </c>
      <c r="E722" s="176"/>
      <c r="F722" s="201">
        <f t="shared" si="210"/>
        <v>0</v>
      </c>
      <c r="G722" s="201">
        <f t="shared" si="214"/>
        <v>0</v>
      </c>
    </row>
    <row r="723" spans="1:7" s="196" customFormat="1" ht="24" customHeight="1" x14ac:dyDescent="0.2">
      <c r="A723" s="211" t="str">
        <f t="shared" si="211"/>
        <v/>
      </c>
      <c r="B723" s="211" t="str">
        <f t="shared" si="212"/>
        <v/>
      </c>
      <c r="C723" s="221"/>
      <c r="D723" s="172" t="str">
        <f t="shared" si="213"/>
        <v/>
      </c>
      <c r="E723" s="176"/>
      <c r="F723" s="201">
        <f t="shared" si="210"/>
        <v>0</v>
      </c>
      <c r="G723" s="201">
        <f t="shared" si="214"/>
        <v>0</v>
      </c>
    </row>
    <row r="724" spans="1:7" s="196" customFormat="1" ht="24" customHeight="1" x14ac:dyDescent="0.2">
      <c r="A724" s="211" t="str">
        <f t="shared" si="211"/>
        <v/>
      </c>
      <c r="B724" s="211" t="str">
        <f t="shared" si="212"/>
        <v/>
      </c>
      <c r="C724" s="221"/>
      <c r="D724" s="172" t="str">
        <f t="shared" si="213"/>
        <v/>
      </c>
      <c r="E724" s="176"/>
      <c r="F724" s="201">
        <f t="shared" si="210"/>
        <v>0</v>
      </c>
      <c r="G724" s="201">
        <f t="shared" si="214"/>
        <v>0</v>
      </c>
    </row>
    <row r="725" spans="1:7" s="196" customFormat="1" ht="24" customHeight="1" x14ac:dyDescent="0.2">
      <c r="A725" s="211" t="str">
        <f t="shared" si="211"/>
        <v/>
      </c>
      <c r="B725" s="211" t="str">
        <f t="shared" si="212"/>
        <v/>
      </c>
      <c r="C725" s="221"/>
      <c r="D725" s="172" t="str">
        <f t="shared" si="213"/>
        <v/>
      </c>
      <c r="E725" s="176"/>
      <c r="F725" s="202">
        <f t="shared" si="210"/>
        <v>0</v>
      </c>
      <c r="G725" s="201">
        <f t="shared" si="214"/>
        <v>0</v>
      </c>
    </row>
    <row r="726" spans="1:7" ht="24" customHeight="1" x14ac:dyDescent="0.2">
      <c r="A726" s="212"/>
      <c r="E726" s="178"/>
      <c r="F726" s="195" t="s">
        <v>1742</v>
      </c>
      <c r="G726" s="222">
        <f>SUBTOTAL(9,G712:G725)</f>
        <v>0</v>
      </c>
    </row>
    <row r="727" spans="1:7" ht="24" customHeight="1" x14ac:dyDescent="0.2">
      <c r="A727" s="212"/>
      <c r="C727" s="74" t="s">
        <v>1743</v>
      </c>
      <c r="E727" s="178"/>
      <c r="G727" s="194"/>
    </row>
    <row r="728" spans="1:7" s="196" customFormat="1" ht="24" customHeight="1" x14ac:dyDescent="0.2">
      <c r="A728" s="211" t="str">
        <f t="shared" ref="A728:A733" si="215">IFERROR(VLOOKUP(C728,Tabla_Insumos,4,FALSE),"")</f>
        <v/>
      </c>
      <c r="B728" s="211" t="str">
        <f t="shared" ref="B728:B733" si="216">IFERROR(VLOOKUP(A728,Tabla_Indices,5,FALSE),"")</f>
        <v/>
      </c>
      <c r="C728" s="220"/>
      <c r="D728" s="174" t="str">
        <f t="shared" ref="D728:D733" si="217">IFERROR(VLOOKUP(C728,Tabla_Insumos,2,FALSE),"")</f>
        <v/>
      </c>
      <c r="E728" s="173"/>
      <c r="F728" s="201">
        <f t="shared" ref="F728:F735" si="218">IFERROR(VLOOKUP(C728,Tabla_Insumos,3,FALSE),0)</f>
        <v>0</v>
      </c>
      <c r="G728" s="201">
        <f>ROUND(E728*F728,2)</f>
        <v>0</v>
      </c>
    </row>
    <row r="729" spans="1:7" s="196" customFormat="1" ht="24" customHeight="1" x14ac:dyDescent="0.2">
      <c r="A729" s="211" t="str">
        <f t="shared" si="215"/>
        <v/>
      </c>
      <c r="B729" s="211" t="str">
        <f t="shared" si="216"/>
        <v/>
      </c>
      <c r="C729" s="220"/>
      <c r="D729" s="174" t="str">
        <f t="shared" si="217"/>
        <v/>
      </c>
      <c r="E729" s="173"/>
      <c r="F729" s="201">
        <f t="shared" si="218"/>
        <v>0</v>
      </c>
      <c r="G729" s="201">
        <f>ROUND(E729*F729,2)</f>
        <v>0</v>
      </c>
    </row>
    <row r="730" spans="1:7" s="196" customFormat="1" ht="24" customHeight="1" x14ac:dyDescent="0.2">
      <c r="A730" s="211" t="str">
        <f t="shared" si="215"/>
        <v/>
      </c>
      <c r="B730" s="211" t="str">
        <f t="shared" si="216"/>
        <v/>
      </c>
      <c r="C730" s="220"/>
      <c r="D730" s="174" t="str">
        <f t="shared" si="217"/>
        <v/>
      </c>
      <c r="E730" s="173"/>
      <c r="F730" s="201">
        <f t="shared" si="218"/>
        <v>0</v>
      </c>
      <c r="G730" s="201">
        <f t="shared" ref="G730:G735" si="219">ROUND(E730*F730,2)</f>
        <v>0</v>
      </c>
    </row>
    <row r="731" spans="1:7" s="196" customFormat="1" ht="24" customHeight="1" x14ac:dyDescent="0.2">
      <c r="A731" s="211" t="str">
        <f t="shared" si="215"/>
        <v/>
      </c>
      <c r="B731" s="211" t="str">
        <f t="shared" si="216"/>
        <v/>
      </c>
      <c r="C731" s="220"/>
      <c r="D731" s="174" t="str">
        <f t="shared" si="217"/>
        <v/>
      </c>
      <c r="E731" s="173"/>
      <c r="F731" s="201">
        <f t="shared" si="218"/>
        <v>0</v>
      </c>
      <c r="G731" s="201">
        <f t="shared" si="219"/>
        <v>0</v>
      </c>
    </row>
    <row r="732" spans="1:7" s="196" customFormat="1" ht="24" customHeight="1" x14ac:dyDescent="0.2">
      <c r="A732" s="211" t="str">
        <f t="shared" si="215"/>
        <v/>
      </c>
      <c r="B732" s="211" t="str">
        <f t="shared" si="216"/>
        <v/>
      </c>
      <c r="C732" s="220"/>
      <c r="D732" s="174" t="str">
        <f t="shared" si="217"/>
        <v/>
      </c>
      <c r="E732" s="173"/>
      <c r="F732" s="201">
        <f t="shared" si="218"/>
        <v>0</v>
      </c>
      <c r="G732" s="201">
        <f t="shared" si="219"/>
        <v>0</v>
      </c>
    </row>
    <row r="733" spans="1:7" s="196" customFormat="1" ht="24" customHeight="1" x14ac:dyDescent="0.2">
      <c r="A733" s="211" t="str">
        <f t="shared" si="215"/>
        <v/>
      </c>
      <c r="B733" s="211" t="str">
        <f t="shared" si="216"/>
        <v/>
      </c>
      <c r="C733" s="220"/>
      <c r="D733" s="174" t="str">
        <f t="shared" si="217"/>
        <v/>
      </c>
      <c r="E733" s="173"/>
      <c r="F733" s="201">
        <f t="shared" si="218"/>
        <v>0</v>
      </c>
      <c r="G733" s="201">
        <f t="shared" si="219"/>
        <v>0</v>
      </c>
    </row>
    <row r="734" spans="1:7" s="196" customFormat="1" ht="24" customHeight="1" x14ac:dyDescent="0.2">
      <c r="A734" s="211" t="str">
        <f>IFERROR(VLOOKUP(C734,Tabla_Insumos,4,FALSE),"")</f>
        <v/>
      </c>
      <c r="B734" s="211" t="str">
        <f>IFERROR(VLOOKUP(A734,Tabla_Indices,5,FALSE),"")</f>
        <v/>
      </c>
      <c r="C734" s="221"/>
      <c r="D734" s="172" t="str">
        <f>IFERROR(VLOOKUP(C734,Tabla_Insumos,2,FALSE),"")</f>
        <v/>
      </c>
      <c r="E734" s="176"/>
      <c r="F734" s="201">
        <f t="shared" si="218"/>
        <v>0</v>
      </c>
      <c r="G734" s="201">
        <f t="shared" si="219"/>
        <v>0</v>
      </c>
    </row>
    <row r="735" spans="1:7" s="196" customFormat="1" ht="24" customHeight="1" x14ac:dyDescent="0.2">
      <c r="A735" s="211" t="str">
        <f>IFERROR(VLOOKUP(C735,Tabla_Insumos,4,FALSE),"")</f>
        <v/>
      </c>
      <c r="B735" s="211" t="str">
        <f>IFERROR(VLOOKUP(A735,Tabla_Indices,5,FALSE),"")</f>
        <v/>
      </c>
      <c r="C735" s="221"/>
      <c r="D735" s="172" t="str">
        <f>IFERROR(VLOOKUP(C735,Tabla_Insumos,2,FALSE),"")</f>
        <v/>
      </c>
      <c r="E735" s="176"/>
      <c r="F735" s="201">
        <f t="shared" si="218"/>
        <v>0</v>
      </c>
      <c r="G735" s="201">
        <f t="shared" si="219"/>
        <v>0</v>
      </c>
    </row>
    <row r="736" spans="1:7" ht="24" customHeight="1" x14ac:dyDescent="0.2">
      <c r="A736" s="212"/>
      <c r="E736" s="178"/>
      <c r="F736" s="195" t="s">
        <v>1744</v>
      </c>
      <c r="G736" s="222">
        <f>SUBTOTAL(9,G728:G735)</f>
        <v>0</v>
      </c>
    </row>
    <row r="737" spans="1:7" ht="24" customHeight="1" x14ac:dyDescent="0.2">
      <c r="A737" s="212"/>
      <c r="C737" s="74" t="s">
        <v>1745</v>
      </c>
      <c r="E737" s="178"/>
      <c r="G737" s="194"/>
    </row>
    <row r="738" spans="1:7" s="196" customFormat="1" ht="24" customHeight="1" x14ac:dyDescent="0.2">
      <c r="A738" s="211" t="str">
        <f t="shared" ref="A738:A746" si="220">IFERROR(VLOOKUP(C738,Tabla_Insumos,4,FALSE),"")</f>
        <v/>
      </c>
      <c r="B738" s="211" t="str">
        <f t="shared" ref="B738:B746" si="221">IFERROR(VLOOKUP(C738,Tabla_Insumos,5,FALSE),"")</f>
        <v/>
      </c>
      <c r="C738" s="224"/>
      <c r="D738" s="174" t="str">
        <f t="shared" ref="D738:D746" si="222">IFERROR(VLOOKUP(C738,Tabla_Insumos,2,FALSE),"")</f>
        <v/>
      </c>
      <c r="E738" s="173"/>
      <c r="F738" s="201">
        <f t="shared" ref="F738:F746" si="223">IFERROR(VLOOKUP(C738,Tabla_Insumos,3,FALSE),0)</f>
        <v>0</v>
      </c>
      <c r="G738" s="201">
        <f t="shared" ref="G738:G746" si="224">ROUND(E738*F738,2)</f>
        <v>0</v>
      </c>
    </row>
    <row r="739" spans="1:7" s="196" customFormat="1" ht="24" customHeight="1" x14ac:dyDescent="0.2">
      <c r="A739" s="211" t="str">
        <f t="shared" si="220"/>
        <v/>
      </c>
      <c r="B739" s="211" t="str">
        <f t="shared" si="221"/>
        <v/>
      </c>
      <c r="C739" s="224"/>
      <c r="D739" s="174" t="str">
        <f t="shared" si="222"/>
        <v/>
      </c>
      <c r="E739" s="173"/>
      <c r="F739" s="201">
        <f t="shared" si="223"/>
        <v>0</v>
      </c>
      <c r="G739" s="201">
        <f t="shared" si="224"/>
        <v>0</v>
      </c>
    </row>
    <row r="740" spans="1:7" s="196" customFormat="1" ht="24" customHeight="1" x14ac:dyDescent="0.2">
      <c r="A740" s="211" t="str">
        <f t="shared" si="220"/>
        <v/>
      </c>
      <c r="B740" s="211" t="str">
        <f t="shared" si="221"/>
        <v/>
      </c>
      <c r="C740" s="224"/>
      <c r="D740" s="174" t="str">
        <f t="shared" si="222"/>
        <v/>
      </c>
      <c r="E740" s="173"/>
      <c r="F740" s="201">
        <f t="shared" si="223"/>
        <v>0</v>
      </c>
      <c r="G740" s="201">
        <f t="shared" si="224"/>
        <v>0</v>
      </c>
    </row>
    <row r="741" spans="1:7" s="196" customFormat="1" ht="24" customHeight="1" x14ac:dyDescent="0.2">
      <c r="A741" s="211" t="str">
        <f t="shared" si="220"/>
        <v/>
      </c>
      <c r="B741" s="211" t="str">
        <f t="shared" si="221"/>
        <v/>
      </c>
      <c r="C741" s="227"/>
      <c r="D741" s="174" t="str">
        <f t="shared" si="222"/>
        <v/>
      </c>
      <c r="E741" s="173"/>
      <c r="F741" s="201">
        <f t="shared" si="223"/>
        <v>0</v>
      </c>
      <c r="G741" s="201">
        <f t="shared" si="224"/>
        <v>0</v>
      </c>
    </row>
    <row r="742" spans="1:7" s="196" customFormat="1" ht="24" customHeight="1" x14ac:dyDescent="0.2">
      <c r="A742" s="211" t="str">
        <f t="shared" si="220"/>
        <v/>
      </c>
      <c r="B742" s="211" t="str">
        <f t="shared" si="221"/>
        <v/>
      </c>
      <c r="C742" s="221"/>
      <c r="D742" s="172" t="str">
        <f t="shared" si="222"/>
        <v/>
      </c>
      <c r="E742" s="176"/>
      <c r="F742" s="201">
        <f t="shared" si="223"/>
        <v>0</v>
      </c>
      <c r="G742" s="201">
        <f t="shared" si="224"/>
        <v>0</v>
      </c>
    </row>
    <row r="743" spans="1:7" s="196" customFormat="1" ht="24" customHeight="1" x14ac:dyDescent="0.2">
      <c r="A743" s="211" t="str">
        <f t="shared" si="220"/>
        <v/>
      </c>
      <c r="B743" s="211" t="str">
        <f t="shared" si="221"/>
        <v/>
      </c>
      <c r="C743" s="221"/>
      <c r="D743" s="172" t="str">
        <f t="shared" si="222"/>
        <v/>
      </c>
      <c r="E743" s="176"/>
      <c r="F743" s="201">
        <f t="shared" si="223"/>
        <v>0</v>
      </c>
      <c r="G743" s="201">
        <f t="shared" si="224"/>
        <v>0</v>
      </c>
    </row>
    <row r="744" spans="1:7" s="196" customFormat="1" ht="24" customHeight="1" x14ac:dyDescent="0.2">
      <c r="A744" s="211" t="str">
        <f t="shared" si="220"/>
        <v/>
      </c>
      <c r="B744" s="211" t="str">
        <f t="shared" si="221"/>
        <v/>
      </c>
      <c r="C744" s="221"/>
      <c r="D744" s="172" t="str">
        <f t="shared" si="222"/>
        <v/>
      </c>
      <c r="E744" s="176"/>
      <c r="F744" s="201">
        <f t="shared" si="223"/>
        <v>0</v>
      </c>
      <c r="G744" s="201">
        <f t="shared" si="224"/>
        <v>0</v>
      </c>
    </row>
    <row r="745" spans="1:7" s="196" customFormat="1" ht="24" customHeight="1" x14ac:dyDescent="0.2">
      <c r="A745" s="211" t="str">
        <f t="shared" si="220"/>
        <v/>
      </c>
      <c r="B745" s="211" t="str">
        <f t="shared" si="221"/>
        <v/>
      </c>
      <c r="C745" s="221"/>
      <c r="D745" s="172" t="str">
        <f t="shared" si="222"/>
        <v/>
      </c>
      <c r="E745" s="176"/>
      <c r="F745" s="201">
        <f t="shared" si="223"/>
        <v>0</v>
      </c>
      <c r="G745" s="201">
        <f t="shared" si="224"/>
        <v>0</v>
      </c>
    </row>
    <row r="746" spans="1:7" s="196" customFormat="1" ht="24" customHeight="1" x14ac:dyDescent="0.2">
      <c r="A746" s="211" t="str">
        <f t="shared" si="220"/>
        <v/>
      </c>
      <c r="B746" s="211" t="str">
        <f t="shared" si="221"/>
        <v/>
      </c>
      <c r="C746" s="221"/>
      <c r="D746" s="172" t="str">
        <f t="shared" si="222"/>
        <v/>
      </c>
      <c r="E746" s="176"/>
      <c r="F746" s="201">
        <f t="shared" si="223"/>
        <v>0</v>
      </c>
      <c r="G746" s="201">
        <f t="shared" si="224"/>
        <v>0</v>
      </c>
    </row>
    <row r="747" spans="1:7" ht="24" customHeight="1" x14ac:dyDescent="0.2">
      <c r="A747" s="213"/>
      <c r="E747" s="178"/>
      <c r="F747" s="195" t="s">
        <v>1746</v>
      </c>
      <c r="G747" s="222">
        <f>SUBTOTAL(9,G738:G746)</f>
        <v>0</v>
      </c>
    </row>
    <row r="748" spans="1:7" ht="24" customHeight="1" x14ac:dyDescent="0.2">
      <c r="A748" s="212"/>
      <c r="E748" s="178"/>
      <c r="G748" s="194"/>
    </row>
    <row r="749" spans="1:7" ht="24" customHeight="1" x14ac:dyDescent="0.2">
      <c r="A749" s="214" t="str">
        <f>B707</f>
        <v>2.2.2</v>
      </c>
      <c r="B749" s="98" t="str">
        <f>C707</f>
        <v>Excavación para fundaciones</v>
      </c>
      <c r="C749" s="197"/>
      <c r="D749" s="197" t="s">
        <v>1747</v>
      </c>
      <c r="E749" s="198"/>
      <c r="F749" s="225" t="s">
        <v>1748</v>
      </c>
      <c r="G749" s="226">
        <f>SUBTOTAL(9,G712:G748)</f>
        <v>0</v>
      </c>
    </row>
    <row r="751" spans="1:7" ht="24" customHeight="1" x14ac:dyDescent="0.2">
      <c r="A751" s="203" t="s">
        <v>1725</v>
      </c>
      <c r="B751" s="204"/>
      <c r="C751" s="99"/>
      <c r="D751" s="99"/>
      <c r="E751" s="99"/>
      <c r="F751" s="99"/>
      <c r="G751" s="215"/>
    </row>
    <row r="752" spans="1:7" ht="24" customHeight="1" x14ac:dyDescent="0.2">
      <c r="A752" s="206" t="s">
        <v>1726</v>
      </c>
      <c r="B752" s="207" t="str">
        <f>Comitente</f>
        <v>SUBSECRETARIA DE OBRAS PUBLICAS</v>
      </c>
      <c r="C752" s="216"/>
      <c r="D752" s="74"/>
      <c r="E752" s="74"/>
      <c r="F752" s="190"/>
      <c r="G752" s="191"/>
    </row>
    <row r="753" spans="1:7" ht="24" customHeight="1" x14ac:dyDescent="0.2">
      <c r="A753" s="206" t="s">
        <v>1727</v>
      </c>
      <c r="B753" s="207">
        <f>Contratista</f>
        <v>0</v>
      </c>
      <c r="C753" s="217"/>
      <c r="D753" s="217"/>
      <c r="E753" s="217"/>
      <c r="F753" s="190"/>
      <c r="G753" s="191"/>
    </row>
    <row r="754" spans="1:7" ht="24" customHeight="1" x14ac:dyDescent="0.2">
      <c r="A754" s="206" t="s">
        <v>1728</v>
      </c>
      <c r="B754" s="207" t="str">
        <f>Obra</f>
        <v>CAPS. VIRGEN DE GUADALUPE</v>
      </c>
      <c r="C754" s="217"/>
      <c r="D754" s="217"/>
      <c r="E754" s="217"/>
      <c r="F754" s="190" t="s">
        <v>1729</v>
      </c>
      <c r="G754" s="218">
        <f>Fecha_Base</f>
        <v>0</v>
      </c>
    </row>
    <row r="755" spans="1:7" ht="24" customHeight="1" x14ac:dyDescent="0.2">
      <c r="A755" s="208" t="s">
        <v>1730</v>
      </c>
      <c r="B755" s="100" t="str">
        <f>Ubicación</f>
        <v xml:space="preserve"> Calle Enfermera Medina y Cristobal Colon - Dpto. CAUCETE   -  Sup. 227,50m2</v>
      </c>
      <c r="C755" s="74"/>
      <c r="E755" s="178"/>
      <c r="G755" s="194"/>
    </row>
    <row r="756" spans="1:7" ht="24" customHeight="1" x14ac:dyDescent="0.2">
      <c r="A756" s="208" t="s">
        <v>1731</v>
      </c>
      <c r="B756" s="192">
        <f>IFERROR(VALUE(LEFT(B757,FIND(".",B757)-1)),"")</f>
        <v>3</v>
      </c>
      <c r="C756" s="71" t="str">
        <f>IFERROR(VLOOKUP(B756,Tabla_CyP,2,FALSE),"")</f>
        <v/>
      </c>
      <c r="E756" s="178"/>
      <c r="G756" s="194"/>
    </row>
    <row r="757" spans="1:7" ht="24" customHeight="1" x14ac:dyDescent="0.2">
      <c r="A757" s="208" t="s">
        <v>1732</v>
      </c>
      <c r="B757" s="193" t="str">
        <f>IFERROR(VLOOKUP(COUNTIF($A$1:A757,"ANALISIS DE PRECIOS"),Tabla_NumeroItem,2,FALSE),"")</f>
        <v>3.1.1</v>
      </c>
      <c r="C757" s="71" t="str">
        <f>IFERROR(VLOOKUP(B757,Tabla_CyP,2,FALSE),"")</f>
        <v xml:space="preserve">Hormigón de Limpieza </v>
      </c>
      <c r="E757" s="178"/>
      <c r="F757" s="190" t="s">
        <v>1733</v>
      </c>
      <c r="G757" s="194" t="str">
        <f>IFERROR(VLOOKUP(B757,Tabla_CyP,4,FALSE),"")</f>
        <v>m2</v>
      </c>
    </row>
    <row r="758" spans="1:7" ht="24" customHeight="1" x14ac:dyDescent="0.2">
      <c r="A758" s="208"/>
      <c r="B758" s="100"/>
      <c r="E758" s="178"/>
      <c r="G758" s="194"/>
    </row>
    <row r="759" spans="1:7" ht="24" customHeight="1" x14ac:dyDescent="0.2">
      <c r="A759" s="419" t="s">
        <v>1734</v>
      </c>
      <c r="B759" s="420"/>
      <c r="C759" s="421" t="s">
        <v>1690</v>
      </c>
      <c r="D759" s="421" t="s">
        <v>1735</v>
      </c>
      <c r="E759" s="423" t="s">
        <v>1736</v>
      </c>
      <c r="F759" s="425" t="s">
        <v>1737</v>
      </c>
      <c r="G759" s="425" t="s">
        <v>1738</v>
      </c>
    </row>
    <row r="760" spans="1:7" ht="24" customHeight="1" x14ac:dyDescent="0.2">
      <c r="A760" s="209" t="s">
        <v>1739</v>
      </c>
      <c r="B760" s="209" t="s">
        <v>1740</v>
      </c>
      <c r="C760" s="422"/>
      <c r="D760" s="422"/>
      <c r="E760" s="424"/>
      <c r="F760" s="426"/>
      <c r="G760" s="426"/>
    </row>
    <row r="761" spans="1:7" ht="24" customHeight="1" x14ac:dyDescent="0.2">
      <c r="A761" s="189"/>
      <c r="B761" s="210"/>
      <c r="C761" s="89" t="s">
        <v>1741</v>
      </c>
      <c r="D761" s="197"/>
      <c r="E761" s="198"/>
      <c r="F761" s="199"/>
      <c r="G761" s="200"/>
    </row>
    <row r="762" spans="1:7" s="196" customFormat="1" ht="24" customHeight="1" x14ac:dyDescent="0.2">
      <c r="A762" s="211" t="str">
        <f t="shared" ref="A762:A775" si="225">IFERROR(VLOOKUP(C762,Tabla_Insumos,4,FALSE),"")</f>
        <v/>
      </c>
      <c r="B762" s="211" t="str">
        <f>IFERROR(VLOOKUP(C762,Tabla_Insumos,5,FALSE),"")</f>
        <v/>
      </c>
      <c r="C762" s="221"/>
      <c r="D762" s="172" t="str">
        <f t="shared" ref="D762:D775" si="226">IFERROR(VLOOKUP(C762,Tabla_Insumos,2,FALSE),"")</f>
        <v/>
      </c>
      <c r="E762" s="176"/>
      <c r="F762" s="201">
        <f t="shared" ref="F762:F775" si="227">IFERROR(VLOOKUP(C762,Tabla_Insumos,3,FALSE),0)</f>
        <v>0</v>
      </c>
      <c r="G762" s="201">
        <f>ROUND(E762*F762,2)</f>
        <v>0</v>
      </c>
    </row>
    <row r="763" spans="1:7" s="196" customFormat="1" ht="24" customHeight="1" x14ac:dyDescent="0.2">
      <c r="A763" s="211" t="str">
        <f t="shared" si="225"/>
        <v/>
      </c>
      <c r="B763" s="211" t="str">
        <f t="shared" ref="B763:B775" si="228">IFERROR(VLOOKUP(C763,Tabla_Insumos,5,FALSE),"")</f>
        <v/>
      </c>
      <c r="C763" s="221"/>
      <c r="D763" s="172" t="str">
        <f t="shared" si="226"/>
        <v/>
      </c>
      <c r="E763" s="176"/>
      <c r="F763" s="201">
        <f t="shared" si="227"/>
        <v>0</v>
      </c>
      <c r="G763" s="201">
        <f t="shared" ref="G763:G775" si="229">ROUND(E763*F763,2)</f>
        <v>0</v>
      </c>
    </row>
    <row r="764" spans="1:7" s="196" customFormat="1" ht="24" customHeight="1" x14ac:dyDescent="0.2">
      <c r="A764" s="211" t="str">
        <f t="shared" si="225"/>
        <v/>
      </c>
      <c r="B764" s="211" t="str">
        <f t="shared" si="228"/>
        <v/>
      </c>
      <c r="C764" s="221"/>
      <c r="D764" s="172" t="str">
        <f t="shared" si="226"/>
        <v/>
      </c>
      <c r="E764" s="176"/>
      <c r="F764" s="201">
        <f t="shared" si="227"/>
        <v>0</v>
      </c>
      <c r="G764" s="201">
        <f t="shared" si="229"/>
        <v>0</v>
      </c>
    </row>
    <row r="765" spans="1:7" s="196" customFormat="1" ht="24" customHeight="1" x14ac:dyDescent="0.2">
      <c r="A765" s="211" t="str">
        <f t="shared" si="225"/>
        <v/>
      </c>
      <c r="B765" s="211" t="str">
        <f t="shared" si="228"/>
        <v/>
      </c>
      <c r="C765" s="221"/>
      <c r="D765" s="172" t="str">
        <f t="shared" si="226"/>
        <v/>
      </c>
      <c r="E765" s="176"/>
      <c r="F765" s="201">
        <f t="shared" si="227"/>
        <v>0</v>
      </c>
      <c r="G765" s="201">
        <f t="shared" si="229"/>
        <v>0</v>
      </c>
    </row>
    <row r="766" spans="1:7" s="196" customFormat="1" ht="24" customHeight="1" x14ac:dyDescent="0.2">
      <c r="A766" s="211" t="str">
        <f t="shared" si="225"/>
        <v/>
      </c>
      <c r="B766" s="211" t="str">
        <f t="shared" si="228"/>
        <v/>
      </c>
      <c r="C766" s="221"/>
      <c r="D766" s="172" t="str">
        <f t="shared" si="226"/>
        <v/>
      </c>
      <c r="E766" s="176"/>
      <c r="F766" s="201">
        <f t="shared" si="227"/>
        <v>0</v>
      </c>
      <c r="G766" s="201">
        <f t="shared" si="229"/>
        <v>0</v>
      </c>
    </row>
    <row r="767" spans="1:7" s="196" customFormat="1" ht="24" customHeight="1" x14ac:dyDescent="0.2">
      <c r="A767" s="211" t="str">
        <f t="shared" si="225"/>
        <v/>
      </c>
      <c r="B767" s="211" t="str">
        <f t="shared" si="228"/>
        <v/>
      </c>
      <c r="C767" s="221"/>
      <c r="D767" s="172" t="str">
        <f t="shared" si="226"/>
        <v/>
      </c>
      <c r="E767" s="176"/>
      <c r="F767" s="201">
        <f t="shared" si="227"/>
        <v>0</v>
      </c>
      <c r="G767" s="201">
        <f t="shared" si="229"/>
        <v>0</v>
      </c>
    </row>
    <row r="768" spans="1:7" s="196" customFormat="1" ht="24" customHeight="1" x14ac:dyDescent="0.2">
      <c r="A768" s="211" t="str">
        <f t="shared" si="225"/>
        <v/>
      </c>
      <c r="B768" s="211" t="str">
        <f t="shared" si="228"/>
        <v/>
      </c>
      <c r="C768" s="221"/>
      <c r="D768" s="172" t="str">
        <f t="shared" si="226"/>
        <v/>
      </c>
      <c r="E768" s="176"/>
      <c r="F768" s="201">
        <f t="shared" si="227"/>
        <v>0</v>
      </c>
      <c r="G768" s="201">
        <f t="shared" si="229"/>
        <v>0</v>
      </c>
    </row>
    <row r="769" spans="1:7" s="196" customFormat="1" ht="24" customHeight="1" x14ac:dyDescent="0.2">
      <c r="A769" s="211" t="str">
        <f t="shared" si="225"/>
        <v/>
      </c>
      <c r="B769" s="211" t="str">
        <f t="shared" si="228"/>
        <v/>
      </c>
      <c r="C769" s="221"/>
      <c r="D769" s="172" t="str">
        <f t="shared" si="226"/>
        <v/>
      </c>
      <c r="E769" s="176"/>
      <c r="F769" s="201">
        <f t="shared" si="227"/>
        <v>0</v>
      </c>
      <c r="G769" s="201">
        <f t="shared" si="229"/>
        <v>0</v>
      </c>
    </row>
    <row r="770" spans="1:7" s="196" customFormat="1" ht="24" customHeight="1" x14ac:dyDescent="0.2">
      <c r="A770" s="211" t="str">
        <f t="shared" si="225"/>
        <v/>
      </c>
      <c r="B770" s="211" t="str">
        <f t="shared" si="228"/>
        <v/>
      </c>
      <c r="C770" s="221"/>
      <c r="D770" s="172" t="str">
        <f t="shared" si="226"/>
        <v/>
      </c>
      <c r="E770" s="176"/>
      <c r="F770" s="201">
        <f t="shared" si="227"/>
        <v>0</v>
      </c>
      <c r="G770" s="201">
        <f t="shared" si="229"/>
        <v>0</v>
      </c>
    </row>
    <row r="771" spans="1:7" s="196" customFormat="1" ht="24" customHeight="1" x14ac:dyDescent="0.2">
      <c r="A771" s="211" t="str">
        <f t="shared" si="225"/>
        <v/>
      </c>
      <c r="B771" s="211" t="str">
        <f t="shared" si="228"/>
        <v/>
      </c>
      <c r="C771" s="221"/>
      <c r="D771" s="172" t="str">
        <f t="shared" si="226"/>
        <v/>
      </c>
      <c r="E771" s="176"/>
      <c r="F771" s="201">
        <f t="shared" si="227"/>
        <v>0</v>
      </c>
      <c r="G771" s="201">
        <f t="shared" si="229"/>
        <v>0</v>
      </c>
    </row>
    <row r="772" spans="1:7" s="196" customFormat="1" ht="24" customHeight="1" x14ac:dyDescent="0.2">
      <c r="A772" s="211" t="str">
        <f t="shared" si="225"/>
        <v/>
      </c>
      <c r="B772" s="211" t="str">
        <f t="shared" si="228"/>
        <v/>
      </c>
      <c r="C772" s="221"/>
      <c r="D772" s="172" t="str">
        <f t="shared" si="226"/>
        <v/>
      </c>
      <c r="E772" s="176"/>
      <c r="F772" s="201">
        <f t="shared" si="227"/>
        <v>0</v>
      </c>
      <c r="G772" s="201">
        <f t="shared" si="229"/>
        <v>0</v>
      </c>
    </row>
    <row r="773" spans="1:7" s="196" customFormat="1" ht="24" customHeight="1" x14ac:dyDescent="0.2">
      <c r="A773" s="211" t="str">
        <f t="shared" si="225"/>
        <v/>
      </c>
      <c r="B773" s="211" t="str">
        <f t="shared" si="228"/>
        <v/>
      </c>
      <c r="C773" s="221"/>
      <c r="D773" s="172" t="str">
        <f t="shared" si="226"/>
        <v/>
      </c>
      <c r="E773" s="176"/>
      <c r="F773" s="201">
        <f t="shared" si="227"/>
        <v>0</v>
      </c>
      <c r="G773" s="201">
        <f t="shared" si="229"/>
        <v>0</v>
      </c>
    </row>
    <row r="774" spans="1:7" s="196" customFormat="1" ht="24" customHeight="1" x14ac:dyDescent="0.2">
      <c r="A774" s="211" t="str">
        <f t="shared" si="225"/>
        <v/>
      </c>
      <c r="B774" s="211" t="str">
        <f t="shared" si="228"/>
        <v/>
      </c>
      <c r="C774" s="221"/>
      <c r="D774" s="172" t="str">
        <f t="shared" si="226"/>
        <v/>
      </c>
      <c r="E774" s="176"/>
      <c r="F774" s="201">
        <f t="shared" si="227"/>
        <v>0</v>
      </c>
      <c r="G774" s="201">
        <f t="shared" si="229"/>
        <v>0</v>
      </c>
    </row>
    <row r="775" spans="1:7" s="196" customFormat="1" ht="24" customHeight="1" x14ac:dyDescent="0.2">
      <c r="A775" s="211" t="str">
        <f t="shared" si="225"/>
        <v/>
      </c>
      <c r="B775" s="211" t="str">
        <f t="shared" si="228"/>
        <v/>
      </c>
      <c r="C775" s="221"/>
      <c r="D775" s="172" t="str">
        <f t="shared" si="226"/>
        <v/>
      </c>
      <c r="E775" s="176"/>
      <c r="F775" s="202">
        <f t="shared" si="227"/>
        <v>0</v>
      </c>
      <c r="G775" s="201">
        <f t="shared" si="229"/>
        <v>0</v>
      </c>
    </row>
    <row r="776" spans="1:7" ht="24" customHeight="1" x14ac:dyDescent="0.2">
      <c r="A776" s="212"/>
      <c r="E776" s="178"/>
      <c r="F776" s="195" t="s">
        <v>1742</v>
      </c>
      <c r="G776" s="222">
        <f>SUBTOTAL(9,G762:G775)</f>
        <v>0</v>
      </c>
    </row>
    <row r="777" spans="1:7" ht="24" customHeight="1" x14ac:dyDescent="0.2">
      <c r="A777" s="212"/>
      <c r="C777" s="74" t="s">
        <v>1743</v>
      </c>
      <c r="E777" s="178"/>
      <c r="G777" s="194"/>
    </row>
    <row r="778" spans="1:7" s="196" customFormat="1" ht="24" customHeight="1" x14ac:dyDescent="0.2">
      <c r="A778" s="211" t="str">
        <f t="shared" ref="A778:A783" si="230">IFERROR(VLOOKUP(C778,Tabla_Insumos,4,FALSE),"")</f>
        <v/>
      </c>
      <c r="B778" s="211" t="str">
        <f t="shared" ref="B778:B783" si="231">IFERROR(VLOOKUP(A778,Tabla_Indices,5,FALSE),"")</f>
        <v/>
      </c>
      <c r="C778" s="220"/>
      <c r="D778" s="174" t="str">
        <f t="shared" ref="D778:D783" si="232">IFERROR(VLOOKUP(C778,Tabla_Insumos,2,FALSE),"")</f>
        <v/>
      </c>
      <c r="E778" s="173"/>
      <c r="F778" s="201">
        <f t="shared" ref="F778:F785" si="233">IFERROR(VLOOKUP(C778,Tabla_Insumos,3,FALSE),0)</f>
        <v>0</v>
      </c>
      <c r="G778" s="201">
        <f>ROUND(E778*F778,2)</f>
        <v>0</v>
      </c>
    </row>
    <row r="779" spans="1:7" s="196" customFormat="1" ht="24" customHeight="1" x14ac:dyDescent="0.2">
      <c r="A779" s="211" t="str">
        <f t="shared" si="230"/>
        <v/>
      </c>
      <c r="B779" s="211" t="str">
        <f t="shared" si="231"/>
        <v/>
      </c>
      <c r="C779" s="220"/>
      <c r="D779" s="174" t="str">
        <f t="shared" si="232"/>
        <v/>
      </c>
      <c r="E779" s="173"/>
      <c r="F779" s="201">
        <f t="shared" si="233"/>
        <v>0</v>
      </c>
      <c r="G779" s="201">
        <f>ROUND(E779*F779,2)</f>
        <v>0</v>
      </c>
    </row>
    <row r="780" spans="1:7" s="196" customFormat="1" ht="24" customHeight="1" x14ac:dyDescent="0.2">
      <c r="A780" s="211" t="str">
        <f t="shared" si="230"/>
        <v/>
      </c>
      <c r="B780" s="211" t="str">
        <f t="shared" si="231"/>
        <v/>
      </c>
      <c r="C780" s="220"/>
      <c r="D780" s="174" t="str">
        <f t="shared" si="232"/>
        <v/>
      </c>
      <c r="E780" s="173"/>
      <c r="F780" s="201">
        <f t="shared" si="233"/>
        <v>0</v>
      </c>
      <c r="G780" s="201">
        <f t="shared" ref="G780:G785" si="234">ROUND(E780*F780,2)</f>
        <v>0</v>
      </c>
    </row>
    <row r="781" spans="1:7" s="196" customFormat="1" ht="24" customHeight="1" x14ac:dyDescent="0.2">
      <c r="A781" s="211" t="str">
        <f t="shared" si="230"/>
        <v/>
      </c>
      <c r="B781" s="211" t="str">
        <f t="shared" si="231"/>
        <v/>
      </c>
      <c r="C781" s="220"/>
      <c r="D781" s="174" t="str">
        <f t="shared" si="232"/>
        <v/>
      </c>
      <c r="E781" s="173"/>
      <c r="F781" s="201">
        <f t="shared" si="233"/>
        <v>0</v>
      </c>
      <c r="G781" s="201">
        <f t="shared" si="234"/>
        <v>0</v>
      </c>
    </row>
    <row r="782" spans="1:7" s="196" customFormat="1" ht="24" customHeight="1" x14ac:dyDescent="0.2">
      <c r="A782" s="211" t="str">
        <f t="shared" si="230"/>
        <v/>
      </c>
      <c r="B782" s="211" t="str">
        <f t="shared" si="231"/>
        <v/>
      </c>
      <c r="C782" s="220"/>
      <c r="D782" s="174" t="str">
        <f t="shared" si="232"/>
        <v/>
      </c>
      <c r="E782" s="173"/>
      <c r="F782" s="201">
        <f t="shared" si="233"/>
        <v>0</v>
      </c>
      <c r="G782" s="201">
        <f t="shared" si="234"/>
        <v>0</v>
      </c>
    </row>
    <row r="783" spans="1:7" s="196" customFormat="1" ht="24" customHeight="1" x14ac:dyDescent="0.2">
      <c r="A783" s="211" t="str">
        <f t="shared" si="230"/>
        <v/>
      </c>
      <c r="B783" s="211" t="str">
        <f t="shared" si="231"/>
        <v/>
      </c>
      <c r="C783" s="220"/>
      <c r="D783" s="174" t="str">
        <f t="shared" si="232"/>
        <v/>
      </c>
      <c r="E783" s="173"/>
      <c r="F783" s="201">
        <f t="shared" si="233"/>
        <v>0</v>
      </c>
      <c r="G783" s="201">
        <f t="shared" si="234"/>
        <v>0</v>
      </c>
    </row>
    <row r="784" spans="1:7" s="196" customFormat="1" ht="24" customHeight="1" x14ac:dyDescent="0.2">
      <c r="A784" s="211" t="str">
        <f>IFERROR(VLOOKUP(C784,Tabla_Insumos,4,FALSE),"")</f>
        <v/>
      </c>
      <c r="B784" s="211" t="str">
        <f>IFERROR(VLOOKUP(A784,Tabla_Indices,5,FALSE),"")</f>
        <v/>
      </c>
      <c r="C784" s="221"/>
      <c r="D784" s="172" t="str">
        <f>IFERROR(VLOOKUP(C784,Tabla_Insumos,2,FALSE),"")</f>
        <v/>
      </c>
      <c r="E784" s="176"/>
      <c r="F784" s="201">
        <f t="shared" si="233"/>
        <v>0</v>
      </c>
      <c r="G784" s="201">
        <f t="shared" si="234"/>
        <v>0</v>
      </c>
    </row>
    <row r="785" spans="1:7" s="196" customFormat="1" ht="24" customHeight="1" x14ac:dyDescent="0.2">
      <c r="A785" s="211" t="str">
        <f>IFERROR(VLOOKUP(C785,Tabla_Insumos,4,FALSE),"")</f>
        <v/>
      </c>
      <c r="B785" s="211" t="str">
        <f>IFERROR(VLOOKUP(A785,Tabla_Indices,5,FALSE),"")</f>
        <v/>
      </c>
      <c r="C785" s="221"/>
      <c r="D785" s="172" t="str">
        <f>IFERROR(VLOOKUP(C785,Tabla_Insumos,2,FALSE),"")</f>
        <v/>
      </c>
      <c r="E785" s="176"/>
      <c r="F785" s="201">
        <f t="shared" si="233"/>
        <v>0</v>
      </c>
      <c r="G785" s="201">
        <f t="shared" si="234"/>
        <v>0</v>
      </c>
    </row>
    <row r="786" spans="1:7" ht="24" customHeight="1" x14ac:dyDescent="0.2">
      <c r="A786" s="212"/>
      <c r="E786" s="178"/>
      <c r="F786" s="195" t="s">
        <v>1744</v>
      </c>
      <c r="G786" s="222">
        <f>SUBTOTAL(9,G778:G785)</f>
        <v>0</v>
      </c>
    </row>
    <row r="787" spans="1:7" ht="24" customHeight="1" x14ac:dyDescent="0.2">
      <c r="A787" s="212"/>
      <c r="C787" s="74" t="s">
        <v>1745</v>
      </c>
      <c r="E787" s="178"/>
      <c r="G787" s="194"/>
    </row>
    <row r="788" spans="1:7" s="196" customFormat="1" ht="24" customHeight="1" x14ac:dyDescent="0.2">
      <c r="A788" s="211" t="str">
        <f>IFERROR(VLOOKUP(C788,Tabla_Insumos,4,FALSE),"")</f>
        <v/>
      </c>
      <c r="B788" s="211" t="str">
        <f>IFERROR(VLOOKUP(C788,Tabla_Insumos,5,FALSE),"")</f>
        <v/>
      </c>
      <c r="C788" s="220"/>
      <c r="D788" s="174" t="str">
        <f>IFERROR(VLOOKUP(C788,Tabla_Insumos,2,FALSE),"")</f>
        <v/>
      </c>
      <c r="E788" s="173"/>
      <c r="F788" s="201">
        <f t="shared" ref="F788:F796" si="235">IFERROR(VLOOKUP(C788,Tabla_Insumos,3,FALSE),0)</f>
        <v>0</v>
      </c>
      <c r="G788" s="201">
        <f t="shared" ref="G788:G796" si="236">ROUND(E788*F788,2)</f>
        <v>0</v>
      </c>
    </row>
    <row r="789" spans="1:7" s="196" customFormat="1" ht="24" customHeight="1" x14ac:dyDescent="0.2">
      <c r="A789" s="211" t="str">
        <f>IFERROR(VLOOKUP(C789,Tabla_Insumos,4,FALSE),"")</f>
        <v/>
      </c>
      <c r="B789" s="211" t="str">
        <f>IFERROR(VLOOKUP(C789,Tabla_Insumos,5,FALSE),"")</f>
        <v/>
      </c>
      <c r="C789" s="220"/>
      <c r="D789" s="174" t="str">
        <f>IFERROR(VLOOKUP(C789,Tabla_Insumos,2,FALSE),"")</f>
        <v/>
      </c>
      <c r="E789" s="173"/>
      <c r="F789" s="201">
        <f t="shared" si="235"/>
        <v>0</v>
      </c>
      <c r="G789" s="201">
        <f t="shared" si="236"/>
        <v>0</v>
      </c>
    </row>
    <row r="790" spans="1:7" s="196" customFormat="1" ht="24" customHeight="1" x14ac:dyDescent="0.2">
      <c r="A790" s="211" t="str">
        <f t="shared" ref="A790:A796" si="237">IFERROR(VLOOKUP(C790,Tabla_Insumos,4,FALSE),"")</f>
        <v/>
      </c>
      <c r="B790" s="211" t="str">
        <f t="shared" ref="B790:B796" si="238">IFERROR(VLOOKUP(C790,Tabla_Insumos,5,FALSE),"")</f>
        <v/>
      </c>
      <c r="C790" s="221"/>
      <c r="D790" s="172" t="str">
        <f t="shared" ref="D790:D796" si="239">IFERROR(VLOOKUP(C790,Tabla_Insumos,2,FALSE),"")</f>
        <v/>
      </c>
      <c r="E790" s="176"/>
      <c r="F790" s="201">
        <f t="shared" si="235"/>
        <v>0</v>
      </c>
      <c r="G790" s="201">
        <f t="shared" si="236"/>
        <v>0</v>
      </c>
    </row>
    <row r="791" spans="1:7" s="196" customFormat="1" ht="24" customHeight="1" x14ac:dyDescent="0.2">
      <c r="A791" s="211" t="str">
        <f t="shared" si="237"/>
        <v/>
      </c>
      <c r="B791" s="211" t="str">
        <f t="shared" si="238"/>
        <v/>
      </c>
      <c r="C791" s="221"/>
      <c r="D791" s="172" t="str">
        <f t="shared" si="239"/>
        <v/>
      </c>
      <c r="E791" s="176"/>
      <c r="F791" s="201">
        <f t="shared" si="235"/>
        <v>0</v>
      </c>
      <c r="G791" s="201">
        <f t="shared" si="236"/>
        <v>0</v>
      </c>
    </row>
    <row r="792" spans="1:7" s="196" customFormat="1" ht="24" customHeight="1" x14ac:dyDescent="0.2">
      <c r="A792" s="211" t="str">
        <f t="shared" si="237"/>
        <v/>
      </c>
      <c r="B792" s="211" t="str">
        <f t="shared" si="238"/>
        <v/>
      </c>
      <c r="C792" s="221"/>
      <c r="D792" s="172" t="str">
        <f t="shared" si="239"/>
        <v/>
      </c>
      <c r="E792" s="176"/>
      <c r="F792" s="201">
        <f t="shared" si="235"/>
        <v>0</v>
      </c>
      <c r="G792" s="201">
        <f t="shared" si="236"/>
        <v>0</v>
      </c>
    </row>
    <row r="793" spans="1:7" s="196" customFormat="1" ht="24" customHeight="1" x14ac:dyDescent="0.2">
      <c r="A793" s="211" t="str">
        <f t="shared" si="237"/>
        <v/>
      </c>
      <c r="B793" s="211" t="str">
        <f t="shared" si="238"/>
        <v/>
      </c>
      <c r="C793" s="221"/>
      <c r="D793" s="172" t="str">
        <f t="shared" si="239"/>
        <v/>
      </c>
      <c r="E793" s="176"/>
      <c r="F793" s="201">
        <f t="shared" si="235"/>
        <v>0</v>
      </c>
      <c r="G793" s="201">
        <f t="shared" si="236"/>
        <v>0</v>
      </c>
    </row>
    <row r="794" spans="1:7" s="196" customFormat="1" ht="24" customHeight="1" x14ac:dyDescent="0.2">
      <c r="A794" s="211" t="str">
        <f t="shared" si="237"/>
        <v/>
      </c>
      <c r="B794" s="211" t="str">
        <f t="shared" si="238"/>
        <v/>
      </c>
      <c r="C794" s="221"/>
      <c r="D794" s="172" t="str">
        <f t="shared" si="239"/>
        <v/>
      </c>
      <c r="E794" s="176"/>
      <c r="F794" s="201">
        <f t="shared" si="235"/>
        <v>0</v>
      </c>
      <c r="G794" s="201">
        <f t="shared" si="236"/>
        <v>0</v>
      </c>
    </row>
    <row r="795" spans="1:7" s="196" customFormat="1" ht="24" customHeight="1" x14ac:dyDescent="0.2">
      <c r="A795" s="211" t="str">
        <f t="shared" si="237"/>
        <v/>
      </c>
      <c r="B795" s="211" t="str">
        <f t="shared" si="238"/>
        <v/>
      </c>
      <c r="C795" s="221"/>
      <c r="D795" s="172" t="str">
        <f t="shared" si="239"/>
        <v/>
      </c>
      <c r="E795" s="176"/>
      <c r="F795" s="201">
        <f t="shared" si="235"/>
        <v>0</v>
      </c>
      <c r="G795" s="201">
        <f t="shared" si="236"/>
        <v>0</v>
      </c>
    </row>
    <row r="796" spans="1:7" s="196" customFormat="1" ht="24" customHeight="1" x14ac:dyDescent="0.2">
      <c r="A796" s="211" t="str">
        <f t="shared" si="237"/>
        <v/>
      </c>
      <c r="B796" s="211" t="str">
        <f t="shared" si="238"/>
        <v/>
      </c>
      <c r="C796" s="221"/>
      <c r="D796" s="172" t="str">
        <f t="shared" si="239"/>
        <v/>
      </c>
      <c r="E796" s="176"/>
      <c r="F796" s="201">
        <f t="shared" si="235"/>
        <v>0</v>
      </c>
      <c r="G796" s="201">
        <f t="shared" si="236"/>
        <v>0</v>
      </c>
    </row>
    <row r="797" spans="1:7" ht="24" customHeight="1" x14ac:dyDescent="0.2">
      <c r="A797" s="213"/>
      <c r="E797" s="178"/>
      <c r="F797" s="195" t="s">
        <v>1746</v>
      </c>
      <c r="G797" s="222">
        <f>SUBTOTAL(9,G788:G796)</f>
        <v>0</v>
      </c>
    </row>
    <row r="798" spans="1:7" ht="24" customHeight="1" x14ac:dyDescent="0.2">
      <c r="A798" s="212"/>
      <c r="E798" s="178"/>
      <c r="G798" s="194"/>
    </row>
    <row r="799" spans="1:7" ht="24" customHeight="1" x14ac:dyDescent="0.2">
      <c r="A799" s="214" t="str">
        <f>B757</f>
        <v>3.1.1</v>
      </c>
      <c r="B799" s="98" t="str">
        <f>C757</f>
        <v xml:space="preserve">Hormigón de Limpieza </v>
      </c>
      <c r="C799" s="197"/>
      <c r="D799" s="197" t="s">
        <v>1747</v>
      </c>
      <c r="E799" s="198"/>
      <c r="F799" s="225" t="s">
        <v>1748</v>
      </c>
      <c r="G799" s="226">
        <f>SUBTOTAL(9,G762:G798)</f>
        <v>0</v>
      </c>
    </row>
    <row r="801" spans="1:7" ht="24" customHeight="1" x14ac:dyDescent="0.2">
      <c r="A801" s="203" t="s">
        <v>1725</v>
      </c>
      <c r="B801" s="204"/>
      <c r="C801" s="99"/>
      <c r="D801" s="99"/>
      <c r="E801" s="99"/>
      <c r="F801" s="99"/>
      <c r="G801" s="215"/>
    </row>
    <row r="802" spans="1:7" ht="24" customHeight="1" x14ac:dyDescent="0.2">
      <c r="A802" s="206" t="s">
        <v>1726</v>
      </c>
      <c r="B802" s="207" t="str">
        <f>Comitente</f>
        <v>SUBSECRETARIA DE OBRAS PUBLICAS</v>
      </c>
      <c r="C802" s="216"/>
      <c r="D802" s="74"/>
      <c r="E802" s="74"/>
      <c r="F802" s="190"/>
      <c r="G802" s="191"/>
    </row>
    <row r="803" spans="1:7" ht="24" customHeight="1" x14ac:dyDescent="0.2">
      <c r="A803" s="206" t="s">
        <v>1727</v>
      </c>
      <c r="B803" s="207">
        <f>Contratista</f>
        <v>0</v>
      </c>
      <c r="C803" s="217"/>
      <c r="D803" s="217"/>
      <c r="E803" s="217"/>
      <c r="F803" s="190"/>
      <c r="G803" s="191"/>
    </row>
    <row r="804" spans="1:7" ht="24" customHeight="1" x14ac:dyDescent="0.2">
      <c r="A804" s="206" t="s">
        <v>1728</v>
      </c>
      <c r="B804" s="207" t="str">
        <f>Obra</f>
        <v>CAPS. VIRGEN DE GUADALUPE</v>
      </c>
      <c r="C804" s="217"/>
      <c r="D804" s="217"/>
      <c r="E804" s="217"/>
      <c r="F804" s="190" t="s">
        <v>1729</v>
      </c>
      <c r="G804" s="218">
        <f>Fecha_Base</f>
        <v>0</v>
      </c>
    </row>
    <row r="805" spans="1:7" ht="24" customHeight="1" x14ac:dyDescent="0.2">
      <c r="A805" s="208" t="s">
        <v>1730</v>
      </c>
      <c r="B805" s="100" t="str">
        <f>Ubicación</f>
        <v xml:space="preserve"> Calle Enfermera Medina y Cristobal Colon - Dpto. CAUCETE   -  Sup. 227,50m2</v>
      </c>
      <c r="C805" s="74"/>
      <c r="E805" s="178"/>
      <c r="G805" s="194"/>
    </row>
    <row r="806" spans="1:7" ht="24" customHeight="1" x14ac:dyDescent="0.2">
      <c r="A806" s="208" t="s">
        <v>1731</v>
      </c>
      <c r="B806" s="192">
        <f>IFERROR(VALUE(LEFT(B807,FIND(".",B807)-1)),"")</f>
        <v>3</v>
      </c>
      <c r="C806" s="71" t="str">
        <f>IFERROR(VLOOKUP(B806,Tabla_CyP,2,FALSE),"")</f>
        <v/>
      </c>
      <c r="E806" s="178"/>
      <c r="G806" s="194"/>
    </row>
    <row r="807" spans="1:7" ht="24" customHeight="1" x14ac:dyDescent="0.2">
      <c r="A807" s="208" t="s">
        <v>1732</v>
      </c>
      <c r="B807" s="193" t="str">
        <f>IFERROR(VLOOKUP(COUNTIF($A$1:A807,"ANALISIS DE PRECIOS"),Tabla_NumeroItem,2,FALSE),"")</f>
        <v>3.2.3</v>
      </c>
      <c r="C807" s="71" t="str">
        <f>IFERROR(VLOOKUP(B807,Tabla_CyP,2,FALSE),"")</f>
        <v>Bases con parrilla</v>
      </c>
      <c r="E807" s="178"/>
      <c r="F807" s="190" t="s">
        <v>1733</v>
      </c>
      <c r="G807" s="194" t="str">
        <f>IFERROR(VLOOKUP(B807,Tabla_CyP,4,FALSE),"")</f>
        <v>m3</v>
      </c>
    </row>
    <row r="808" spans="1:7" ht="24" customHeight="1" x14ac:dyDescent="0.2">
      <c r="A808" s="208"/>
      <c r="B808" s="100"/>
      <c r="E808" s="178"/>
      <c r="G808" s="194"/>
    </row>
    <row r="809" spans="1:7" ht="24" customHeight="1" x14ac:dyDescent="0.2">
      <c r="A809" s="419" t="s">
        <v>1734</v>
      </c>
      <c r="B809" s="420"/>
      <c r="C809" s="421" t="s">
        <v>1690</v>
      </c>
      <c r="D809" s="421" t="s">
        <v>1735</v>
      </c>
      <c r="E809" s="423" t="s">
        <v>1736</v>
      </c>
      <c r="F809" s="425" t="s">
        <v>1737</v>
      </c>
      <c r="G809" s="425" t="s">
        <v>1738</v>
      </c>
    </row>
    <row r="810" spans="1:7" ht="24" customHeight="1" x14ac:dyDescent="0.2">
      <c r="A810" s="209" t="s">
        <v>1739</v>
      </c>
      <c r="B810" s="209" t="s">
        <v>1740</v>
      </c>
      <c r="C810" s="422"/>
      <c r="D810" s="422"/>
      <c r="E810" s="424"/>
      <c r="F810" s="426"/>
      <c r="G810" s="426"/>
    </row>
    <row r="811" spans="1:7" ht="24" customHeight="1" x14ac:dyDescent="0.2">
      <c r="A811" s="189"/>
      <c r="B811" s="210"/>
      <c r="C811" s="89" t="s">
        <v>1741</v>
      </c>
      <c r="D811" s="197"/>
      <c r="E811" s="198"/>
      <c r="F811" s="199"/>
      <c r="G811" s="200"/>
    </row>
    <row r="812" spans="1:7" s="196" customFormat="1" ht="24" customHeight="1" x14ac:dyDescent="0.2">
      <c r="A812" s="211" t="str">
        <f>IFERROR(VLOOKUP(C812,Tabla_Insumos,4,FALSE),"")</f>
        <v/>
      </c>
      <c r="B812" s="211" t="str">
        <f>IFERROR(VLOOKUP(C812,Tabla_Insumos,5,FALSE),"")</f>
        <v/>
      </c>
      <c r="C812" s="224"/>
      <c r="D812" s="174" t="str">
        <f>IFERROR(VLOOKUP(C812,Tabla_Insumos,2,FALSE),"")</f>
        <v/>
      </c>
      <c r="E812" s="173"/>
      <c r="F812" s="201">
        <f t="shared" ref="F812:F825" si="240">IFERROR(VLOOKUP(C812,Tabla_Insumos,3,FALSE),0)</f>
        <v>0</v>
      </c>
      <c r="G812" s="201">
        <f>ROUND(E812*F812,2)</f>
        <v>0</v>
      </c>
    </row>
    <row r="813" spans="1:7" s="196" customFormat="1" ht="24" customHeight="1" x14ac:dyDescent="0.2">
      <c r="A813" s="211" t="str">
        <f t="shared" ref="A813:A825" si="241">IFERROR(VLOOKUP(C813,Tabla_Insumos,4,FALSE),"")</f>
        <v/>
      </c>
      <c r="B813" s="211" t="str">
        <f t="shared" ref="B813:B825" si="242">IFERROR(VLOOKUP(C813,Tabla_Insumos,5,FALSE),"")</f>
        <v/>
      </c>
      <c r="C813" s="221"/>
      <c r="D813" s="172" t="str">
        <f t="shared" ref="D813:D825" si="243">IFERROR(VLOOKUP(C813,Tabla_Insumos,2,FALSE),"")</f>
        <v/>
      </c>
      <c r="E813" s="176"/>
      <c r="F813" s="201">
        <f t="shared" si="240"/>
        <v>0</v>
      </c>
      <c r="G813" s="201">
        <f t="shared" ref="G813:G825" si="244">ROUND(E813*F813,2)</f>
        <v>0</v>
      </c>
    </row>
    <row r="814" spans="1:7" s="196" customFormat="1" ht="24" customHeight="1" x14ac:dyDescent="0.2">
      <c r="A814" s="211" t="str">
        <f t="shared" si="241"/>
        <v/>
      </c>
      <c r="B814" s="211" t="str">
        <f t="shared" si="242"/>
        <v/>
      </c>
      <c r="C814" s="221"/>
      <c r="D814" s="172" t="str">
        <f t="shared" si="243"/>
        <v/>
      </c>
      <c r="E814" s="176"/>
      <c r="F814" s="201">
        <f t="shared" si="240"/>
        <v>0</v>
      </c>
      <c r="G814" s="201">
        <f t="shared" si="244"/>
        <v>0</v>
      </c>
    </row>
    <row r="815" spans="1:7" s="196" customFormat="1" ht="24" customHeight="1" x14ac:dyDescent="0.2">
      <c r="A815" s="211" t="str">
        <f t="shared" si="241"/>
        <v/>
      </c>
      <c r="B815" s="211" t="str">
        <f t="shared" si="242"/>
        <v/>
      </c>
      <c r="C815" s="221"/>
      <c r="D815" s="172" t="str">
        <f t="shared" si="243"/>
        <v/>
      </c>
      <c r="E815" s="176"/>
      <c r="F815" s="201">
        <f t="shared" si="240"/>
        <v>0</v>
      </c>
      <c r="G815" s="201">
        <f t="shared" si="244"/>
        <v>0</v>
      </c>
    </row>
    <row r="816" spans="1:7" s="196" customFormat="1" ht="24" customHeight="1" x14ac:dyDescent="0.2">
      <c r="A816" s="211" t="str">
        <f t="shared" si="241"/>
        <v/>
      </c>
      <c r="B816" s="211" t="str">
        <f t="shared" si="242"/>
        <v/>
      </c>
      <c r="C816" s="221"/>
      <c r="D816" s="172" t="str">
        <f t="shared" si="243"/>
        <v/>
      </c>
      <c r="E816" s="176"/>
      <c r="F816" s="201">
        <f t="shared" si="240"/>
        <v>0</v>
      </c>
      <c r="G816" s="201">
        <f t="shared" si="244"/>
        <v>0</v>
      </c>
    </row>
    <row r="817" spans="1:7" s="196" customFormat="1" ht="24" customHeight="1" x14ac:dyDescent="0.2">
      <c r="A817" s="211" t="str">
        <f t="shared" si="241"/>
        <v/>
      </c>
      <c r="B817" s="211" t="str">
        <f t="shared" si="242"/>
        <v/>
      </c>
      <c r="C817" s="221"/>
      <c r="D817" s="172" t="str">
        <f t="shared" si="243"/>
        <v/>
      </c>
      <c r="E817" s="176"/>
      <c r="F817" s="201">
        <f t="shared" si="240"/>
        <v>0</v>
      </c>
      <c r="G817" s="201">
        <f t="shared" si="244"/>
        <v>0</v>
      </c>
    </row>
    <row r="818" spans="1:7" s="196" customFormat="1" ht="24" customHeight="1" x14ac:dyDescent="0.2">
      <c r="A818" s="211" t="str">
        <f t="shared" si="241"/>
        <v/>
      </c>
      <c r="B818" s="211" t="str">
        <f t="shared" si="242"/>
        <v/>
      </c>
      <c r="C818" s="221"/>
      <c r="D818" s="172" t="str">
        <f t="shared" si="243"/>
        <v/>
      </c>
      <c r="E818" s="176"/>
      <c r="F818" s="201">
        <f t="shared" si="240"/>
        <v>0</v>
      </c>
      <c r="G818" s="201">
        <f t="shared" si="244"/>
        <v>0</v>
      </c>
    </row>
    <row r="819" spans="1:7" s="196" customFormat="1" ht="24" customHeight="1" x14ac:dyDescent="0.2">
      <c r="A819" s="211" t="str">
        <f t="shared" si="241"/>
        <v/>
      </c>
      <c r="B819" s="211" t="str">
        <f t="shared" si="242"/>
        <v/>
      </c>
      <c r="C819" s="221"/>
      <c r="D819" s="172" t="str">
        <f t="shared" si="243"/>
        <v/>
      </c>
      <c r="E819" s="176"/>
      <c r="F819" s="201">
        <f t="shared" si="240"/>
        <v>0</v>
      </c>
      <c r="G819" s="201">
        <f t="shared" si="244"/>
        <v>0</v>
      </c>
    </row>
    <row r="820" spans="1:7" s="196" customFormat="1" ht="24" customHeight="1" x14ac:dyDescent="0.2">
      <c r="A820" s="211" t="str">
        <f t="shared" si="241"/>
        <v/>
      </c>
      <c r="B820" s="211" t="str">
        <f t="shared" si="242"/>
        <v/>
      </c>
      <c r="C820" s="221"/>
      <c r="D820" s="172" t="str">
        <f t="shared" si="243"/>
        <v/>
      </c>
      <c r="E820" s="176"/>
      <c r="F820" s="201">
        <f t="shared" si="240"/>
        <v>0</v>
      </c>
      <c r="G820" s="201">
        <f t="shared" si="244"/>
        <v>0</v>
      </c>
    </row>
    <row r="821" spans="1:7" s="196" customFormat="1" ht="24" customHeight="1" x14ac:dyDescent="0.2">
      <c r="A821" s="211" t="str">
        <f t="shared" si="241"/>
        <v/>
      </c>
      <c r="B821" s="211" t="str">
        <f t="shared" si="242"/>
        <v/>
      </c>
      <c r="C821" s="221"/>
      <c r="D821" s="172" t="str">
        <f t="shared" si="243"/>
        <v/>
      </c>
      <c r="E821" s="176"/>
      <c r="F821" s="201">
        <f t="shared" si="240"/>
        <v>0</v>
      </c>
      <c r="G821" s="201">
        <f t="shared" si="244"/>
        <v>0</v>
      </c>
    </row>
    <row r="822" spans="1:7" s="196" customFormat="1" ht="24" customHeight="1" x14ac:dyDescent="0.2">
      <c r="A822" s="211" t="str">
        <f t="shared" si="241"/>
        <v/>
      </c>
      <c r="B822" s="211" t="str">
        <f t="shared" si="242"/>
        <v/>
      </c>
      <c r="C822" s="221"/>
      <c r="D822" s="172" t="str">
        <f t="shared" si="243"/>
        <v/>
      </c>
      <c r="E822" s="176"/>
      <c r="F822" s="201">
        <f t="shared" si="240"/>
        <v>0</v>
      </c>
      <c r="G822" s="201">
        <f t="shared" si="244"/>
        <v>0</v>
      </c>
    </row>
    <row r="823" spans="1:7" s="196" customFormat="1" ht="24" customHeight="1" x14ac:dyDescent="0.2">
      <c r="A823" s="211" t="str">
        <f t="shared" si="241"/>
        <v/>
      </c>
      <c r="B823" s="211" t="str">
        <f t="shared" si="242"/>
        <v/>
      </c>
      <c r="C823" s="221"/>
      <c r="D823" s="172" t="str">
        <f t="shared" si="243"/>
        <v/>
      </c>
      <c r="E823" s="176"/>
      <c r="F823" s="201">
        <f t="shared" si="240"/>
        <v>0</v>
      </c>
      <c r="G823" s="201">
        <f t="shared" si="244"/>
        <v>0</v>
      </c>
    </row>
    <row r="824" spans="1:7" s="196" customFormat="1" ht="24" customHeight="1" x14ac:dyDescent="0.2">
      <c r="A824" s="211" t="str">
        <f t="shared" si="241"/>
        <v/>
      </c>
      <c r="B824" s="211" t="str">
        <f t="shared" si="242"/>
        <v/>
      </c>
      <c r="C824" s="221"/>
      <c r="D824" s="172" t="str">
        <f t="shared" si="243"/>
        <v/>
      </c>
      <c r="E824" s="176"/>
      <c r="F824" s="201">
        <f t="shared" si="240"/>
        <v>0</v>
      </c>
      <c r="G824" s="201">
        <f t="shared" si="244"/>
        <v>0</v>
      </c>
    </row>
    <row r="825" spans="1:7" s="196" customFormat="1" ht="24" customHeight="1" x14ac:dyDescent="0.2">
      <c r="A825" s="211" t="str">
        <f t="shared" si="241"/>
        <v/>
      </c>
      <c r="B825" s="211" t="str">
        <f t="shared" si="242"/>
        <v/>
      </c>
      <c r="C825" s="221"/>
      <c r="D825" s="172" t="str">
        <f t="shared" si="243"/>
        <v/>
      </c>
      <c r="E825" s="176"/>
      <c r="F825" s="202">
        <f t="shared" si="240"/>
        <v>0</v>
      </c>
      <c r="G825" s="201">
        <f t="shared" si="244"/>
        <v>0</v>
      </c>
    </row>
    <row r="826" spans="1:7" ht="24" customHeight="1" x14ac:dyDescent="0.2">
      <c r="A826" s="212"/>
      <c r="E826" s="178"/>
      <c r="F826" s="195" t="s">
        <v>1742</v>
      </c>
      <c r="G826" s="222">
        <f>SUBTOTAL(9,G812:G825)</f>
        <v>0</v>
      </c>
    </row>
    <row r="827" spans="1:7" ht="24" customHeight="1" x14ac:dyDescent="0.2">
      <c r="A827" s="212"/>
      <c r="C827" s="74" t="s">
        <v>1743</v>
      </c>
      <c r="E827" s="178"/>
      <c r="G827" s="194"/>
    </row>
    <row r="828" spans="1:7" s="196" customFormat="1" ht="24" customHeight="1" x14ac:dyDescent="0.2">
      <c r="A828" s="211" t="str">
        <f t="shared" ref="A828:A833" si="245">IFERROR(VLOOKUP(C828,Tabla_Insumos,4,FALSE),"")</f>
        <v/>
      </c>
      <c r="B828" s="211" t="str">
        <f t="shared" ref="B828:B833" si="246">IFERROR(VLOOKUP(A828,Tabla_Indices,5,FALSE),"")</f>
        <v/>
      </c>
      <c r="C828" s="220"/>
      <c r="D828" s="174" t="str">
        <f t="shared" ref="D828:D833" si="247">IFERROR(VLOOKUP(C828,Tabla_Insumos,2,FALSE),"")</f>
        <v/>
      </c>
      <c r="E828" s="173"/>
      <c r="F828" s="201">
        <f t="shared" ref="F828:F835" si="248">IFERROR(VLOOKUP(C828,Tabla_Insumos,3,FALSE),0)</f>
        <v>0</v>
      </c>
      <c r="G828" s="201">
        <f>ROUND(E828*F828,2)</f>
        <v>0</v>
      </c>
    </row>
    <row r="829" spans="1:7" s="196" customFormat="1" ht="24" customHeight="1" x14ac:dyDescent="0.2">
      <c r="A829" s="211" t="str">
        <f t="shared" si="245"/>
        <v/>
      </c>
      <c r="B829" s="211" t="str">
        <f t="shared" si="246"/>
        <v/>
      </c>
      <c r="C829" s="220"/>
      <c r="D829" s="174" t="str">
        <f t="shared" si="247"/>
        <v/>
      </c>
      <c r="E829" s="173"/>
      <c r="F829" s="201">
        <f t="shared" si="248"/>
        <v>0</v>
      </c>
      <c r="G829" s="201">
        <f>ROUND(E829*F829,2)</f>
        <v>0</v>
      </c>
    </row>
    <row r="830" spans="1:7" s="196" customFormat="1" ht="24" customHeight="1" x14ac:dyDescent="0.2">
      <c r="A830" s="211" t="str">
        <f t="shared" si="245"/>
        <v/>
      </c>
      <c r="B830" s="211" t="str">
        <f t="shared" si="246"/>
        <v/>
      </c>
      <c r="C830" s="220"/>
      <c r="D830" s="174" t="str">
        <f t="shared" si="247"/>
        <v/>
      </c>
      <c r="E830" s="173"/>
      <c r="F830" s="201">
        <f t="shared" si="248"/>
        <v>0</v>
      </c>
      <c r="G830" s="201">
        <f t="shared" ref="G830:G835" si="249">ROUND(E830*F830,2)</f>
        <v>0</v>
      </c>
    </row>
    <row r="831" spans="1:7" s="196" customFormat="1" ht="24" customHeight="1" x14ac:dyDescent="0.2">
      <c r="A831" s="211" t="str">
        <f t="shared" si="245"/>
        <v/>
      </c>
      <c r="B831" s="211" t="str">
        <f t="shared" si="246"/>
        <v/>
      </c>
      <c r="C831" s="220"/>
      <c r="D831" s="174" t="str">
        <f t="shared" si="247"/>
        <v/>
      </c>
      <c r="E831" s="173"/>
      <c r="F831" s="201">
        <f t="shared" si="248"/>
        <v>0</v>
      </c>
      <c r="G831" s="201">
        <f t="shared" si="249"/>
        <v>0</v>
      </c>
    </row>
    <row r="832" spans="1:7" s="196" customFormat="1" ht="24" customHeight="1" x14ac:dyDescent="0.2">
      <c r="A832" s="211" t="str">
        <f t="shared" si="245"/>
        <v/>
      </c>
      <c r="B832" s="211" t="str">
        <f t="shared" si="246"/>
        <v/>
      </c>
      <c r="C832" s="220"/>
      <c r="D832" s="174" t="str">
        <f t="shared" si="247"/>
        <v/>
      </c>
      <c r="E832" s="173"/>
      <c r="F832" s="201">
        <f t="shared" si="248"/>
        <v>0</v>
      </c>
      <c r="G832" s="201">
        <f t="shared" si="249"/>
        <v>0</v>
      </c>
    </row>
    <row r="833" spans="1:7" s="196" customFormat="1" ht="24" customHeight="1" x14ac:dyDescent="0.2">
      <c r="A833" s="211" t="str">
        <f t="shared" si="245"/>
        <v/>
      </c>
      <c r="B833" s="211" t="str">
        <f t="shared" si="246"/>
        <v/>
      </c>
      <c r="C833" s="220"/>
      <c r="D833" s="174" t="str">
        <f t="shared" si="247"/>
        <v/>
      </c>
      <c r="E833" s="173"/>
      <c r="F833" s="201">
        <f t="shared" si="248"/>
        <v>0</v>
      </c>
      <c r="G833" s="201">
        <f t="shared" si="249"/>
        <v>0</v>
      </c>
    </row>
    <row r="834" spans="1:7" s="196" customFormat="1" ht="24" customHeight="1" x14ac:dyDescent="0.2">
      <c r="A834" s="211" t="str">
        <f>IFERROR(VLOOKUP(C834,Tabla_Insumos,4,FALSE),"")</f>
        <v/>
      </c>
      <c r="B834" s="211" t="str">
        <f>IFERROR(VLOOKUP(A834,Tabla_Indices,5,FALSE),"")</f>
        <v/>
      </c>
      <c r="C834" s="221"/>
      <c r="D834" s="172" t="str">
        <f>IFERROR(VLOOKUP(C834,Tabla_Insumos,2,FALSE),"")</f>
        <v/>
      </c>
      <c r="E834" s="176"/>
      <c r="F834" s="201">
        <f t="shared" si="248"/>
        <v>0</v>
      </c>
      <c r="G834" s="201">
        <f t="shared" si="249"/>
        <v>0</v>
      </c>
    </row>
    <row r="835" spans="1:7" s="196" customFormat="1" ht="24" customHeight="1" x14ac:dyDescent="0.2">
      <c r="A835" s="211" t="str">
        <f>IFERROR(VLOOKUP(C835,Tabla_Insumos,4,FALSE),"")</f>
        <v/>
      </c>
      <c r="B835" s="211" t="str">
        <f>IFERROR(VLOOKUP(A835,Tabla_Indices,5,FALSE),"")</f>
        <v/>
      </c>
      <c r="C835" s="221"/>
      <c r="D835" s="172" t="str">
        <f>IFERROR(VLOOKUP(C835,Tabla_Insumos,2,FALSE),"")</f>
        <v/>
      </c>
      <c r="E835" s="176"/>
      <c r="F835" s="201">
        <f t="shared" si="248"/>
        <v>0</v>
      </c>
      <c r="G835" s="201">
        <f t="shared" si="249"/>
        <v>0</v>
      </c>
    </row>
    <row r="836" spans="1:7" ht="24" customHeight="1" x14ac:dyDescent="0.2">
      <c r="A836" s="212"/>
      <c r="E836" s="178"/>
      <c r="F836" s="195" t="s">
        <v>1744</v>
      </c>
      <c r="G836" s="222">
        <f>SUBTOTAL(9,G828:G835)</f>
        <v>0</v>
      </c>
    </row>
    <row r="837" spans="1:7" ht="24" customHeight="1" x14ac:dyDescent="0.2">
      <c r="A837" s="212"/>
      <c r="C837" s="74" t="s">
        <v>1745</v>
      </c>
      <c r="E837" s="178"/>
      <c r="G837" s="194"/>
    </row>
    <row r="838" spans="1:7" s="196" customFormat="1" ht="24" customHeight="1" x14ac:dyDescent="0.2">
      <c r="A838" s="211" t="str">
        <f>IFERROR(VLOOKUP(C838,Tabla_Insumos,4,FALSE),"")</f>
        <v/>
      </c>
      <c r="B838" s="211" t="str">
        <f>IFERROR(VLOOKUP(C838,Tabla_Insumos,5,FALSE),"")</f>
        <v/>
      </c>
      <c r="C838" s="220"/>
      <c r="D838" s="174" t="str">
        <f>IFERROR(VLOOKUP(C838,Tabla_Insumos,2,FALSE),"")</f>
        <v/>
      </c>
      <c r="E838" s="173"/>
      <c r="F838" s="201">
        <f t="shared" ref="F838:F846" si="250">IFERROR(VLOOKUP(C838,Tabla_Insumos,3,FALSE),0)</f>
        <v>0</v>
      </c>
      <c r="G838" s="201">
        <f t="shared" ref="G838:G846" si="251">ROUND(E838*F838,2)</f>
        <v>0</v>
      </c>
    </row>
    <row r="839" spans="1:7" s="196" customFormat="1" ht="24" customHeight="1" x14ac:dyDescent="0.2">
      <c r="A839" s="211" t="str">
        <f>IFERROR(VLOOKUP(C839,Tabla_Insumos,4,FALSE),"")</f>
        <v/>
      </c>
      <c r="B839" s="211" t="str">
        <f>IFERROR(VLOOKUP(C839,Tabla_Insumos,5,FALSE),"")</f>
        <v/>
      </c>
      <c r="C839" s="220"/>
      <c r="D839" s="174" t="str">
        <f>IFERROR(VLOOKUP(C839,Tabla_Insumos,2,FALSE),"")</f>
        <v/>
      </c>
      <c r="E839" s="173"/>
      <c r="F839" s="201">
        <f t="shared" si="250"/>
        <v>0</v>
      </c>
      <c r="G839" s="201">
        <f t="shared" si="251"/>
        <v>0</v>
      </c>
    </row>
    <row r="840" spans="1:7" s="196" customFormat="1" ht="24" customHeight="1" x14ac:dyDescent="0.2">
      <c r="A840" s="211" t="str">
        <f t="shared" ref="A840:A846" si="252">IFERROR(VLOOKUP(C840,Tabla_Insumos,4,FALSE),"")</f>
        <v/>
      </c>
      <c r="B840" s="211" t="str">
        <f t="shared" ref="B840:B846" si="253">IFERROR(VLOOKUP(C840,Tabla_Insumos,5,FALSE),"")</f>
        <v/>
      </c>
      <c r="C840" s="221"/>
      <c r="D840" s="172" t="str">
        <f t="shared" ref="D840:D846" si="254">IFERROR(VLOOKUP(C840,Tabla_Insumos,2,FALSE),"")</f>
        <v/>
      </c>
      <c r="E840" s="176"/>
      <c r="F840" s="201">
        <f t="shared" si="250"/>
        <v>0</v>
      </c>
      <c r="G840" s="201">
        <f t="shared" si="251"/>
        <v>0</v>
      </c>
    </row>
    <row r="841" spans="1:7" s="196" customFormat="1" ht="24" customHeight="1" x14ac:dyDescent="0.2">
      <c r="A841" s="211" t="str">
        <f t="shared" si="252"/>
        <v/>
      </c>
      <c r="B841" s="211" t="str">
        <f t="shared" si="253"/>
        <v/>
      </c>
      <c r="C841" s="221"/>
      <c r="D841" s="172" t="str">
        <f t="shared" si="254"/>
        <v/>
      </c>
      <c r="E841" s="176"/>
      <c r="F841" s="201">
        <f t="shared" si="250"/>
        <v>0</v>
      </c>
      <c r="G841" s="201">
        <f t="shared" si="251"/>
        <v>0</v>
      </c>
    </row>
    <row r="842" spans="1:7" s="196" customFormat="1" ht="24" customHeight="1" x14ac:dyDescent="0.2">
      <c r="A842" s="211" t="str">
        <f t="shared" si="252"/>
        <v/>
      </c>
      <c r="B842" s="211" t="str">
        <f t="shared" si="253"/>
        <v/>
      </c>
      <c r="C842" s="221"/>
      <c r="D842" s="172" t="str">
        <f t="shared" si="254"/>
        <v/>
      </c>
      <c r="E842" s="176"/>
      <c r="F842" s="201">
        <f t="shared" si="250"/>
        <v>0</v>
      </c>
      <c r="G842" s="201">
        <f t="shared" si="251"/>
        <v>0</v>
      </c>
    </row>
    <row r="843" spans="1:7" s="196" customFormat="1" ht="24" customHeight="1" x14ac:dyDescent="0.2">
      <c r="A843" s="211" t="str">
        <f t="shared" si="252"/>
        <v/>
      </c>
      <c r="B843" s="211" t="str">
        <f t="shared" si="253"/>
        <v/>
      </c>
      <c r="C843" s="221"/>
      <c r="D843" s="172" t="str">
        <f t="shared" si="254"/>
        <v/>
      </c>
      <c r="E843" s="176"/>
      <c r="F843" s="201">
        <f t="shared" si="250"/>
        <v>0</v>
      </c>
      <c r="G843" s="201">
        <f t="shared" si="251"/>
        <v>0</v>
      </c>
    </row>
    <row r="844" spans="1:7" s="196" customFormat="1" ht="24" customHeight="1" x14ac:dyDescent="0.2">
      <c r="A844" s="211" t="str">
        <f t="shared" si="252"/>
        <v/>
      </c>
      <c r="B844" s="211" t="str">
        <f t="shared" si="253"/>
        <v/>
      </c>
      <c r="C844" s="221"/>
      <c r="D844" s="172" t="str">
        <f t="shared" si="254"/>
        <v/>
      </c>
      <c r="E844" s="176"/>
      <c r="F844" s="201">
        <f t="shared" si="250"/>
        <v>0</v>
      </c>
      <c r="G844" s="201">
        <f t="shared" si="251"/>
        <v>0</v>
      </c>
    </row>
    <row r="845" spans="1:7" s="196" customFormat="1" ht="24" customHeight="1" x14ac:dyDescent="0.2">
      <c r="A845" s="211" t="str">
        <f t="shared" si="252"/>
        <v/>
      </c>
      <c r="B845" s="211" t="str">
        <f t="shared" si="253"/>
        <v/>
      </c>
      <c r="C845" s="221"/>
      <c r="D845" s="172" t="str">
        <f t="shared" si="254"/>
        <v/>
      </c>
      <c r="E845" s="176"/>
      <c r="F845" s="201">
        <f t="shared" si="250"/>
        <v>0</v>
      </c>
      <c r="G845" s="201">
        <f t="shared" si="251"/>
        <v>0</v>
      </c>
    </row>
    <row r="846" spans="1:7" s="196" customFormat="1" ht="24" customHeight="1" x14ac:dyDescent="0.2">
      <c r="A846" s="211" t="str">
        <f t="shared" si="252"/>
        <v/>
      </c>
      <c r="B846" s="211" t="str">
        <f t="shared" si="253"/>
        <v/>
      </c>
      <c r="C846" s="221"/>
      <c r="D846" s="172" t="str">
        <f t="shared" si="254"/>
        <v/>
      </c>
      <c r="E846" s="176"/>
      <c r="F846" s="201">
        <f t="shared" si="250"/>
        <v>0</v>
      </c>
      <c r="G846" s="201">
        <f t="shared" si="251"/>
        <v>0</v>
      </c>
    </row>
    <row r="847" spans="1:7" ht="24" customHeight="1" x14ac:dyDescent="0.2">
      <c r="A847" s="213"/>
      <c r="E847" s="178"/>
      <c r="F847" s="195" t="s">
        <v>1746</v>
      </c>
      <c r="G847" s="222">
        <f>SUBTOTAL(9,G838:G846)</f>
        <v>0</v>
      </c>
    </row>
    <row r="848" spans="1:7" ht="24" customHeight="1" x14ac:dyDescent="0.2">
      <c r="A848" s="212"/>
      <c r="E848" s="178"/>
      <c r="G848" s="194"/>
    </row>
    <row r="849" spans="1:7" ht="24" customHeight="1" x14ac:dyDescent="0.2">
      <c r="A849" s="214" t="str">
        <f>B807</f>
        <v>3.2.3</v>
      </c>
      <c r="B849" s="98" t="str">
        <f>C807</f>
        <v>Bases con parrilla</v>
      </c>
      <c r="C849" s="197"/>
      <c r="D849" s="197" t="s">
        <v>1747</v>
      </c>
      <c r="E849" s="198"/>
      <c r="F849" s="225" t="s">
        <v>1748</v>
      </c>
      <c r="G849" s="226">
        <f>SUBTOTAL(9,G812:G848)</f>
        <v>0</v>
      </c>
    </row>
    <row r="851" spans="1:7" ht="24" customHeight="1" x14ac:dyDescent="0.2">
      <c r="A851" s="203" t="s">
        <v>1725</v>
      </c>
      <c r="B851" s="204"/>
      <c r="C851" s="99"/>
      <c r="D851" s="99"/>
      <c r="E851" s="99"/>
      <c r="F851" s="99"/>
      <c r="G851" s="215"/>
    </row>
    <row r="852" spans="1:7" ht="24" customHeight="1" x14ac:dyDescent="0.2">
      <c r="A852" s="206" t="s">
        <v>1726</v>
      </c>
      <c r="B852" s="207" t="str">
        <f>Comitente</f>
        <v>SUBSECRETARIA DE OBRAS PUBLICAS</v>
      </c>
      <c r="C852" s="216"/>
      <c r="D852" s="74"/>
      <c r="E852" s="74"/>
      <c r="F852" s="190"/>
      <c r="G852" s="191"/>
    </row>
    <row r="853" spans="1:7" ht="24" customHeight="1" x14ac:dyDescent="0.2">
      <c r="A853" s="206" t="s">
        <v>1727</v>
      </c>
      <c r="B853" s="207">
        <f>Contratista</f>
        <v>0</v>
      </c>
      <c r="C853" s="217"/>
      <c r="D853" s="217"/>
      <c r="E853" s="217"/>
      <c r="F853" s="190"/>
      <c r="G853" s="191"/>
    </row>
    <row r="854" spans="1:7" ht="24" customHeight="1" x14ac:dyDescent="0.2">
      <c r="A854" s="206" t="s">
        <v>1728</v>
      </c>
      <c r="B854" s="207" t="str">
        <f>Obra</f>
        <v>CAPS. VIRGEN DE GUADALUPE</v>
      </c>
      <c r="C854" s="217"/>
      <c r="D854" s="217"/>
      <c r="E854" s="217"/>
      <c r="F854" s="190" t="s">
        <v>1729</v>
      </c>
      <c r="G854" s="218">
        <f>Fecha_Base</f>
        <v>0</v>
      </c>
    </row>
    <row r="855" spans="1:7" ht="24" customHeight="1" x14ac:dyDescent="0.2">
      <c r="A855" s="208" t="s">
        <v>1730</v>
      </c>
      <c r="B855" s="100" t="str">
        <f>Ubicación</f>
        <v xml:space="preserve"> Calle Enfermera Medina y Cristobal Colon - Dpto. CAUCETE   -  Sup. 227,50m2</v>
      </c>
      <c r="C855" s="74"/>
      <c r="E855" s="178"/>
      <c r="G855" s="194"/>
    </row>
    <row r="856" spans="1:7" ht="24" customHeight="1" x14ac:dyDescent="0.2">
      <c r="A856" s="208" t="s">
        <v>1731</v>
      </c>
      <c r="B856" s="192">
        <f>IFERROR(VALUE(LEFT(B857,FIND(".",B857)-1)),"")</f>
        <v>3</v>
      </c>
      <c r="C856" s="71" t="str">
        <f>IFERROR(VLOOKUP(B856,Tabla_CyP,2,FALSE),"")</f>
        <v/>
      </c>
      <c r="E856" s="178"/>
      <c r="G856" s="194"/>
    </row>
    <row r="857" spans="1:7" ht="24" customHeight="1" x14ac:dyDescent="0.2">
      <c r="A857" s="208" t="s">
        <v>1732</v>
      </c>
      <c r="B857" s="193" t="str">
        <f>IFERROR(VLOOKUP(COUNTIF($A$1:A857,"ANALISIS DE PRECIOS"),Tabla_NumeroItem,2,FALSE),"")</f>
        <v>3.2.7</v>
      </c>
      <c r="C857" s="71" t="str">
        <f>IFERROR(VLOOKUP(B857,Tabla_CyP,2,FALSE),"")</f>
        <v>Plateas de Fundacion</v>
      </c>
      <c r="E857" s="178"/>
      <c r="F857" s="190" t="s">
        <v>1733</v>
      </c>
      <c r="G857" s="194" t="str">
        <f>IFERROR(VLOOKUP(B857,Tabla_CyP,4,FALSE),"")</f>
        <v>m3</v>
      </c>
    </row>
    <row r="858" spans="1:7" ht="24" customHeight="1" x14ac:dyDescent="0.2">
      <c r="A858" s="208"/>
      <c r="B858" s="100"/>
      <c r="E858" s="178"/>
      <c r="G858" s="194"/>
    </row>
    <row r="859" spans="1:7" ht="24" customHeight="1" x14ac:dyDescent="0.2">
      <c r="A859" s="419" t="s">
        <v>1734</v>
      </c>
      <c r="B859" s="420"/>
      <c r="C859" s="421" t="s">
        <v>1690</v>
      </c>
      <c r="D859" s="421" t="s">
        <v>1735</v>
      </c>
      <c r="E859" s="423" t="s">
        <v>1736</v>
      </c>
      <c r="F859" s="425" t="s">
        <v>1737</v>
      </c>
      <c r="G859" s="425" t="s">
        <v>1738</v>
      </c>
    </row>
    <row r="860" spans="1:7" ht="24" customHeight="1" x14ac:dyDescent="0.2">
      <c r="A860" s="209" t="s">
        <v>1739</v>
      </c>
      <c r="B860" s="209" t="s">
        <v>1740</v>
      </c>
      <c r="C860" s="422"/>
      <c r="D860" s="422"/>
      <c r="E860" s="424"/>
      <c r="F860" s="426"/>
      <c r="G860" s="426"/>
    </row>
    <row r="861" spans="1:7" ht="24" customHeight="1" x14ac:dyDescent="0.2">
      <c r="A861" s="189"/>
      <c r="B861" s="210"/>
      <c r="C861" s="89" t="s">
        <v>1741</v>
      </c>
      <c r="D861" s="197"/>
      <c r="E861" s="198"/>
      <c r="F861" s="199"/>
      <c r="G861" s="200"/>
    </row>
    <row r="862" spans="1:7" s="196" customFormat="1" ht="24" customHeight="1" x14ac:dyDescent="0.2">
      <c r="A862" s="211" t="str">
        <f>IFERROR(VLOOKUP(C862,Tabla_Insumos,4,FALSE),"")</f>
        <v/>
      </c>
      <c r="B862" s="211" t="str">
        <f>IFERROR(VLOOKUP(C862,Tabla_Insumos,5,FALSE),"")</f>
        <v/>
      </c>
      <c r="C862" s="224"/>
      <c r="D862" s="174" t="str">
        <f>IFERROR(VLOOKUP(C862,Tabla_Insumos,2,FALSE),"")</f>
        <v/>
      </c>
      <c r="E862" s="173"/>
      <c r="F862" s="201">
        <f t="shared" ref="F862:F875" si="255">IFERROR(VLOOKUP(C862,Tabla_Insumos,3,FALSE),0)</f>
        <v>0</v>
      </c>
      <c r="G862" s="201">
        <f>ROUND(E862*F862,2)</f>
        <v>0</v>
      </c>
    </row>
    <row r="863" spans="1:7" s="196" customFormat="1" ht="24" customHeight="1" x14ac:dyDescent="0.2">
      <c r="A863" s="211" t="str">
        <f>IFERROR(VLOOKUP(C863,Tabla_Insumos,4,FALSE),"")</f>
        <v/>
      </c>
      <c r="B863" s="211" t="str">
        <f>IFERROR(VLOOKUP(C863,Tabla_Insumos,5,FALSE),"")</f>
        <v/>
      </c>
      <c r="C863" s="224"/>
      <c r="D863" s="174" t="str">
        <f>IFERROR(VLOOKUP(C863,Tabla_Insumos,2,FALSE),"")</f>
        <v/>
      </c>
      <c r="E863" s="173"/>
      <c r="F863" s="201">
        <f t="shared" si="255"/>
        <v>0</v>
      </c>
      <c r="G863" s="201">
        <f t="shared" ref="G863:G875" si="256">ROUND(E863*F863,2)</f>
        <v>0</v>
      </c>
    </row>
    <row r="864" spans="1:7" s="196" customFormat="1" ht="24" customHeight="1" x14ac:dyDescent="0.2">
      <c r="A864" s="211" t="str">
        <f>IFERROR(VLOOKUP(C864,Tabla_Insumos,4,FALSE),"")</f>
        <v/>
      </c>
      <c r="B864" s="211" t="str">
        <f>IFERROR(VLOOKUP(C864,Tabla_Insumos,5,FALSE),"")</f>
        <v/>
      </c>
      <c r="C864" s="224"/>
      <c r="D864" s="174" t="str">
        <f>IFERROR(VLOOKUP(C864,Tabla_Insumos,2,FALSE),"")</f>
        <v/>
      </c>
      <c r="E864" s="173"/>
      <c r="F864" s="201">
        <f t="shared" si="255"/>
        <v>0</v>
      </c>
      <c r="G864" s="201">
        <f t="shared" si="256"/>
        <v>0</v>
      </c>
    </row>
    <row r="865" spans="1:7" s="196" customFormat="1" ht="24" customHeight="1" x14ac:dyDescent="0.2">
      <c r="A865" s="211" t="str">
        <f t="shared" ref="A865:A875" si="257">IFERROR(VLOOKUP(C865,Tabla_Insumos,4,FALSE),"")</f>
        <v/>
      </c>
      <c r="B865" s="211" t="str">
        <f t="shared" ref="B865:B875" si="258">IFERROR(VLOOKUP(C865,Tabla_Insumos,5,FALSE),"")</f>
        <v/>
      </c>
      <c r="C865" s="221"/>
      <c r="D865" s="172" t="str">
        <f t="shared" ref="D865:D875" si="259">IFERROR(VLOOKUP(C865,Tabla_Insumos,2,FALSE),"")</f>
        <v/>
      </c>
      <c r="E865" s="176"/>
      <c r="F865" s="201">
        <f t="shared" si="255"/>
        <v>0</v>
      </c>
      <c r="G865" s="201">
        <f t="shared" si="256"/>
        <v>0</v>
      </c>
    </row>
    <row r="866" spans="1:7" s="196" customFormat="1" ht="24" customHeight="1" x14ac:dyDescent="0.2">
      <c r="A866" s="211" t="str">
        <f t="shared" si="257"/>
        <v/>
      </c>
      <c r="B866" s="211" t="str">
        <f t="shared" si="258"/>
        <v/>
      </c>
      <c r="C866" s="221"/>
      <c r="D866" s="172" t="str">
        <f t="shared" si="259"/>
        <v/>
      </c>
      <c r="E866" s="176"/>
      <c r="F866" s="201">
        <f t="shared" si="255"/>
        <v>0</v>
      </c>
      <c r="G866" s="201">
        <f t="shared" si="256"/>
        <v>0</v>
      </c>
    </row>
    <row r="867" spans="1:7" s="196" customFormat="1" ht="24" customHeight="1" x14ac:dyDescent="0.2">
      <c r="A867" s="211" t="str">
        <f t="shared" si="257"/>
        <v/>
      </c>
      <c r="B867" s="211" t="str">
        <f t="shared" si="258"/>
        <v/>
      </c>
      <c r="C867" s="221"/>
      <c r="D867" s="172" t="str">
        <f t="shared" si="259"/>
        <v/>
      </c>
      <c r="E867" s="176"/>
      <c r="F867" s="201">
        <f t="shared" si="255"/>
        <v>0</v>
      </c>
      <c r="G867" s="201">
        <f t="shared" si="256"/>
        <v>0</v>
      </c>
    </row>
    <row r="868" spans="1:7" s="196" customFormat="1" ht="24" customHeight="1" x14ac:dyDescent="0.2">
      <c r="A868" s="211" t="str">
        <f t="shared" si="257"/>
        <v/>
      </c>
      <c r="B868" s="211" t="str">
        <f t="shared" si="258"/>
        <v/>
      </c>
      <c r="C868" s="221"/>
      <c r="D868" s="172" t="str">
        <f t="shared" si="259"/>
        <v/>
      </c>
      <c r="E868" s="176"/>
      <c r="F868" s="201">
        <f t="shared" si="255"/>
        <v>0</v>
      </c>
      <c r="G868" s="201">
        <f t="shared" si="256"/>
        <v>0</v>
      </c>
    </row>
    <row r="869" spans="1:7" s="196" customFormat="1" ht="24" customHeight="1" x14ac:dyDescent="0.2">
      <c r="A869" s="211" t="str">
        <f t="shared" si="257"/>
        <v/>
      </c>
      <c r="B869" s="211" t="str">
        <f t="shared" si="258"/>
        <v/>
      </c>
      <c r="C869" s="221"/>
      <c r="D869" s="172" t="str">
        <f t="shared" si="259"/>
        <v/>
      </c>
      <c r="E869" s="176"/>
      <c r="F869" s="201">
        <f t="shared" si="255"/>
        <v>0</v>
      </c>
      <c r="G869" s="201">
        <f t="shared" si="256"/>
        <v>0</v>
      </c>
    </row>
    <row r="870" spans="1:7" s="196" customFormat="1" ht="24" customHeight="1" x14ac:dyDescent="0.2">
      <c r="A870" s="211" t="str">
        <f t="shared" si="257"/>
        <v/>
      </c>
      <c r="B870" s="211" t="str">
        <f t="shared" si="258"/>
        <v/>
      </c>
      <c r="C870" s="221"/>
      <c r="D870" s="172" t="str">
        <f t="shared" si="259"/>
        <v/>
      </c>
      <c r="E870" s="176"/>
      <c r="F870" s="201">
        <f t="shared" si="255"/>
        <v>0</v>
      </c>
      <c r="G870" s="201">
        <f t="shared" si="256"/>
        <v>0</v>
      </c>
    </row>
    <row r="871" spans="1:7" s="196" customFormat="1" ht="24" customHeight="1" x14ac:dyDescent="0.2">
      <c r="A871" s="211" t="str">
        <f t="shared" si="257"/>
        <v/>
      </c>
      <c r="B871" s="211" t="str">
        <f t="shared" si="258"/>
        <v/>
      </c>
      <c r="C871" s="221"/>
      <c r="D871" s="172" t="str">
        <f t="shared" si="259"/>
        <v/>
      </c>
      <c r="E871" s="176"/>
      <c r="F871" s="201">
        <f t="shared" si="255"/>
        <v>0</v>
      </c>
      <c r="G871" s="201">
        <f t="shared" si="256"/>
        <v>0</v>
      </c>
    </row>
    <row r="872" spans="1:7" s="196" customFormat="1" ht="24" customHeight="1" x14ac:dyDescent="0.2">
      <c r="A872" s="211" t="str">
        <f t="shared" si="257"/>
        <v/>
      </c>
      <c r="B872" s="211" t="str">
        <f t="shared" si="258"/>
        <v/>
      </c>
      <c r="C872" s="221"/>
      <c r="D872" s="172" t="str">
        <f t="shared" si="259"/>
        <v/>
      </c>
      <c r="E872" s="176"/>
      <c r="F872" s="201">
        <f t="shared" si="255"/>
        <v>0</v>
      </c>
      <c r="G872" s="201">
        <f t="shared" si="256"/>
        <v>0</v>
      </c>
    </row>
    <row r="873" spans="1:7" s="196" customFormat="1" ht="24" customHeight="1" x14ac:dyDescent="0.2">
      <c r="A873" s="211" t="str">
        <f t="shared" si="257"/>
        <v/>
      </c>
      <c r="B873" s="211" t="str">
        <f t="shared" si="258"/>
        <v/>
      </c>
      <c r="C873" s="221"/>
      <c r="D873" s="172" t="str">
        <f t="shared" si="259"/>
        <v/>
      </c>
      <c r="E873" s="176"/>
      <c r="F873" s="201">
        <f t="shared" si="255"/>
        <v>0</v>
      </c>
      <c r="G873" s="201">
        <f t="shared" si="256"/>
        <v>0</v>
      </c>
    </row>
    <row r="874" spans="1:7" s="196" customFormat="1" ht="24" customHeight="1" x14ac:dyDescent="0.2">
      <c r="A874" s="211" t="str">
        <f t="shared" si="257"/>
        <v/>
      </c>
      <c r="B874" s="211" t="str">
        <f t="shared" si="258"/>
        <v/>
      </c>
      <c r="C874" s="221"/>
      <c r="D874" s="172" t="str">
        <f t="shared" si="259"/>
        <v/>
      </c>
      <c r="E874" s="176"/>
      <c r="F874" s="201">
        <f t="shared" si="255"/>
        <v>0</v>
      </c>
      <c r="G874" s="201">
        <f t="shared" si="256"/>
        <v>0</v>
      </c>
    </row>
    <row r="875" spans="1:7" s="196" customFormat="1" ht="24" customHeight="1" x14ac:dyDescent="0.2">
      <c r="A875" s="211" t="str">
        <f t="shared" si="257"/>
        <v/>
      </c>
      <c r="B875" s="211" t="str">
        <f t="shared" si="258"/>
        <v/>
      </c>
      <c r="C875" s="221"/>
      <c r="D875" s="172" t="str">
        <f t="shared" si="259"/>
        <v/>
      </c>
      <c r="E875" s="176"/>
      <c r="F875" s="202">
        <f t="shared" si="255"/>
        <v>0</v>
      </c>
      <c r="G875" s="201">
        <f t="shared" si="256"/>
        <v>0</v>
      </c>
    </row>
    <row r="876" spans="1:7" ht="24" customHeight="1" x14ac:dyDescent="0.2">
      <c r="A876" s="212"/>
      <c r="E876" s="178"/>
      <c r="F876" s="195" t="s">
        <v>1742</v>
      </c>
      <c r="G876" s="222">
        <f>SUBTOTAL(9,G862:G875)</f>
        <v>0</v>
      </c>
    </row>
    <row r="877" spans="1:7" ht="24" customHeight="1" x14ac:dyDescent="0.2">
      <c r="A877" s="212"/>
      <c r="C877" s="74" t="s">
        <v>1743</v>
      </c>
      <c r="E877" s="178"/>
      <c r="G877" s="194"/>
    </row>
    <row r="878" spans="1:7" s="196" customFormat="1" ht="24" customHeight="1" x14ac:dyDescent="0.2">
      <c r="A878" s="211" t="str">
        <f t="shared" ref="A878:A883" si="260">IFERROR(VLOOKUP(C878,Tabla_Insumos,4,FALSE),"")</f>
        <v/>
      </c>
      <c r="B878" s="211" t="str">
        <f t="shared" ref="B878:B883" si="261">IFERROR(VLOOKUP(A878,Tabla_Indices,5,FALSE),"")</f>
        <v/>
      </c>
      <c r="C878" s="224"/>
      <c r="D878" s="174" t="str">
        <f t="shared" ref="D878:D883" si="262">IFERROR(VLOOKUP(C878,Tabla_Insumos,2,FALSE),"")</f>
        <v/>
      </c>
      <c r="E878" s="173"/>
      <c r="F878" s="201">
        <f t="shared" ref="F878:F885" si="263">IFERROR(VLOOKUP(C878,Tabla_Insumos,3,FALSE),0)</f>
        <v>0</v>
      </c>
      <c r="G878" s="201">
        <f>ROUND(E878*F878,2)</f>
        <v>0</v>
      </c>
    </row>
    <row r="879" spans="1:7" s="196" customFormat="1" ht="24" customHeight="1" x14ac:dyDescent="0.2">
      <c r="A879" s="211" t="str">
        <f t="shared" si="260"/>
        <v/>
      </c>
      <c r="B879" s="211" t="str">
        <f t="shared" si="261"/>
        <v/>
      </c>
      <c r="C879" s="224"/>
      <c r="D879" s="174" t="str">
        <f t="shared" si="262"/>
        <v/>
      </c>
      <c r="E879" s="173"/>
      <c r="F879" s="201">
        <f t="shared" si="263"/>
        <v>0</v>
      </c>
      <c r="G879" s="201">
        <f>ROUND(E879*F879,2)</f>
        <v>0</v>
      </c>
    </row>
    <row r="880" spans="1:7" s="196" customFormat="1" ht="24" customHeight="1" x14ac:dyDescent="0.2">
      <c r="A880" s="211" t="str">
        <f t="shared" si="260"/>
        <v/>
      </c>
      <c r="B880" s="211" t="str">
        <f t="shared" si="261"/>
        <v/>
      </c>
      <c r="C880" s="224"/>
      <c r="D880" s="174" t="str">
        <f t="shared" si="262"/>
        <v/>
      </c>
      <c r="E880" s="173"/>
      <c r="F880" s="201">
        <f t="shared" si="263"/>
        <v>0</v>
      </c>
      <c r="G880" s="201">
        <f t="shared" ref="G880:G885" si="264">ROUND(E880*F880,2)</f>
        <v>0</v>
      </c>
    </row>
    <row r="881" spans="1:7" s="196" customFormat="1" ht="24" customHeight="1" x14ac:dyDescent="0.2">
      <c r="A881" s="211" t="str">
        <f t="shared" si="260"/>
        <v/>
      </c>
      <c r="B881" s="211" t="str">
        <f t="shared" si="261"/>
        <v/>
      </c>
      <c r="C881" s="224"/>
      <c r="D881" s="174" t="str">
        <f t="shared" si="262"/>
        <v/>
      </c>
      <c r="E881" s="173"/>
      <c r="F881" s="201">
        <f t="shared" si="263"/>
        <v>0</v>
      </c>
      <c r="G881" s="201">
        <f t="shared" si="264"/>
        <v>0</v>
      </c>
    </row>
    <row r="882" spans="1:7" s="196" customFormat="1" ht="24" customHeight="1" x14ac:dyDescent="0.2">
      <c r="A882" s="211" t="str">
        <f t="shared" si="260"/>
        <v/>
      </c>
      <c r="B882" s="211" t="str">
        <f t="shared" si="261"/>
        <v/>
      </c>
      <c r="C882" s="224"/>
      <c r="D882" s="174" t="str">
        <f t="shared" si="262"/>
        <v/>
      </c>
      <c r="E882" s="173"/>
      <c r="F882" s="201">
        <f t="shared" si="263"/>
        <v>0</v>
      </c>
      <c r="G882" s="201">
        <f t="shared" si="264"/>
        <v>0</v>
      </c>
    </row>
    <row r="883" spans="1:7" s="196" customFormat="1" ht="24" customHeight="1" x14ac:dyDescent="0.2">
      <c r="A883" s="211" t="str">
        <f t="shared" si="260"/>
        <v/>
      </c>
      <c r="B883" s="211" t="str">
        <f t="shared" si="261"/>
        <v/>
      </c>
      <c r="C883" s="224"/>
      <c r="D883" s="174" t="str">
        <f t="shared" si="262"/>
        <v/>
      </c>
      <c r="E883" s="173"/>
      <c r="F883" s="201">
        <f t="shared" si="263"/>
        <v>0</v>
      </c>
      <c r="G883" s="201">
        <f t="shared" si="264"/>
        <v>0</v>
      </c>
    </row>
    <row r="884" spans="1:7" s="196" customFormat="1" ht="24" customHeight="1" x14ac:dyDescent="0.2">
      <c r="A884" s="211" t="str">
        <f>IFERROR(VLOOKUP(C884,Tabla_Insumos,4,FALSE),"")</f>
        <v/>
      </c>
      <c r="B884" s="211" t="str">
        <f>IFERROR(VLOOKUP(A884,Tabla_Indices,5,FALSE),"")</f>
        <v/>
      </c>
      <c r="C884" s="221"/>
      <c r="D884" s="172" t="str">
        <f>IFERROR(VLOOKUP(C884,Tabla_Insumos,2,FALSE),"")</f>
        <v/>
      </c>
      <c r="E884" s="176"/>
      <c r="F884" s="201">
        <f t="shared" si="263"/>
        <v>0</v>
      </c>
      <c r="G884" s="201">
        <f t="shared" si="264"/>
        <v>0</v>
      </c>
    </row>
    <row r="885" spans="1:7" s="196" customFormat="1" ht="24" customHeight="1" x14ac:dyDescent="0.2">
      <c r="A885" s="211" t="str">
        <f>IFERROR(VLOOKUP(C885,Tabla_Insumos,4,FALSE),"")</f>
        <v/>
      </c>
      <c r="B885" s="211" t="str">
        <f>IFERROR(VLOOKUP(A885,Tabla_Indices,5,FALSE),"")</f>
        <v/>
      </c>
      <c r="C885" s="221"/>
      <c r="D885" s="172" t="str">
        <f>IFERROR(VLOOKUP(C885,Tabla_Insumos,2,FALSE),"")</f>
        <v/>
      </c>
      <c r="E885" s="176"/>
      <c r="F885" s="201">
        <f t="shared" si="263"/>
        <v>0</v>
      </c>
      <c r="G885" s="201">
        <f t="shared" si="264"/>
        <v>0</v>
      </c>
    </row>
    <row r="886" spans="1:7" ht="24" customHeight="1" x14ac:dyDescent="0.2">
      <c r="A886" s="212"/>
      <c r="E886" s="178"/>
      <c r="F886" s="195" t="s">
        <v>1744</v>
      </c>
      <c r="G886" s="222">
        <f>SUBTOTAL(9,G878:G885)</f>
        <v>0</v>
      </c>
    </row>
    <row r="887" spans="1:7" ht="24" customHeight="1" x14ac:dyDescent="0.2">
      <c r="A887" s="212"/>
      <c r="C887" s="74" t="s">
        <v>1745</v>
      </c>
      <c r="E887" s="178"/>
      <c r="G887" s="194"/>
    </row>
    <row r="888" spans="1:7" s="196" customFormat="1" ht="24" customHeight="1" x14ac:dyDescent="0.2">
      <c r="A888" s="211" t="str">
        <f>IFERROR(VLOOKUP(C888,Tabla_Insumos,4,FALSE),"")</f>
        <v/>
      </c>
      <c r="B888" s="211" t="str">
        <f>IFERROR(VLOOKUP(C888,Tabla_Insumos,5,FALSE),"")</f>
        <v/>
      </c>
      <c r="C888" s="224"/>
      <c r="D888" s="174" t="str">
        <f>IFERROR(VLOOKUP(C888,Tabla_Insumos,2,FALSE),"")</f>
        <v/>
      </c>
      <c r="E888" s="173"/>
      <c r="F888" s="201">
        <f t="shared" ref="F888:F896" si="265">IFERROR(VLOOKUP(C888,Tabla_Insumos,3,FALSE),0)</f>
        <v>0</v>
      </c>
      <c r="G888" s="201">
        <f t="shared" ref="G888:G896" si="266">ROUND(E888*F888,2)</f>
        <v>0</v>
      </c>
    </row>
    <row r="889" spans="1:7" s="196" customFormat="1" ht="24" customHeight="1" x14ac:dyDescent="0.2">
      <c r="A889" s="211" t="str">
        <f>IFERROR(VLOOKUP(C889,Tabla_Insumos,4,FALSE),"")</f>
        <v/>
      </c>
      <c r="B889" s="211" t="str">
        <f>IFERROR(VLOOKUP(C889,Tabla_Insumos,5,FALSE),"")</f>
        <v/>
      </c>
      <c r="C889" s="224"/>
      <c r="D889" s="174" t="str">
        <f>IFERROR(VLOOKUP(C889,Tabla_Insumos,2,FALSE),"")</f>
        <v/>
      </c>
      <c r="E889" s="173"/>
      <c r="F889" s="201">
        <f t="shared" si="265"/>
        <v>0</v>
      </c>
      <c r="G889" s="201">
        <f t="shared" si="266"/>
        <v>0</v>
      </c>
    </row>
    <row r="890" spans="1:7" s="196" customFormat="1" ht="24" customHeight="1" x14ac:dyDescent="0.2">
      <c r="A890" s="211" t="str">
        <f t="shared" ref="A890:A896" si="267">IFERROR(VLOOKUP(C890,Tabla_Insumos,4,FALSE),"")</f>
        <v/>
      </c>
      <c r="B890" s="211" t="str">
        <f t="shared" ref="B890:B896" si="268">IFERROR(VLOOKUP(C890,Tabla_Insumos,5,FALSE),"")</f>
        <v/>
      </c>
      <c r="C890" s="221"/>
      <c r="D890" s="172" t="str">
        <f t="shared" ref="D890:D896" si="269">IFERROR(VLOOKUP(C890,Tabla_Insumos,2,FALSE),"")</f>
        <v/>
      </c>
      <c r="E890" s="176"/>
      <c r="F890" s="201">
        <f t="shared" si="265"/>
        <v>0</v>
      </c>
      <c r="G890" s="201">
        <f t="shared" si="266"/>
        <v>0</v>
      </c>
    </row>
    <row r="891" spans="1:7" s="196" customFormat="1" ht="24" customHeight="1" x14ac:dyDescent="0.2">
      <c r="A891" s="211" t="str">
        <f t="shared" si="267"/>
        <v/>
      </c>
      <c r="B891" s="211" t="str">
        <f t="shared" si="268"/>
        <v/>
      </c>
      <c r="C891" s="221"/>
      <c r="D891" s="172" t="str">
        <f t="shared" si="269"/>
        <v/>
      </c>
      <c r="E891" s="176"/>
      <c r="F891" s="201">
        <f t="shared" si="265"/>
        <v>0</v>
      </c>
      <c r="G891" s="201">
        <f t="shared" si="266"/>
        <v>0</v>
      </c>
    </row>
    <row r="892" spans="1:7" s="196" customFormat="1" ht="24" customHeight="1" x14ac:dyDescent="0.2">
      <c r="A892" s="211" t="str">
        <f t="shared" si="267"/>
        <v/>
      </c>
      <c r="B892" s="211" t="str">
        <f t="shared" si="268"/>
        <v/>
      </c>
      <c r="C892" s="221"/>
      <c r="D892" s="172" t="str">
        <f t="shared" si="269"/>
        <v/>
      </c>
      <c r="E892" s="176"/>
      <c r="F892" s="201">
        <f t="shared" si="265"/>
        <v>0</v>
      </c>
      <c r="G892" s="201">
        <f t="shared" si="266"/>
        <v>0</v>
      </c>
    </row>
    <row r="893" spans="1:7" s="196" customFormat="1" ht="24" customHeight="1" x14ac:dyDescent="0.2">
      <c r="A893" s="211" t="str">
        <f t="shared" si="267"/>
        <v/>
      </c>
      <c r="B893" s="211" t="str">
        <f t="shared" si="268"/>
        <v/>
      </c>
      <c r="C893" s="221"/>
      <c r="D893" s="172" t="str">
        <f t="shared" si="269"/>
        <v/>
      </c>
      <c r="E893" s="176"/>
      <c r="F893" s="201">
        <f t="shared" si="265"/>
        <v>0</v>
      </c>
      <c r="G893" s="201">
        <f t="shared" si="266"/>
        <v>0</v>
      </c>
    </row>
    <row r="894" spans="1:7" s="196" customFormat="1" ht="24" customHeight="1" x14ac:dyDescent="0.2">
      <c r="A894" s="211" t="str">
        <f t="shared" si="267"/>
        <v/>
      </c>
      <c r="B894" s="211" t="str">
        <f t="shared" si="268"/>
        <v/>
      </c>
      <c r="C894" s="221"/>
      <c r="D894" s="172" t="str">
        <f t="shared" si="269"/>
        <v/>
      </c>
      <c r="E894" s="176"/>
      <c r="F894" s="201">
        <f t="shared" si="265"/>
        <v>0</v>
      </c>
      <c r="G894" s="201">
        <f t="shared" si="266"/>
        <v>0</v>
      </c>
    </row>
    <row r="895" spans="1:7" s="196" customFormat="1" ht="24" customHeight="1" x14ac:dyDescent="0.2">
      <c r="A895" s="211" t="str">
        <f t="shared" si="267"/>
        <v/>
      </c>
      <c r="B895" s="211" t="str">
        <f t="shared" si="268"/>
        <v/>
      </c>
      <c r="C895" s="221"/>
      <c r="D895" s="172" t="str">
        <f t="shared" si="269"/>
        <v/>
      </c>
      <c r="E895" s="176"/>
      <c r="F895" s="201">
        <f t="shared" si="265"/>
        <v>0</v>
      </c>
      <c r="G895" s="201">
        <f t="shared" si="266"/>
        <v>0</v>
      </c>
    </row>
    <row r="896" spans="1:7" s="196" customFormat="1" ht="24" customHeight="1" x14ac:dyDescent="0.2">
      <c r="A896" s="211" t="str">
        <f t="shared" si="267"/>
        <v/>
      </c>
      <c r="B896" s="211" t="str">
        <f t="shared" si="268"/>
        <v/>
      </c>
      <c r="C896" s="221"/>
      <c r="D896" s="172" t="str">
        <f t="shared" si="269"/>
        <v/>
      </c>
      <c r="E896" s="176"/>
      <c r="F896" s="201">
        <f t="shared" si="265"/>
        <v>0</v>
      </c>
      <c r="G896" s="201">
        <f t="shared" si="266"/>
        <v>0</v>
      </c>
    </row>
    <row r="897" spans="1:7" ht="24" customHeight="1" x14ac:dyDescent="0.2">
      <c r="A897" s="213"/>
      <c r="E897" s="178"/>
      <c r="F897" s="195" t="s">
        <v>1746</v>
      </c>
      <c r="G897" s="222">
        <f>SUBTOTAL(9,G888:G896)</f>
        <v>0</v>
      </c>
    </row>
    <row r="898" spans="1:7" ht="24" customHeight="1" x14ac:dyDescent="0.2">
      <c r="A898" s="212"/>
      <c r="E898" s="178"/>
      <c r="G898" s="194"/>
    </row>
    <row r="899" spans="1:7" ht="24" customHeight="1" x14ac:dyDescent="0.2">
      <c r="A899" s="214" t="str">
        <f>B857</f>
        <v>3.2.7</v>
      </c>
      <c r="B899" s="98" t="str">
        <f>C857</f>
        <v>Plateas de Fundacion</v>
      </c>
      <c r="C899" s="197"/>
      <c r="D899" s="197" t="s">
        <v>1747</v>
      </c>
      <c r="E899" s="198"/>
      <c r="F899" s="225" t="s">
        <v>1748</v>
      </c>
      <c r="G899" s="226">
        <f>SUBTOTAL(9,G862:G898)</f>
        <v>0</v>
      </c>
    </row>
    <row r="901" spans="1:7" ht="24" customHeight="1" x14ac:dyDescent="0.2">
      <c r="A901" s="203" t="s">
        <v>1725</v>
      </c>
      <c r="B901" s="204"/>
      <c r="C901" s="99"/>
      <c r="D901" s="99"/>
      <c r="E901" s="99"/>
      <c r="F901" s="99"/>
      <c r="G901" s="215"/>
    </row>
    <row r="902" spans="1:7" ht="24" customHeight="1" x14ac:dyDescent="0.2">
      <c r="A902" s="206" t="s">
        <v>1726</v>
      </c>
      <c r="B902" s="207" t="str">
        <f>Comitente</f>
        <v>SUBSECRETARIA DE OBRAS PUBLICAS</v>
      </c>
      <c r="C902" s="216"/>
      <c r="D902" s="74"/>
      <c r="E902" s="74"/>
      <c r="F902" s="190"/>
      <c r="G902" s="191"/>
    </row>
    <row r="903" spans="1:7" ht="24" customHeight="1" x14ac:dyDescent="0.2">
      <c r="A903" s="206" t="s">
        <v>1727</v>
      </c>
      <c r="B903" s="207">
        <f>Contratista</f>
        <v>0</v>
      </c>
      <c r="C903" s="217"/>
      <c r="D903" s="217"/>
      <c r="E903" s="217"/>
      <c r="F903" s="190"/>
      <c r="G903" s="191"/>
    </row>
    <row r="904" spans="1:7" ht="24" customHeight="1" x14ac:dyDescent="0.2">
      <c r="A904" s="206" t="s">
        <v>1728</v>
      </c>
      <c r="B904" s="207" t="str">
        <f>Obra</f>
        <v>CAPS. VIRGEN DE GUADALUPE</v>
      </c>
      <c r="C904" s="217"/>
      <c r="D904" s="217"/>
      <c r="E904" s="217"/>
      <c r="F904" s="190" t="s">
        <v>1729</v>
      </c>
      <c r="G904" s="218">
        <f>Fecha_Base</f>
        <v>0</v>
      </c>
    </row>
    <row r="905" spans="1:7" ht="24" customHeight="1" x14ac:dyDescent="0.2">
      <c r="A905" s="208" t="s">
        <v>1730</v>
      </c>
      <c r="B905" s="100" t="str">
        <f>Ubicación</f>
        <v xml:space="preserve"> Calle Enfermera Medina y Cristobal Colon - Dpto. CAUCETE   -  Sup. 227,50m2</v>
      </c>
      <c r="C905" s="74"/>
      <c r="E905" s="178"/>
      <c r="G905" s="194"/>
    </row>
    <row r="906" spans="1:7" ht="24" customHeight="1" x14ac:dyDescent="0.2">
      <c r="A906" s="208" t="s">
        <v>1731</v>
      </c>
      <c r="B906" s="192">
        <f>IFERROR(VALUE(LEFT(B907,FIND(".",B907)-1)),"")</f>
        <v>3</v>
      </c>
      <c r="C906" s="71" t="str">
        <f>IFERROR(VLOOKUP(B906,Tabla_CyP,2,FALSE),"")</f>
        <v/>
      </c>
      <c r="E906" s="178"/>
      <c r="G906" s="194"/>
    </row>
    <row r="907" spans="1:7" ht="24" customHeight="1" x14ac:dyDescent="0.2">
      <c r="A907" s="208" t="s">
        <v>1732</v>
      </c>
      <c r="B907" s="193" t="str">
        <f>IFERROR(VLOOKUP(COUNTIF($A$1:A907,"ANALISIS DE PRECIOS"),Tabla_NumeroItem,2,FALSE),"")</f>
        <v>3.2.8</v>
      </c>
      <c r="C907" s="258" t="str">
        <f>IFERROR(VLOOKUP(B907,Tabla_CyP,2,FALSE),"")</f>
        <v>Zapatas Corridas</v>
      </c>
      <c r="E907" s="178"/>
      <c r="F907" s="190" t="s">
        <v>1733</v>
      </c>
      <c r="G907" s="194" t="str">
        <f>IFERROR(VLOOKUP(B907,Tabla_CyP,4,FALSE),"")</f>
        <v>m3</v>
      </c>
    </row>
    <row r="908" spans="1:7" ht="24" customHeight="1" x14ac:dyDescent="0.2">
      <c r="A908" s="208"/>
      <c r="B908" s="100"/>
      <c r="E908" s="178"/>
      <c r="G908" s="194"/>
    </row>
    <row r="909" spans="1:7" ht="24" customHeight="1" x14ac:dyDescent="0.2">
      <c r="A909" s="419" t="s">
        <v>1734</v>
      </c>
      <c r="B909" s="420"/>
      <c r="C909" s="421" t="s">
        <v>1690</v>
      </c>
      <c r="D909" s="421" t="s">
        <v>1735</v>
      </c>
      <c r="E909" s="423" t="s">
        <v>1736</v>
      </c>
      <c r="F909" s="425" t="s">
        <v>1737</v>
      </c>
      <c r="G909" s="425" t="s">
        <v>1738</v>
      </c>
    </row>
    <row r="910" spans="1:7" ht="24" customHeight="1" x14ac:dyDescent="0.2">
      <c r="A910" s="209" t="s">
        <v>1739</v>
      </c>
      <c r="B910" s="209" t="s">
        <v>1740</v>
      </c>
      <c r="C910" s="422"/>
      <c r="D910" s="422"/>
      <c r="E910" s="424"/>
      <c r="F910" s="426"/>
      <c r="G910" s="426"/>
    </row>
    <row r="911" spans="1:7" ht="24" customHeight="1" x14ac:dyDescent="0.2">
      <c r="A911" s="189"/>
      <c r="B911" s="210"/>
      <c r="C911" s="89" t="s">
        <v>1741</v>
      </c>
      <c r="D911" s="197"/>
      <c r="E911" s="198"/>
      <c r="F911" s="199"/>
      <c r="G911" s="200"/>
    </row>
    <row r="912" spans="1:7" s="196" customFormat="1" ht="24" customHeight="1" x14ac:dyDescent="0.2">
      <c r="A912" s="211" t="str">
        <f>IFERROR(VLOOKUP(C912,Tabla_Insumos,4,FALSE),"")</f>
        <v/>
      </c>
      <c r="B912" s="211" t="str">
        <f>IFERROR(VLOOKUP(C912,Tabla_Insumos,5,FALSE),"")</f>
        <v/>
      </c>
      <c r="C912" s="224"/>
      <c r="D912" s="174" t="str">
        <f>IFERROR(VLOOKUP(C912,Tabla_Insumos,2,FALSE),"")</f>
        <v/>
      </c>
      <c r="E912" s="173"/>
      <c r="F912" s="201">
        <f t="shared" ref="F912:F925" si="270">IFERROR(VLOOKUP(C912,Tabla_Insumos,3,FALSE),0)</f>
        <v>0</v>
      </c>
      <c r="G912" s="201">
        <f>ROUND(E912*F912,2)</f>
        <v>0</v>
      </c>
    </row>
    <row r="913" spans="1:7" s="196" customFormat="1" ht="24" customHeight="1" x14ac:dyDescent="0.2">
      <c r="A913" s="211" t="str">
        <f>IFERROR(VLOOKUP(C913,Tabla_Insumos,4,FALSE),"")</f>
        <v/>
      </c>
      <c r="B913" s="211" t="str">
        <f>IFERROR(VLOOKUP(C913,Tabla_Insumos,5,FALSE),"")</f>
        <v/>
      </c>
      <c r="C913" s="224"/>
      <c r="D913" s="174" t="str">
        <f>IFERROR(VLOOKUP(C913,Tabla_Insumos,2,FALSE),"")</f>
        <v/>
      </c>
      <c r="E913" s="173"/>
      <c r="F913" s="201">
        <f t="shared" si="270"/>
        <v>0</v>
      </c>
      <c r="G913" s="201">
        <f t="shared" ref="G913:G925" si="271">ROUND(E913*F913,2)</f>
        <v>0</v>
      </c>
    </row>
    <row r="914" spans="1:7" s="196" customFormat="1" ht="24" customHeight="1" x14ac:dyDescent="0.2">
      <c r="A914" s="211" t="str">
        <f>IFERROR(VLOOKUP(C914,Tabla_Insumos,4,FALSE),"")</f>
        <v/>
      </c>
      <c r="B914" s="211" t="str">
        <f>IFERROR(VLOOKUP(C914,Tabla_Insumos,5,FALSE),"")</f>
        <v/>
      </c>
      <c r="C914" s="224"/>
      <c r="D914" s="174" t="str">
        <f>IFERROR(VLOOKUP(C914,Tabla_Insumos,2,FALSE),"")</f>
        <v/>
      </c>
      <c r="E914" s="173"/>
      <c r="F914" s="201">
        <f t="shared" si="270"/>
        <v>0</v>
      </c>
      <c r="G914" s="201">
        <f t="shared" si="271"/>
        <v>0</v>
      </c>
    </row>
    <row r="915" spans="1:7" s="196" customFormat="1" ht="24" customHeight="1" x14ac:dyDescent="0.2">
      <c r="A915" s="211" t="str">
        <f t="shared" ref="A915:A925" si="272">IFERROR(VLOOKUP(C915,Tabla_Insumos,4,FALSE),"")</f>
        <v/>
      </c>
      <c r="B915" s="211" t="str">
        <f t="shared" ref="B915:B925" si="273">IFERROR(VLOOKUP(C915,Tabla_Insumos,5,FALSE),"")</f>
        <v/>
      </c>
      <c r="C915" s="221"/>
      <c r="D915" s="172" t="str">
        <f t="shared" ref="D915:D925" si="274">IFERROR(VLOOKUP(C915,Tabla_Insumos,2,FALSE),"")</f>
        <v/>
      </c>
      <c r="E915" s="176"/>
      <c r="F915" s="201">
        <f t="shared" si="270"/>
        <v>0</v>
      </c>
      <c r="G915" s="201">
        <f t="shared" si="271"/>
        <v>0</v>
      </c>
    </row>
    <row r="916" spans="1:7" s="196" customFormat="1" ht="24" customHeight="1" x14ac:dyDescent="0.2">
      <c r="A916" s="211" t="str">
        <f t="shared" si="272"/>
        <v/>
      </c>
      <c r="B916" s="211" t="str">
        <f t="shared" si="273"/>
        <v/>
      </c>
      <c r="C916" s="221"/>
      <c r="D916" s="172" t="str">
        <f t="shared" si="274"/>
        <v/>
      </c>
      <c r="E916" s="176"/>
      <c r="F916" s="201">
        <f t="shared" si="270"/>
        <v>0</v>
      </c>
      <c r="G916" s="201">
        <f t="shared" si="271"/>
        <v>0</v>
      </c>
    </row>
    <row r="917" spans="1:7" s="196" customFormat="1" ht="24" customHeight="1" x14ac:dyDescent="0.2">
      <c r="A917" s="211" t="str">
        <f t="shared" si="272"/>
        <v/>
      </c>
      <c r="B917" s="211" t="str">
        <f t="shared" si="273"/>
        <v/>
      </c>
      <c r="C917" s="221"/>
      <c r="D917" s="172" t="str">
        <f t="shared" si="274"/>
        <v/>
      </c>
      <c r="E917" s="176"/>
      <c r="F917" s="201">
        <f t="shared" si="270"/>
        <v>0</v>
      </c>
      <c r="G917" s="201">
        <f t="shared" si="271"/>
        <v>0</v>
      </c>
    </row>
    <row r="918" spans="1:7" s="196" customFormat="1" ht="24" customHeight="1" x14ac:dyDescent="0.2">
      <c r="A918" s="211" t="str">
        <f t="shared" si="272"/>
        <v/>
      </c>
      <c r="B918" s="211" t="str">
        <f t="shared" si="273"/>
        <v/>
      </c>
      <c r="C918" s="221"/>
      <c r="D918" s="172" t="str">
        <f t="shared" si="274"/>
        <v/>
      </c>
      <c r="E918" s="176"/>
      <c r="F918" s="201">
        <f t="shared" si="270"/>
        <v>0</v>
      </c>
      <c r="G918" s="201">
        <f t="shared" si="271"/>
        <v>0</v>
      </c>
    </row>
    <row r="919" spans="1:7" s="196" customFormat="1" ht="24" customHeight="1" x14ac:dyDescent="0.2">
      <c r="A919" s="211" t="str">
        <f t="shared" si="272"/>
        <v/>
      </c>
      <c r="B919" s="211" t="str">
        <f t="shared" si="273"/>
        <v/>
      </c>
      <c r="C919" s="221"/>
      <c r="D919" s="172" t="str">
        <f t="shared" si="274"/>
        <v/>
      </c>
      <c r="E919" s="176"/>
      <c r="F919" s="201">
        <f t="shared" si="270"/>
        <v>0</v>
      </c>
      <c r="G919" s="201">
        <f t="shared" si="271"/>
        <v>0</v>
      </c>
    </row>
    <row r="920" spans="1:7" s="196" customFormat="1" ht="24" customHeight="1" x14ac:dyDescent="0.2">
      <c r="A920" s="211" t="str">
        <f t="shared" si="272"/>
        <v/>
      </c>
      <c r="B920" s="211" t="str">
        <f t="shared" si="273"/>
        <v/>
      </c>
      <c r="C920" s="221"/>
      <c r="D920" s="172" t="str">
        <f t="shared" si="274"/>
        <v/>
      </c>
      <c r="E920" s="176"/>
      <c r="F920" s="201">
        <f t="shared" si="270"/>
        <v>0</v>
      </c>
      <c r="G920" s="201">
        <f t="shared" si="271"/>
        <v>0</v>
      </c>
    </row>
    <row r="921" spans="1:7" s="196" customFormat="1" ht="24" customHeight="1" x14ac:dyDescent="0.2">
      <c r="A921" s="211" t="str">
        <f t="shared" si="272"/>
        <v/>
      </c>
      <c r="B921" s="211" t="str">
        <f t="shared" si="273"/>
        <v/>
      </c>
      <c r="C921" s="221"/>
      <c r="D921" s="172" t="str">
        <f t="shared" si="274"/>
        <v/>
      </c>
      <c r="E921" s="176"/>
      <c r="F921" s="201">
        <f t="shared" si="270"/>
        <v>0</v>
      </c>
      <c r="G921" s="201">
        <f t="shared" si="271"/>
        <v>0</v>
      </c>
    </row>
    <row r="922" spans="1:7" s="196" customFormat="1" ht="24" customHeight="1" x14ac:dyDescent="0.2">
      <c r="A922" s="211" t="str">
        <f t="shared" si="272"/>
        <v/>
      </c>
      <c r="B922" s="211" t="str">
        <f t="shared" si="273"/>
        <v/>
      </c>
      <c r="C922" s="221"/>
      <c r="D922" s="172" t="str">
        <f t="shared" si="274"/>
        <v/>
      </c>
      <c r="E922" s="176"/>
      <c r="F922" s="201">
        <f t="shared" si="270"/>
        <v>0</v>
      </c>
      <c r="G922" s="201">
        <f t="shared" si="271"/>
        <v>0</v>
      </c>
    </row>
    <row r="923" spans="1:7" s="196" customFormat="1" ht="24" customHeight="1" x14ac:dyDescent="0.2">
      <c r="A923" s="211" t="str">
        <f t="shared" si="272"/>
        <v/>
      </c>
      <c r="B923" s="211" t="str">
        <f t="shared" si="273"/>
        <v/>
      </c>
      <c r="C923" s="221"/>
      <c r="D923" s="172" t="str">
        <f t="shared" si="274"/>
        <v/>
      </c>
      <c r="E923" s="176"/>
      <c r="F923" s="201">
        <f t="shared" si="270"/>
        <v>0</v>
      </c>
      <c r="G923" s="201">
        <f t="shared" si="271"/>
        <v>0</v>
      </c>
    </row>
    <row r="924" spans="1:7" s="196" customFormat="1" ht="24" customHeight="1" x14ac:dyDescent="0.2">
      <c r="A924" s="211" t="str">
        <f t="shared" si="272"/>
        <v/>
      </c>
      <c r="B924" s="211" t="str">
        <f t="shared" si="273"/>
        <v/>
      </c>
      <c r="C924" s="221"/>
      <c r="D924" s="172" t="str">
        <f t="shared" si="274"/>
        <v/>
      </c>
      <c r="E924" s="176"/>
      <c r="F924" s="201">
        <f t="shared" si="270"/>
        <v>0</v>
      </c>
      <c r="G924" s="201">
        <f t="shared" si="271"/>
        <v>0</v>
      </c>
    </row>
    <row r="925" spans="1:7" s="196" customFormat="1" ht="24" customHeight="1" x14ac:dyDescent="0.2">
      <c r="A925" s="211" t="str">
        <f t="shared" si="272"/>
        <v/>
      </c>
      <c r="B925" s="211" t="str">
        <f t="shared" si="273"/>
        <v/>
      </c>
      <c r="C925" s="221"/>
      <c r="D925" s="172" t="str">
        <f t="shared" si="274"/>
        <v/>
      </c>
      <c r="E925" s="176"/>
      <c r="F925" s="202">
        <f t="shared" si="270"/>
        <v>0</v>
      </c>
      <c r="G925" s="201">
        <f t="shared" si="271"/>
        <v>0</v>
      </c>
    </row>
    <row r="926" spans="1:7" ht="24" customHeight="1" x14ac:dyDescent="0.2">
      <c r="A926" s="212"/>
      <c r="E926" s="178"/>
      <c r="F926" s="195" t="s">
        <v>1742</v>
      </c>
      <c r="G926" s="222">
        <f>SUBTOTAL(9,G912:G925)</f>
        <v>0</v>
      </c>
    </row>
    <row r="927" spans="1:7" ht="24" customHeight="1" x14ac:dyDescent="0.2">
      <c r="A927" s="212"/>
      <c r="C927" s="74" t="s">
        <v>1743</v>
      </c>
      <c r="E927" s="178"/>
      <c r="G927" s="194"/>
    </row>
    <row r="928" spans="1:7" s="196" customFormat="1" ht="24" customHeight="1" x14ac:dyDescent="0.2">
      <c r="A928" s="211" t="str">
        <f t="shared" ref="A928:A933" si="275">IFERROR(VLOOKUP(C928,Tabla_Insumos,4,FALSE),"")</f>
        <v/>
      </c>
      <c r="B928" s="211" t="str">
        <f t="shared" ref="B928:B933" si="276">IFERROR(VLOOKUP(A928,Tabla_Indices,5,FALSE),"")</f>
        <v/>
      </c>
      <c r="C928" s="224"/>
      <c r="D928" s="174" t="str">
        <f t="shared" ref="D928:D933" si="277">IFERROR(VLOOKUP(C928,Tabla_Insumos,2,FALSE),"")</f>
        <v/>
      </c>
      <c r="E928" s="173"/>
      <c r="F928" s="201">
        <f t="shared" ref="F928:F935" si="278">IFERROR(VLOOKUP(C928,Tabla_Insumos,3,FALSE),0)</f>
        <v>0</v>
      </c>
      <c r="G928" s="201">
        <f>ROUND(E928*F928,2)</f>
        <v>0</v>
      </c>
    </row>
    <row r="929" spans="1:7" s="196" customFormat="1" ht="24" customHeight="1" x14ac:dyDescent="0.2">
      <c r="A929" s="211" t="str">
        <f t="shared" si="275"/>
        <v/>
      </c>
      <c r="B929" s="211" t="str">
        <f t="shared" si="276"/>
        <v/>
      </c>
      <c r="C929" s="224"/>
      <c r="D929" s="174" t="str">
        <f t="shared" si="277"/>
        <v/>
      </c>
      <c r="E929" s="173"/>
      <c r="F929" s="201">
        <f t="shared" si="278"/>
        <v>0</v>
      </c>
      <c r="G929" s="201">
        <f>ROUND(E929*F929,2)</f>
        <v>0</v>
      </c>
    </row>
    <row r="930" spans="1:7" s="196" customFormat="1" ht="24" customHeight="1" x14ac:dyDescent="0.2">
      <c r="A930" s="211" t="str">
        <f t="shared" si="275"/>
        <v/>
      </c>
      <c r="B930" s="211" t="str">
        <f t="shared" si="276"/>
        <v/>
      </c>
      <c r="C930" s="224"/>
      <c r="D930" s="174" t="str">
        <f t="shared" si="277"/>
        <v/>
      </c>
      <c r="E930" s="173"/>
      <c r="F930" s="201">
        <f t="shared" si="278"/>
        <v>0</v>
      </c>
      <c r="G930" s="201">
        <f t="shared" ref="G930:G935" si="279">ROUND(E930*F930,2)</f>
        <v>0</v>
      </c>
    </row>
    <row r="931" spans="1:7" s="196" customFormat="1" ht="24" customHeight="1" x14ac:dyDescent="0.2">
      <c r="A931" s="211" t="str">
        <f t="shared" si="275"/>
        <v/>
      </c>
      <c r="B931" s="211" t="str">
        <f t="shared" si="276"/>
        <v/>
      </c>
      <c r="C931" s="224"/>
      <c r="D931" s="174" t="str">
        <f t="shared" si="277"/>
        <v/>
      </c>
      <c r="E931" s="173"/>
      <c r="F931" s="201">
        <f t="shared" si="278"/>
        <v>0</v>
      </c>
      <c r="G931" s="201">
        <f t="shared" si="279"/>
        <v>0</v>
      </c>
    </row>
    <row r="932" spans="1:7" s="196" customFormat="1" ht="24" customHeight="1" x14ac:dyDescent="0.2">
      <c r="A932" s="211" t="str">
        <f t="shared" si="275"/>
        <v/>
      </c>
      <c r="B932" s="211" t="str">
        <f t="shared" si="276"/>
        <v/>
      </c>
      <c r="C932" s="224"/>
      <c r="D932" s="174" t="str">
        <f t="shared" si="277"/>
        <v/>
      </c>
      <c r="E932" s="173"/>
      <c r="F932" s="201">
        <f t="shared" si="278"/>
        <v>0</v>
      </c>
      <c r="G932" s="201">
        <f t="shared" si="279"/>
        <v>0</v>
      </c>
    </row>
    <row r="933" spans="1:7" s="196" customFormat="1" ht="24" customHeight="1" x14ac:dyDescent="0.2">
      <c r="A933" s="211" t="str">
        <f t="shared" si="275"/>
        <v/>
      </c>
      <c r="B933" s="211" t="str">
        <f t="shared" si="276"/>
        <v/>
      </c>
      <c r="C933" s="224"/>
      <c r="D933" s="174" t="str">
        <f t="shared" si="277"/>
        <v/>
      </c>
      <c r="E933" s="173"/>
      <c r="F933" s="201">
        <f t="shared" si="278"/>
        <v>0</v>
      </c>
      <c r="G933" s="201">
        <f t="shared" si="279"/>
        <v>0</v>
      </c>
    </row>
    <row r="934" spans="1:7" s="196" customFormat="1" ht="24" customHeight="1" x14ac:dyDescent="0.2">
      <c r="A934" s="211" t="str">
        <f>IFERROR(VLOOKUP(C934,Tabla_Insumos,4,FALSE),"")</f>
        <v/>
      </c>
      <c r="B934" s="211" t="str">
        <f>IFERROR(VLOOKUP(A934,Tabla_Indices,5,FALSE),"")</f>
        <v/>
      </c>
      <c r="C934" s="221"/>
      <c r="D934" s="172" t="str">
        <f>IFERROR(VLOOKUP(C934,Tabla_Insumos,2,FALSE),"")</f>
        <v/>
      </c>
      <c r="E934" s="176"/>
      <c r="F934" s="201">
        <f t="shared" si="278"/>
        <v>0</v>
      </c>
      <c r="G934" s="201">
        <f t="shared" si="279"/>
        <v>0</v>
      </c>
    </row>
    <row r="935" spans="1:7" s="196" customFormat="1" ht="24" customHeight="1" x14ac:dyDescent="0.2">
      <c r="A935" s="211" t="str">
        <f>IFERROR(VLOOKUP(C935,Tabla_Insumos,4,FALSE),"")</f>
        <v/>
      </c>
      <c r="B935" s="211" t="str">
        <f>IFERROR(VLOOKUP(A935,Tabla_Indices,5,FALSE),"")</f>
        <v/>
      </c>
      <c r="C935" s="221"/>
      <c r="D935" s="172" t="str">
        <f>IFERROR(VLOOKUP(C935,Tabla_Insumos,2,FALSE),"")</f>
        <v/>
      </c>
      <c r="E935" s="176"/>
      <c r="F935" s="201">
        <f t="shared" si="278"/>
        <v>0</v>
      </c>
      <c r="G935" s="201">
        <f t="shared" si="279"/>
        <v>0</v>
      </c>
    </row>
    <row r="936" spans="1:7" ht="24" customHeight="1" x14ac:dyDescent="0.2">
      <c r="A936" s="212"/>
      <c r="E936" s="178"/>
      <c r="F936" s="195" t="s">
        <v>1744</v>
      </c>
      <c r="G936" s="222">
        <f>SUBTOTAL(9,G928:G935)</f>
        <v>0</v>
      </c>
    </row>
    <row r="937" spans="1:7" ht="24" customHeight="1" x14ac:dyDescent="0.2">
      <c r="A937" s="212"/>
      <c r="C937" s="74" t="s">
        <v>1745</v>
      </c>
      <c r="E937" s="178"/>
      <c r="G937" s="194"/>
    </row>
    <row r="938" spans="1:7" s="196" customFormat="1" ht="24" customHeight="1" x14ac:dyDescent="0.2">
      <c r="A938" s="211" t="str">
        <f>IFERROR(VLOOKUP(C938,Tabla_Insumos,4,FALSE),"")</f>
        <v/>
      </c>
      <c r="B938" s="211" t="str">
        <f>IFERROR(VLOOKUP(C938,Tabla_Insumos,5,FALSE),"")</f>
        <v/>
      </c>
      <c r="C938" s="224"/>
      <c r="D938" s="174" t="str">
        <f>IFERROR(VLOOKUP(C938,Tabla_Insumos,2,FALSE),"")</f>
        <v/>
      </c>
      <c r="E938" s="173"/>
      <c r="F938" s="201">
        <f t="shared" ref="F938:F946" si="280">IFERROR(VLOOKUP(C938,Tabla_Insumos,3,FALSE),0)</f>
        <v>0</v>
      </c>
      <c r="G938" s="201">
        <f t="shared" ref="G938:G946" si="281">ROUND(E938*F938,2)</f>
        <v>0</v>
      </c>
    </row>
    <row r="939" spans="1:7" s="196" customFormat="1" ht="24" customHeight="1" x14ac:dyDescent="0.2">
      <c r="A939" s="211" t="str">
        <f>IFERROR(VLOOKUP(C939,Tabla_Insumos,4,FALSE),"")</f>
        <v/>
      </c>
      <c r="B939" s="211" t="str">
        <f>IFERROR(VLOOKUP(C939,Tabla_Insumos,5,FALSE),"")</f>
        <v/>
      </c>
      <c r="C939" s="224"/>
      <c r="D939" s="174" t="str">
        <f>IFERROR(VLOOKUP(C939,Tabla_Insumos,2,FALSE),"")</f>
        <v/>
      </c>
      <c r="E939" s="173"/>
      <c r="F939" s="201">
        <f t="shared" si="280"/>
        <v>0</v>
      </c>
      <c r="G939" s="201">
        <f t="shared" si="281"/>
        <v>0</v>
      </c>
    </row>
    <row r="940" spans="1:7" s="196" customFormat="1" ht="24" customHeight="1" x14ac:dyDescent="0.2">
      <c r="A940" s="211" t="str">
        <f t="shared" ref="A940:A946" si="282">IFERROR(VLOOKUP(C940,Tabla_Insumos,4,FALSE),"")</f>
        <v/>
      </c>
      <c r="B940" s="211" t="str">
        <f t="shared" ref="B940:B946" si="283">IFERROR(VLOOKUP(C940,Tabla_Insumos,5,FALSE),"")</f>
        <v/>
      </c>
      <c r="C940" s="221"/>
      <c r="D940" s="172" t="str">
        <f t="shared" ref="D940:D946" si="284">IFERROR(VLOOKUP(C940,Tabla_Insumos,2,FALSE),"")</f>
        <v/>
      </c>
      <c r="E940" s="176"/>
      <c r="F940" s="201">
        <f t="shared" si="280"/>
        <v>0</v>
      </c>
      <c r="G940" s="201">
        <f t="shared" si="281"/>
        <v>0</v>
      </c>
    </row>
    <row r="941" spans="1:7" s="196" customFormat="1" ht="24" customHeight="1" x14ac:dyDescent="0.2">
      <c r="A941" s="211" t="str">
        <f t="shared" si="282"/>
        <v/>
      </c>
      <c r="B941" s="211" t="str">
        <f t="shared" si="283"/>
        <v/>
      </c>
      <c r="C941" s="221"/>
      <c r="D941" s="172" t="str">
        <f t="shared" si="284"/>
        <v/>
      </c>
      <c r="E941" s="176"/>
      <c r="F941" s="201">
        <f t="shared" si="280"/>
        <v>0</v>
      </c>
      <c r="G941" s="201">
        <f t="shared" si="281"/>
        <v>0</v>
      </c>
    </row>
    <row r="942" spans="1:7" s="196" customFormat="1" ht="24" customHeight="1" x14ac:dyDescent="0.2">
      <c r="A942" s="211" t="str">
        <f t="shared" si="282"/>
        <v/>
      </c>
      <c r="B942" s="211" t="str">
        <f t="shared" si="283"/>
        <v/>
      </c>
      <c r="C942" s="221"/>
      <c r="D942" s="172" t="str">
        <f t="shared" si="284"/>
        <v/>
      </c>
      <c r="E942" s="176"/>
      <c r="F942" s="201">
        <f t="shared" si="280"/>
        <v>0</v>
      </c>
      <c r="G942" s="201">
        <f t="shared" si="281"/>
        <v>0</v>
      </c>
    </row>
    <row r="943" spans="1:7" s="196" customFormat="1" ht="24" customHeight="1" x14ac:dyDescent="0.2">
      <c r="A943" s="211" t="str">
        <f t="shared" si="282"/>
        <v/>
      </c>
      <c r="B943" s="211" t="str">
        <f t="shared" si="283"/>
        <v/>
      </c>
      <c r="C943" s="221"/>
      <c r="D943" s="172" t="str">
        <f t="shared" si="284"/>
        <v/>
      </c>
      <c r="E943" s="176"/>
      <c r="F943" s="201">
        <f t="shared" si="280"/>
        <v>0</v>
      </c>
      <c r="G943" s="201">
        <f t="shared" si="281"/>
        <v>0</v>
      </c>
    </row>
    <row r="944" spans="1:7" s="196" customFormat="1" ht="24" customHeight="1" x14ac:dyDescent="0.2">
      <c r="A944" s="211" t="str">
        <f t="shared" si="282"/>
        <v/>
      </c>
      <c r="B944" s="211" t="str">
        <f t="shared" si="283"/>
        <v/>
      </c>
      <c r="C944" s="221"/>
      <c r="D944" s="172" t="str">
        <f t="shared" si="284"/>
        <v/>
      </c>
      <c r="E944" s="176"/>
      <c r="F944" s="201">
        <f t="shared" si="280"/>
        <v>0</v>
      </c>
      <c r="G944" s="201">
        <f t="shared" si="281"/>
        <v>0</v>
      </c>
    </row>
    <row r="945" spans="1:7" s="196" customFormat="1" ht="24" customHeight="1" x14ac:dyDescent="0.2">
      <c r="A945" s="211" t="str">
        <f t="shared" si="282"/>
        <v/>
      </c>
      <c r="B945" s="211" t="str">
        <f t="shared" si="283"/>
        <v/>
      </c>
      <c r="C945" s="221"/>
      <c r="D945" s="172" t="str">
        <f t="shared" si="284"/>
        <v/>
      </c>
      <c r="E945" s="176"/>
      <c r="F945" s="201">
        <f t="shared" si="280"/>
        <v>0</v>
      </c>
      <c r="G945" s="201">
        <f t="shared" si="281"/>
        <v>0</v>
      </c>
    </row>
    <row r="946" spans="1:7" s="196" customFormat="1" ht="24" customHeight="1" x14ac:dyDescent="0.2">
      <c r="A946" s="211" t="str">
        <f t="shared" si="282"/>
        <v/>
      </c>
      <c r="B946" s="211" t="str">
        <f t="shared" si="283"/>
        <v/>
      </c>
      <c r="C946" s="221"/>
      <c r="D946" s="172" t="str">
        <f t="shared" si="284"/>
        <v/>
      </c>
      <c r="E946" s="176"/>
      <c r="F946" s="201">
        <f t="shared" si="280"/>
        <v>0</v>
      </c>
      <c r="G946" s="201">
        <f t="shared" si="281"/>
        <v>0</v>
      </c>
    </row>
    <row r="947" spans="1:7" ht="24" customHeight="1" x14ac:dyDescent="0.2">
      <c r="A947" s="213"/>
      <c r="E947" s="178"/>
      <c r="F947" s="195" t="s">
        <v>1746</v>
      </c>
      <c r="G947" s="222">
        <f>SUBTOTAL(9,G938:G946)</f>
        <v>0</v>
      </c>
    </row>
    <row r="948" spans="1:7" ht="24" customHeight="1" x14ac:dyDescent="0.2">
      <c r="A948" s="212"/>
      <c r="E948" s="178"/>
      <c r="G948" s="194"/>
    </row>
    <row r="949" spans="1:7" ht="24" customHeight="1" x14ac:dyDescent="0.2">
      <c r="A949" s="214" t="str">
        <f>B907</f>
        <v>3.2.8</v>
      </c>
      <c r="B949" s="98" t="str">
        <f>C907</f>
        <v>Zapatas Corridas</v>
      </c>
      <c r="C949" s="197"/>
      <c r="D949" s="197" t="s">
        <v>1747</v>
      </c>
      <c r="E949" s="198"/>
      <c r="F949" s="225" t="s">
        <v>1748</v>
      </c>
      <c r="G949" s="226">
        <f>SUBTOTAL(9,G912:G948)</f>
        <v>0</v>
      </c>
    </row>
    <row r="951" spans="1:7" ht="24" customHeight="1" x14ac:dyDescent="0.2">
      <c r="A951" s="203" t="s">
        <v>1725</v>
      </c>
      <c r="B951" s="204"/>
      <c r="C951" s="99"/>
      <c r="D951" s="99"/>
      <c r="E951" s="99"/>
      <c r="F951" s="99"/>
      <c r="G951" s="215"/>
    </row>
    <row r="952" spans="1:7" ht="24" customHeight="1" x14ac:dyDescent="0.2">
      <c r="A952" s="206" t="s">
        <v>1726</v>
      </c>
      <c r="B952" s="207" t="str">
        <f>Comitente</f>
        <v>SUBSECRETARIA DE OBRAS PUBLICAS</v>
      </c>
      <c r="C952" s="216"/>
      <c r="D952" s="74"/>
      <c r="E952" s="74"/>
      <c r="F952" s="190"/>
      <c r="G952" s="191"/>
    </row>
    <row r="953" spans="1:7" ht="24" customHeight="1" x14ac:dyDescent="0.2">
      <c r="A953" s="206" t="s">
        <v>1727</v>
      </c>
      <c r="B953" s="207">
        <f>Contratista</f>
        <v>0</v>
      </c>
      <c r="C953" s="217"/>
      <c r="D953" s="217"/>
      <c r="E953" s="217"/>
      <c r="F953" s="190"/>
      <c r="G953" s="191"/>
    </row>
    <row r="954" spans="1:7" ht="24" customHeight="1" x14ac:dyDescent="0.2">
      <c r="A954" s="206" t="s">
        <v>1728</v>
      </c>
      <c r="B954" s="207" t="str">
        <f>Obra</f>
        <v>CAPS. VIRGEN DE GUADALUPE</v>
      </c>
      <c r="C954" s="217"/>
      <c r="D954" s="217"/>
      <c r="E954" s="217"/>
      <c r="F954" s="190" t="s">
        <v>1729</v>
      </c>
      <c r="G954" s="218">
        <f>Fecha_Base</f>
        <v>0</v>
      </c>
    </row>
    <row r="955" spans="1:7" ht="24" customHeight="1" x14ac:dyDescent="0.2">
      <c r="A955" s="208" t="s">
        <v>1730</v>
      </c>
      <c r="B955" s="100" t="str">
        <f>Ubicación</f>
        <v xml:space="preserve"> Calle Enfermera Medina y Cristobal Colon - Dpto. CAUCETE   -  Sup. 227,50m2</v>
      </c>
      <c r="C955" s="74"/>
      <c r="E955" s="178"/>
      <c r="G955" s="194"/>
    </row>
    <row r="956" spans="1:7" ht="24" customHeight="1" x14ac:dyDescent="0.2">
      <c r="A956" s="208" t="s">
        <v>1731</v>
      </c>
      <c r="B956" s="192">
        <f>IFERROR(VALUE(LEFT(B957,FIND(".",B957)-1)),"")</f>
        <v>3</v>
      </c>
      <c r="C956" s="71" t="str">
        <f>IFERROR(VLOOKUP(B956,Tabla_CyP,2,FALSE),"")</f>
        <v/>
      </c>
      <c r="E956" s="178"/>
      <c r="G956" s="194"/>
    </row>
    <row r="957" spans="1:7" ht="24" customHeight="1" x14ac:dyDescent="0.2">
      <c r="A957" s="208" t="s">
        <v>1732</v>
      </c>
      <c r="B957" s="193" t="str">
        <f>IFERROR(VLOOKUP(COUNTIF($A$1:A957,"ANALISIS DE PRECIOS"),Tabla_NumeroItem,2,FALSE),"")</f>
        <v>3.2.9</v>
      </c>
      <c r="C957" s="71" t="str">
        <f>IFERROR(VLOOKUP(B957,Tabla_CyP,2,FALSE),"")</f>
        <v>Vigas de Fundaciones</v>
      </c>
      <c r="E957" s="178"/>
      <c r="F957" s="190" t="s">
        <v>1733</v>
      </c>
      <c r="G957" s="194" t="str">
        <f>IFERROR(VLOOKUP(B957,Tabla_CyP,4,FALSE),"")</f>
        <v>m3</v>
      </c>
    </row>
    <row r="958" spans="1:7" ht="24" customHeight="1" x14ac:dyDescent="0.2">
      <c r="A958" s="208"/>
      <c r="B958" s="100"/>
      <c r="E958" s="178"/>
      <c r="G958" s="194"/>
    </row>
    <row r="959" spans="1:7" ht="24" customHeight="1" x14ac:dyDescent="0.2">
      <c r="A959" s="419" t="s">
        <v>1734</v>
      </c>
      <c r="B959" s="420"/>
      <c r="C959" s="421" t="s">
        <v>1690</v>
      </c>
      <c r="D959" s="421" t="s">
        <v>1735</v>
      </c>
      <c r="E959" s="423" t="s">
        <v>1736</v>
      </c>
      <c r="F959" s="425" t="s">
        <v>1737</v>
      </c>
      <c r="G959" s="425" t="s">
        <v>1738</v>
      </c>
    </row>
    <row r="960" spans="1:7" ht="24" customHeight="1" x14ac:dyDescent="0.2">
      <c r="A960" s="209" t="s">
        <v>1739</v>
      </c>
      <c r="B960" s="209" t="s">
        <v>1740</v>
      </c>
      <c r="C960" s="422"/>
      <c r="D960" s="422"/>
      <c r="E960" s="424"/>
      <c r="F960" s="426"/>
      <c r="G960" s="426"/>
    </row>
    <row r="961" spans="1:7" ht="24" customHeight="1" x14ac:dyDescent="0.2">
      <c r="A961" s="189"/>
      <c r="B961" s="210"/>
      <c r="C961" s="89" t="s">
        <v>1741</v>
      </c>
      <c r="D961" s="197"/>
      <c r="E961" s="198"/>
      <c r="F961" s="199"/>
      <c r="G961" s="200"/>
    </row>
    <row r="962" spans="1:7" s="196" customFormat="1" ht="24" customHeight="1" x14ac:dyDescent="0.2">
      <c r="A962" s="211" t="str">
        <f>IFERROR(VLOOKUP(C962,Tabla_Insumos,4,FALSE),"")</f>
        <v/>
      </c>
      <c r="B962" s="211" t="str">
        <f>IFERROR(VLOOKUP(C962,Tabla_Insumos,5,FALSE),"")</f>
        <v/>
      </c>
      <c r="C962" s="224"/>
      <c r="D962" s="174" t="str">
        <f>IFERROR(VLOOKUP(C962,Tabla_Insumos,2,FALSE),"")</f>
        <v/>
      </c>
      <c r="E962" s="173"/>
      <c r="F962" s="201">
        <f t="shared" ref="F962:F975" si="285">IFERROR(VLOOKUP(C962,Tabla_Insumos,3,FALSE),0)</f>
        <v>0</v>
      </c>
      <c r="G962" s="201">
        <f>ROUND(E962*F962,2)</f>
        <v>0</v>
      </c>
    </row>
    <row r="963" spans="1:7" s="196" customFormat="1" ht="24" customHeight="1" x14ac:dyDescent="0.2">
      <c r="A963" s="211" t="str">
        <f>IFERROR(VLOOKUP(C963,Tabla_Insumos,4,FALSE),"")</f>
        <v/>
      </c>
      <c r="B963" s="211" t="str">
        <f>IFERROR(VLOOKUP(C963,Tabla_Insumos,5,FALSE),"")</f>
        <v/>
      </c>
      <c r="C963" s="224"/>
      <c r="D963" s="174" t="str">
        <f>IFERROR(VLOOKUP(C963,Tabla_Insumos,2,FALSE),"")</f>
        <v/>
      </c>
      <c r="E963" s="173"/>
      <c r="F963" s="201">
        <f t="shared" si="285"/>
        <v>0</v>
      </c>
      <c r="G963" s="201">
        <f t="shared" ref="G963:G975" si="286">ROUND(E963*F963,2)</f>
        <v>0</v>
      </c>
    </row>
    <row r="964" spans="1:7" s="196" customFormat="1" ht="24" customHeight="1" x14ac:dyDescent="0.2">
      <c r="A964" s="211" t="str">
        <f>IFERROR(VLOOKUP(C964,Tabla_Insumos,4,FALSE),"")</f>
        <v/>
      </c>
      <c r="B964" s="211" t="str">
        <f>IFERROR(VLOOKUP(C964,Tabla_Insumos,5,FALSE),"")</f>
        <v/>
      </c>
      <c r="C964" s="224"/>
      <c r="D964" s="174" t="str">
        <f>IFERROR(VLOOKUP(C964,Tabla_Insumos,2,FALSE),"")</f>
        <v/>
      </c>
      <c r="E964" s="173"/>
      <c r="F964" s="201">
        <f t="shared" si="285"/>
        <v>0</v>
      </c>
      <c r="G964" s="201">
        <f t="shared" si="286"/>
        <v>0</v>
      </c>
    </row>
    <row r="965" spans="1:7" s="196" customFormat="1" ht="24" customHeight="1" x14ac:dyDescent="0.2">
      <c r="A965" s="211" t="str">
        <f>IFERROR(VLOOKUP(C965,Tabla_Insumos,4,FALSE),"")</f>
        <v/>
      </c>
      <c r="B965" s="211" t="str">
        <f>IFERROR(VLOOKUP(C965,Tabla_Insumos,5,FALSE),"")</f>
        <v/>
      </c>
      <c r="C965" s="224"/>
      <c r="D965" s="174" t="str">
        <f>IFERROR(VLOOKUP(C965,Tabla_Insumos,2,FALSE),"")</f>
        <v/>
      </c>
      <c r="E965" s="173"/>
      <c r="F965" s="201">
        <f t="shared" si="285"/>
        <v>0</v>
      </c>
      <c r="G965" s="201">
        <f t="shared" si="286"/>
        <v>0</v>
      </c>
    </row>
    <row r="966" spans="1:7" s="196" customFormat="1" ht="24" customHeight="1" x14ac:dyDescent="0.2">
      <c r="A966" s="211" t="str">
        <f t="shared" ref="A966:A975" si="287">IFERROR(VLOOKUP(C966,Tabla_Insumos,4,FALSE),"")</f>
        <v/>
      </c>
      <c r="B966" s="211" t="str">
        <f t="shared" ref="B966:B975" si="288">IFERROR(VLOOKUP(C966,Tabla_Insumos,5,FALSE),"")</f>
        <v/>
      </c>
      <c r="C966" s="221"/>
      <c r="D966" s="172" t="str">
        <f t="shared" ref="D966:D975" si="289">IFERROR(VLOOKUP(C966,Tabla_Insumos,2,FALSE),"")</f>
        <v/>
      </c>
      <c r="E966" s="176"/>
      <c r="F966" s="201">
        <f t="shared" si="285"/>
        <v>0</v>
      </c>
      <c r="G966" s="201">
        <f t="shared" si="286"/>
        <v>0</v>
      </c>
    </row>
    <row r="967" spans="1:7" s="196" customFormat="1" ht="24" customHeight="1" x14ac:dyDescent="0.2">
      <c r="A967" s="211" t="str">
        <f t="shared" si="287"/>
        <v/>
      </c>
      <c r="B967" s="211" t="str">
        <f t="shared" si="288"/>
        <v/>
      </c>
      <c r="C967" s="221"/>
      <c r="D967" s="172" t="str">
        <f t="shared" si="289"/>
        <v/>
      </c>
      <c r="E967" s="176"/>
      <c r="F967" s="201">
        <f t="shared" si="285"/>
        <v>0</v>
      </c>
      <c r="G967" s="201">
        <f t="shared" si="286"/>
        <v>0</v>
      </c>
    </row>
    <row r="968" spans="1:7" s="196" customFormat="1" ht="24" customHeight="1" x14ac:dyDescent="0.2">
      <c r="A968" s="211" t="str">
        <f t="shared" si="287"/>
        <v/>
      </c>
      <c r="B968" s="211" t="str">
        <f t="shared" si="288"/>
        <v/>
      </c>
      <c r="C968" s="221"/>
      <c r="D968" s="172" t="str">
        <f t="shared" si="289"/>
        <v/>
      </c>
      <c r="E968" s="176"/>
      <c r="F968" s="201">
        <f t="shared" si="285"/>
        <v>0</v>
      </c>
      <c r="G968" s="201">
        <f t="shared" si="286"/>
        <v>0</v>
      </c>
    </row>
    <row r="969" spans="1:7" s="196" customFormat="1" ht="24" customHeight="1" x14ac:dyDescent="0.2">
      <c r="A969" s="211" t="str">
        <f t="shared" si="287"/>
        <v/>
      </c>
      <c r="B969" s="211" t="str">
        <f t="shared" si="288"/>
        <v/>
      </c>
      <c r="C969" s="221"/>
      <c r="D969" s="172" t="str">
        <f t="shared" si="289"/>
        <v/>
      </c>
      <c r="E969" s="176"/>
      <c r="F969" s="201">
        <f t="shared" si="285"/>
        <v>0</v>
      </c>
      <c r="G969" s="201">
        <f t="shared" si="286"/>
        <v>0</v>
      </c>
    </row>
    <row r="970" spans="1:7" s="196" customFormat="1" ht="24" customHeight="1" x14ac:dyDescent="0.2">
      <c r="A970" s="211" t="str">
        <f t="shared" si="287"/>
        <v/>
      </c>
      <c r="B970" s="211" t="str">
        <f t="shared" si="288"/>
        <v/>
      </c>
      <c r="C970" s="221"/>
      <c r="D970" s="172" t="str">
        <f t="shared" si="289"/>
        <v/>
      </c>
      <c r="E970" s="176"/>
      <c r="F970" s="201">
        <f t="shared" si="285"/>
        <v>0</v>
      </c>
      <c r="G970" s="201">
        <f t="shared" si="286"/>
        <v>0</v>
      </c>
    </row>
    <row r="971" spans="1:7" s="196" customFormat="1" ht="24" customHeight="1" x14ac:dyDescent="0.2">
      <c r="A971" s="211" t="str">
        <f t="shared" si="287"/>
        <v/>
      </c>
      <c r="B971" s="211" t="str">
        <f t="shared" si="288"/>
        <v/>
      </c>
      <c r="C971" s="221"/>
      <c r="D971" s="172" t="str">
        <f t="shared" si="289"/>
        <v/>
      </c>
      <c r="E971" s="176"/>
      <c r="F971" s="201">
        <f t="shared" si="285"/>
        <v>0</v>
      </c>
      <c r="G971" s="201">
        <f t="shared" si="286"/>
        <v>0</v>
      </c>
    </row>
    <row r="972" spans="1:7" s="196" customFormat="1" ht="24" customHeight="1" x14ac:dyDescent="0.2">
      <c r="A972" s="211" t="str">
        <f t="shared" si="287"/>
        <v/>
      </c>
      <c r="B972" s="211" t="str">
        <f t="shared" si="288"/>
        <v/>
      </c>
      <c r="C972" s="221"/>
      <c r="D972" s="172" t="str">
        <f t="shared" si="289"/>
        <v/>
      </c>
      <c r="E972" s="176"/>
      <c r="F972" s="201">
        <f t="shared" si="285"/>
        <v>0</v>
      </c>
      <c r="G972" s="201">
        <f t="shared" si="286"/>
        <v>0</v>
      </c>
    </row>
    <row r="973" spans="1:7" s="196" customFormat="1" ht="24" customHeight="1" x14ac:dyDescent="0.2">
      <c r="A973" s="211" t="str">
        <f t="shared" si="287"/>
        <v/>
      </c>
      <c r="B973" s="211" t="str">
        <f t="shared" si="288"/>
        <v/>
      </c>
      <c r="C973" s="221"/>
      <c r="D973" s="172" t="str">
        <f t="shared" si="289"/>
        <v/>
      </c>
      <c r="E973" s="176"/>
      <c r="F973" s="201">
        <f t="shared" si="285"/>
        <v>0</v>
      </c>
      <c r="G973" s="201">
        <f t="shared" si="286"/>
        <v>0</v>
      </c>
    </row>
    <row r="974" spans="1:7" s="196" customFormat="1" ht="24" customHeight="1" x14ac:dyDescent="0.2">
      <c r="A974" s="211" t="str">
        <f t="shared" si="287"/>
        <v/>
      </c>
      <c r="B974" s="211" t="str">
        <f t="shared" si="288"/>
        <v/>
      </c>
      <c r="C974" s="221"/>
      <c r="D974" s="172" t="str">
        <f t="shared" si="289"/>
        <v/>
      </c>
      <c r="E974" s="176"/>
      <c r="F974" s="201">
        <f t="shared" si="285"/>
        <v>0</v>
      </c>
      <c r="G974" s="201">
        <f t="shared" si="286"/>
        <v>0</v>
      </c>
    </row>
    <row r="975" spans="1:7" s="196" customFormat="1" ht="24" customHeight="1" x14ac:dyDescent="0.2">
      <c r="A975" s="211" t="str">
        <f t="shared" si="287"/>
        <v/>
      </c>
      <c r="B975" s="211" t="str">
        <f t="shared" si="288"/>
        <v/>
      </c>
      <c r="C975" s="221"/>
      <c r="D975" s="172" t="str">
        <f t="shared" si="289"/>
        <v/>
      </c>
      <c r="E975" s="176"/>
      <c r="F975" s="202">
        <f t="shared" si="285"/>
        <v>0</v>
      </c>
      <c r="G975" s="201">
        <f t="shared" si="286"/>
        <v>0</v>
      </c>
    </row>
    <row r="976" spans="1:7" ht="24" customHeight="1" x14ac:dyDescent="0.2">
      <c r="A976" s="212"/>
      <c r="E976" s="178"/>
      <c r="F976" s="195" t="s">
        <v>1742</v>
      </c>
      <c r="G976" s="222">
        <f>SUBTOTAL(9,G962:G975)</f>
        <v>0</v>
      </c>
    </row>
    <row r="977" spans="1:7" ht="24" customHeight="1" x14ac:dyDescent="0.2">
      <c r="A977" s="212"/>
      <c r="C977" s="74" t="s">
        <v>1743</v>
      </c>
      <c r="E977" s="178"/>
      <c r="G977" s="194"/>
    </row>
    <row r="978" spans="1:7" s="196" customFormat="1" ht="24" customHeight="1" x14ac:dyDescent="0.2">
      <c r="A978" s="211" t="str">
        <f t="shared" ref="A978:A983" si="290">IFERROR(VLOOKUP(C978,Tabla_Insumos,4,FALSE),"")</f>
        <v/>
      </c>
      <c r="B978" s="211" t="str">
        <f t="shared" ref="B978:B983" si="291">IFERROR(VLOOKUP(A978,Tabla_Indices,5,FALSE),"")</f>
        <v/>
      </c>
      <c r="C978" s="224"/>
      <c r="D978" s="174" t="str">
        <f t="shared" ref="D978:D983" si="292">IFERROR(VLOOKUP(C978,Tabla_Insumos,2,FALSE),"")</f>
        <v/>
      </c>
      <c r="E978" s="173"/>
      <c r="F978" s="201">
        <f t="shared" ref="F978:F985" si="293">IFERROR(VLOOKUP(C978,Tabla_Insumos,3,FALSE),0)</f>
        <v>0</v>
      </c>
      <c r="G978" s="201">
        <f>ROUND(E978*F978,2)</f>
        <v>0</v>
      </c>
    </row>
    <row r="979" spans="1:7" s="196" customFormat="1" ht="24" customHeight="1" x14ac:dyDescent="0.2">
      <c r="A979" s="211" t="str">
        <f t="shared" si="290"/>
        <v/>
      </c>
      <c r="B979" s="211" t="str">
        <f t="shared" si="291"/>
        <v/>
      </c>
      <c r="C979" s="224"/>
      <c r="D979" s="174" t="str">
        <f t="shared" si="292"/>
        <v/>
      </c>
      <c r="E979" s="173"/>
      <c r="F979" s="201">
        <f t="shared" si="293"/>
        <v>0</v>
      </c>
      <c r="G979" s="201">
        <f>ROUND(E979*F979,2)</f>
        <v>0</v>
      </c>
    </row>
    <row r="980" spans="1:7" s="196" customFormat="1" ht="24" customHeight="1" x14ac:dyDescent="0.2">
      <c r="A980" s="211" t="str">
        <f t="shared" si="290"/>
        <v/>
      </c>
      <c r="B980" s="211" t="str">
        <f t="shared" si="291"/>
        <v/>
      </c>
      <c r="C980" s="224"/>
      <c r="D980" s="174" t="str">
        <f t="shared" si="292"/>
        <v/>
      </c>
      <c r="E980" s="173"/>
      <c r="F980" s="201">
        <f t="shared" si="293"/>
        <v>0</v>
      </c>
      <c r="G980" s="201">
        <f t="shared" ref="G980:G985" si="294">ROUND(E980*F980,2)</f>
        <v>0</v>
      </c>
    </row>
    <row r="981" spans="1:7" s="196" customFormat="1" ht="24" customHeight="1" x14ac:dyDescent="0.2">
      <c r="A981" s="211" t="str">
        <f t="shared" si="290"/>
        <v/>
      </c>
      <c r="B981" s="211" t="str">
        <f t="shared" si="291"/>
        <v/>
      </c>
      <c r="C981" s="224"/>
      <c r="D981" s="174" t="str">
        <f t="shared" si="292"/>
        <v/>
      </c>
      <c r="E981" s="173"/>
      <c r="F981" s="201">
        <f t="shared" si="293"/>
        <v>0</v>
      </c>
      <c r="G981" s="201">
        <f t="shared" si="294"/>
        <v>0</v>
      </c>
    </row>
    <row r="982" spans="1:7" s="196" customFormat="1" ht="24" customHeight="1" x14ac:dyDescent="0.2">
      <c r="A982" s="211" t="str">
        <f t="shared" si="290"/>
        <v/>
      </c>
      <c r="B982" s="211" t="str">
        <f t="shared" si="291"/>
        <v/>
      </c>
      <c r="C982" s="224"/>
      <c r="D982" s="174" t="str">
        <f t="shared" si="292"/>
        <v/>
      </c>
      <c r="E982" s="173"/>
      <c r="F982" s="201">
        <f t="shared" si="293"/>
        <v>0</v>
      </c>
      <c r="G982" s="201">
        <f t="shared" si="294"/>
        <v>0</v>
      </c>
    </row>
    <row r="983" spans="1:7" s="196" customFormat="1" ht="24" customHeight="1" x14ac:dyDescent="0.2">
      <c r="A983" s="211" t="str">
        <f t="shared" si="290"/>
        <v/>
      </c>
      <c r="B983" s="211" t="str">
        <f t="shared" si="291"/>
        <v/>
      </c>
      <c r="C983" s="224"/>
      <c r="D983" s="174" t="str">
        <f t="shared" si="292"/>
        <v/>
      </c>
      <c r="E983" s="173"/>
      <c r="F983" s="201">
        <f t="shared" si="293"/>
        <v>0</v>
      </c>
      <c r="G983" s="201">
        <f t="shared" si="294"/>
        <v>0</v>
      </c>
    </row>
    <row r="984" spans="1:7" s="196" customFormat="1" ht="24" customHeight="1" x14ac:dyDescent="0.2">
      <c r="A984" s="211" t="str">
        <f>IFERROR(VLOOKUP(C984,Tabla_Insumos,4,FALSE),"")</f>
        <v/>
      </c>
      <c r="B984" s="211" t="str">
        <f>IFERROR(VLOOKUP(A984,Tabla_Indices,5,FALSE),"")</f>
        <v/>
      </c>
      <c r="C984" s="221"/>
      <c r="D984" s="172" t="str">
        <f>IFERROR(VLOOKUP(C984,Tabla_Insumos,2,FALSE),"")</f>
        <v/>
      </c>
      <c r="E984" s="176"/>
      <c r="F984" s="201">
        <f t="shared" si="293"/>
        <v>0</v>
      </c>
      <c r="G984" s="201">
        <f t="shared" si="294"/>
        <v>0</v>
      </c>
    </row>
    <row r="985" spans="1:7" s="196" customFormat="1" ht="24" customHeight="1" x14ac:dyDescent="0.2">
      <c r="A985" s="211" t="str">
        <f>IFERROR(VLOOKUP(C985,Tabla_Insumos,4,FALSE),"")</f>
        <v/>
      </c>
      <c r="B985" s="211" t="str">
        <f>IFERROR(VLOOKUP(A985,Tabla_Indices,5,FALSE),"")</f>
        <v/>
      </c>
      <c r="C985" s="221"/>
      <c r="D985" s="172" t="str">
        <f>IFERROR(VLOOKUP(C985,Tabla_Insumos,2,FALSE),"")</f>
        <v/>
      </c>
      <c r="E985" s="176"/>
      <c r="F985" s="201">
        <f t="shared" si="293"/>
        <v>0</v>
      </c>
      <c r="G985" s="201">
        <f t="shared" si="294"/>
        <v>0</v>
      </c>
    </row>
    <row r="986" spans="1:7" ht="24" customHeight="1" x14ac:dyDescent="0.2">
      <c r="A986" s="212"/>
      <c r="E986" s="178"/>
      <c r="F986" s="195" t="s">
        <v>1744</v>
      </c>
      <c r="G986" s="222">
        <f>SUBTOTAL(9,G978:G985)</f>
        <v>0</v>
      </c>
    </row>
    <row r="987" spans="1:7" ht="24" customHeight="1" x14ac:dyDescent="0.2">
      <c r="A987" s="212"/>
      <c r="C987" s="74" t="s">
        <v>1745</v>
      </c>
      <c r="E987" s="178"/>
      <c r="G987" s="194"/>
    </row>
    <row r="988" spans="1:7" s="196" customFormat="1" ht="24" customHeight="1" x14ac:dyDescent="0.2">
      <c r="A988" s="211" t="str">
        <f>IFERROR(VLOOKUP(C988,Tabla_Insumos,4,FALSE),"")</f>
        <v/>
      </c>
      <c r="B988" s="211" t="str">
        <f>IFERROR(VLOOKUP(C988,Tabla_Insumos,5,FALSE),"")</f>
        <v/>
      </c>
      <c r="C988" s="224"/>
      <c r="D988" s="174" t="str">
        <f>IFERROR(VLOOKUP(C988,Tabla_Insumos,2,FALSE),"")</f>
        <v/>
      </c>
      <c r="E988" s="173"/>
      <c r="F988" s="201">
        <f t="shared" ref="F988:F996" si="295">IFERROR(VLOOKUP(C988,Tabla_Insumos,3,FALSE),0)</f>
        <v>0</v>
      </c>
      <c r="G988" s="201">
        <f t="shared" ref="G988:G996" si="296">ROUND(E988*F988,2)</f>
        <v>0</v>
      </c>
    </row>
    <row r="989" spans="1:7" s="196" customFormat="1" ht="24" customHeight="1" x14ac:dyDescent="0.2">
      <c r="A989" s="211" t="str">
        <f>IFERROR(VLOOKUP(C989,Tabla_Insumos,4,FALSE),"")</f>
        <v/>
      </c>
      <c r="B989" s="211" t="str">
        <f>IFERROR(VLOOKUP(C989,Tabla_Insumos,5,FALSE),"")</f>
        <v/>
      </c>
      <c r="C989" s="224"/>
      <c r="D989" s="174" t="str">
        <f>IFERROR(VLOOKUP(C989,Tabla_Insumos,2,FALSE),"")</f>
        <v/>
      </c>
      <c r="E989" s="173"/>
      <c r="F989" s="201">
        <f t="shared" si="295"/>
        <v>0</v>
      </c>
      <c r="G989" s="201">
        <f t="shared" si="296"/>
        <v>0</v>
      </c>
    </row>
    <row r="990" spans="1:7" s="196" customFormat="1" ht="24" customHeight="1" x14ac:dyDescent="0.2">
      <c r="A990" s="211" t="str">
        <f t="shared" ref="A990:A996" si="297">IFERROR(VLOOKUP(C990,Tabla_Insumos,4,FALSE),"")</f>
        <v/>
      </c>
      <c r="B990" s="211" t="str">
        <f t="shared" ref="B990:B996" si="298">IFERROR(VLOOKUP(C990,Tabla_Insumos,5,FALSE),"")</f>
        <v/>
      </c>
      <c r="C990" s="221"/>
      <c r="D990" s="172" t="str">
        <f t="shared" ref="D990:D996" si="299">IFERROR(VLOOKUP(C990,Tabla_Insumos,2,FALSE),"")</f>
        <v/>
      </c>
      <c r="E990" s="176"/>
      <c r="F990" s="201">
        <f t="shared" si="295"/>
        <v>0</v>
      </c>
      <c r="G990" s="201">
        <f t="shared" si="296"/>
        <v>0</v>
      </c>
    </row>
    <row r="991" spans="1:7" s="196" customFormat="1" ht="24" customHeight="1" x14ac:dyDescent="0.2">
      <c r="A991" s="211" t="str">
        <f t="shared" si="297"/>
        <v/>
      </c>
      <c r="B991" s="211" t="str">
        <f t="shared" si="298"/>
        <v/>
      </c>
      <c r="C991" s="221"/>
      <c r="D991" s="172" t="str">
        <f t="shared" si="299"/>
        <v/>
      </c>
      <c r="E991" s="176"/>
      <c r="F991" s="201">
        <f t="shared" si="295"/>
        <v>0</v>
      </c>
      <c r="G991" s="201">
        <f t="shared" si="296"/>
        <v>0</v>
      </c>
    </row>
    <row r="992" spans="1:7" s="196" customFormat="1" ht="24" customHeight="1" x14ac:dyDescent="0.2">
      <c r="A992" s="211" t="str">
        <f t="shared" si="297"/>
        <v/>
      </c>
      <c r="B992" s="211" t="str">
        <f t="shared" si="298"/>
        <v/>
      </c>
      <c r="C992" s="221"/>
      <c r="D992" s="172" t="str">
        <f t="shared" si="299"/>
        <v/>
      </c>
      <c r="E992" s="176"/>
      <c r="F992" s="201">
        <f t="shared" si="295"/>
        <v>0</v>
      </c>
      <c r="G992" s="201">
        <f t="shared" si="296"/>
        <v>0</v>
      </c>
    </row>
    <row r="993" spans="1:7" s="196" customFormat="1" ht="24" customHeight="1" x14ac:dyDescent="0.2">
      <c r="A993" s="211" t="str">
        <f t="shared" si="297"/>
        <v/>
      </c>
      <c r="B993" s="211" t="str">
        <f t="shared" si="298"/>
        <v/>
      </c>
      <c r="C993" s="221"/>
      <c r="D993" s="172" t="str">
        <f t="shared" si="299"/>
        <v/>
      </c>
      <c r="E993" s="176"/>
      <c r="F993" s="201">
        <f t="shared" si="295"/>
        <v>0</v>
      </c>
      <c r="G993" s="201">
        <f t="shared" si="296"/>
        <v>0</v>
      </c>
    </row>
    <row r="994" spans="1:7" s="196" customFormat="1" ht="24" customHeight="1" x14ac:dyDescent="0.2">
      <c r="A994" s="211" t="str">
        <f t="shared" si="297"/>
        <v/>
      </c>
      <c r="B994" s="211" t="str">
        <f t="shared" si="298"/>
        <v/>
      </c>
      <c r="C994" s="221"/>
      <c r="D994" s="172" t="str">
        <f t="shared" si="299"/>
        <v/>
      </c>
      <c r="E994" s="176"/>
      <c r="F994" s="201">
        <f t="shared" si="295"/>
        <v>0</v>
      </c>
      <c r="G994" s="201">
        <f t="shared" si="296"/>
        <v>0</v>
      </c>
    </row>
    <row r="995" spans="1:7" s="196" customFormat="1" ht="24" customHeight="1" x14ac:dyDescent="0.2">
      <c r="A995" s="211" t="str">
        <f t="shared" si="297"/>
        <v/>
      </c>
      <c r="B995" s="211" t="str">
        <f t="shared" si="298"/>
        <v/>
      </c>
      <c r="C995" s="221"/>
      <c r="D995" s="172" t="str">
        <f t="shared" si="299"/>
        <v/>
      </c>
      <c r="E995" s="176"/>
      <c r="F995" s="201">
        <f t="shared" si="295"/>
        <v>0</v>
      </c>
      <c r="G995" s="201">
        <f t="shared" si="296"/>
        <v>0</v>
      </c>
    </row>
    <row r="996" spans="1:7" s="196" customFormat="1" ht="24" customHeight="1" x14ac:dyDescent="0.2">
      <c r="A996" s="211" t="str">
        <f t="shared" si="297"/>
        <v/>
      </c>
      <c r="B996" s="211" t="str">
        <f t="shared" si="298"/>
        <v/>
      </c>
      <c r="C996" s="221"/>
      <c r="D996" s="172" t="str">
        <f t="shared" si="299"/>
        <v/>
      </c>
      <c r="E996" s="176"/>
      <c r="F996" s="201">
        <f t="shared" si="295"/>
        <v>0</v>
      </c>
      <c r="G996" s="201">
        <f t="shared" si="296"/>
        <v>0</v>
      </c>
    </row>
    <row r="997" spans="1:7" ht="24" customHeight="1" x14ac:dyDescent="0.2">
      <c r="A997" s="213"/>
      <c r="E997" s="178"/>
      <c r="F997" s="195" t="s">
        <v>1746</v>
      </c>
      <c r="G997" s="222">
        <f>SUBTOTAL(9,G988:G996)</f>
        <v>0</v>
      </c>
    </row>
    <row r="998" spans="1:7" ht="24" customHeight="1" x14ac:dyDescent="0.2">
      <c r="A998" s="212"/>
      <c r="E998" s="178"/>
      <c r="G998" s="194"/>
    </row>
    <row r="999" spans="1:7" ht="24" customHeight="1" x14ac:dyDescent="0.2">
      <c r="A999" s="214" t="str">
        <f>B957</f>
        <v>3.2.9</v>
      </c>
      <c r="B999" s="98" t="str">
        <f>C957</f>
        <v>Vigas de Fundaciones</v>
      </c>
      <c r="C999" s="197"/>
      <c r="D999" s="197" t="s">
        <v>1747</v>
      </c>
      <c r="E999" s="198"/>
      <c r="F999" s="225" t="s">
        <v>1748</v>
      </c>
      <c r="G999" s="226">
        <f>SUBTOTAL(9,G962:G998)</f>
        <v>0</v>
      </c>
    </row>
    <row r="1001" spans="1:7" ht="24" customHeight="1" x14ac:dyDescent="0.2">
      <c r="A1001" s="203" t="s">
        <v>1725</v>
      </c>
      <c r="B1001" s="204"/>
      <c r="C1001" s="99"/>
      <c r="D1001" s="99"/>
      <c r="E1001" s="99"/>
      <c r="F1001" s="99"/>
      <c r="G1001" s="215"/>
    </row>
    <row r="1002" spans="1:7" ht="24" customHeight="1" x14ac:dyDescent="0.2">
      <c r="A1002" s="206" t="s">
        <v>1726</v>
      </c>
      <c r="B1002" s="207" t="str">
        <f>Comitente</f>
        <v>SUBSECRETARIA DE OBRAS PUBLICAS</v>
      </c>
      <c r="C1002" s="216"/>
      <c r="D1002" s="74"/>
      <c r="E1002" s="74"/>
      <c r="F1002" s="190"/>
      <c r="G1002" s="191"/>
    </row>
    <row r="1003" spans="1:7" ht="24" customHeight="1" x14ac:dyDescent="0.2">
      <c r="A1003" s="206" t="s">
        <v>1727</v>
      </c>
      <c r="B1003" s="207">
        <f>Contratista</f>
        <v>0</v>
      </c>
      <c r="C1003" s="217"/>
      <c r="D1003" s="217"/>
      <c r="E1003" s="217"/>
      <c r="F1003" s="190"/>
      <c r="G1003" s="191"/>
    </row>
    <row r="1004" spans="1:7" ht="24" customHeight="1" x14ac:dyDescent="0.2">
      <c r="A1004" s="206" t="s">
        <v>1728</v>
      </c>
      <c r="B1004" s="207" t="str">
        <f>Obra</f>
        <v>CAPS. VIRGEN DE GUADALUPE</v>
      </c>
      <c r="C1004" s="217"/>
      <c r="D1004" s="217"/>
      <c r="E1004" s="217"/>
      <c r="F1004" s="190" t="s">
        <v>1729</v>
      </c>
      <c r="G1004" s="218">
        <f>Fecha_Base</f>
        <v>0</v>
      </c>
    </row>
    <row r="1005" spans="1:7" ht="24" customHeight="1" x14ac:dyDescent="0.2">
      <c r="A1005" s="208" t="s">
        <v>1730</v>
      </c>
      <c r="B1005" s="100" t="str">
        <f>Ubicación</f>
        <v xml:space="preserve"> Calle Enfermera Medina y Cristobal Colon - Dpto. CAUCETE   -  Sup. 227,50m2</v>
      </c>
      <c r="C1005" s="74"/>
      <c r="E1005" s="178"/>
      <c r="G1005" s="194"/>
    </row>
    <row r="1006" spans="1:7" ht="24" customHeight="1" x14ac:dyDescent="0.2">
      <c r="A1006" s="208" t="s">
        <v>1731</v>
      </c>
      <c r="B1006" s="192">
        <f>IFERROR(VALUE(LEFT(B1007,FIND(".",B1007)-1)),"")</f>
        <v>3</v>
      </c>
      <c r="C1006" s="71" t="str">
        <f>IFERROR(VLOOKUP(B1006,Tabla_CyP,2,FALSE),"")</f>
        <v/>
      </c>
      <c r="E1006" s="178"/>
      <c r="G1006" s="194"/>
    </row>
    <row r="1007" spans="1:7" ht="24" customHeight="1" x14ac:dyDescent="0.2">
      <c r="A1007" s="208" t="s">
        <v>1732</v>
      </c>
      <c r="B1007" s="193" t="str">
        <f>IFERROR(VLOOKUP(COUNTIF($A$1:A1007,"ANALISIS DE PRECIOS"),Tabla_NumeroItem,2,FALSE),"")</f>
        <v>3.2.10</v>
      </c>
      <c r="C1007" s="71" t="str">
        <f>IFERROR(VLOOKUP(B1007,Tabla_CyP,2,FALSE),"")</f>
        <v>Vigas de arriostramiento</v>
      </c>
      <c r="E1007" s="178"/>
      <c r="F1007" s="190" t="s">
        <v>1733</v>
      </c>
      <c r="G1007" s="194" t="str">
        <f>IFERROR(VLOOKUP(B1007,Tabla_CyP,4,FALSE),"")</f>
        <v>m3</v>
      </c>
    </row>
    <row r="1008" spans="1:7" ht="24" customHeight="1" x14ac:dyDescent="0.2">
      <c r="A1008" s="208"/>
      <c r="B1008" s="100"/>
      <c r="E1008" s="178"/>
      <c r="G1008" s="194"/>
    </row>
    <row r="1009" spans="1:7" ht="24" customHeight="1" x14ac:dyDescent="0.2">
      <c r="A1009" s="419" t="s">
        <v>1734</v>
      </c>
      <c r="B1009" s="420"/>
      <c r="C1009" s="421" t="s">
        <v>1690</v>
      </c>
      <c r="D1009" s="421" t="s">
        <v>1735</v>
      </c>
      <c r="E1009" s="423" t="s">
        <v>1736</v>
      </c>
      <c r="F1009" s="425" t="s">
        <v>1737</v>
      </c>
      <c r="G1009" s="425" t="s">
        <v>1738</v>
      </c>
    </row>
    <row r="1010" spans="1:7" ht="24" customHeight="1" x14ac:dyDescent="0.2">
      <c r="A1010" s="209" t="s">
        <v>1739</v>
      </c>
      <c r="B1010" s="209" t="s">
        <v>1740</v>
      </c>
      <c r="C1010" s="422"/>
      <c r="D1010" s="422"/>
      <c r="E1010" s="424"/>
      <c r="F1010" s="426"/>
      <c r="G1010" s="426"/>
    </row>
    <row r="1011" spans="1:7" ht="24" customHeight="1" x14ac:dyDescent="0.2">
      <c r="A1011" s="189"/>
      <c r="B1011" s="210"/>
      <c r="C1011" s="89" t="s">
        <v>1741</v>
      </c>
      <c r="D1011" s="197"/>
      <c r="E1011" s="198"/>
      <c r="F1011" s="199"/>
      <c r="G1011" s="200"/>
    </row>
    <row r="1012" spans="1:7" s="196" customFormat="1" ht="24" customHeight="1" x14ac:dyDescent="0.2">
      <c r="A1012" s="211" t="str">
        <f>IFERROR(VLOOKUP(C1012,Tabla_Insumos,4,FALSE),"")</f>
        <v/>
      </c>
      <c r="B1012" s="211" t="str">
        <f>IFERROR(VLOOKUP(C1012,Tabla_Insumos,5,FALSE),"")</f>
        <v/>
      </c>
      <c r="C1012" s="224"/>
      <c r="D1012" s="174" t="str">
        <f>IFERROR(VLOOKUP(C1012,Tabla_Insumos,2,FALSE),"")</f>
        <v/>
      </c>
      <c r="E1012" s="173"/>
      <c r="F1012" s="201">
        <f t="shared" ref="F1012:F1025" si="300">IFERROR(VLOOKUP(C1012,Tabla_Insumos,3,FALSE),0)</f>
        <v>0</v>
      </c>
      <c r="G1012" s="201">
        <f>ROUND(E1012*F1012,2)</f>
        <v>0</v>
      </c>
    </row>
    <row r="1013" spans="1:7" s="196" customFormat="1" ht="24" customHeight="1" x14ac:dyDescent="0.2">
      <c r="A1013" s="211" t="str">
        <f>IFERROR(VLOOKUP(C1013,Tabla_Insumos,4,FALSE),"")</f>
        <v/>
      </c>
      <c r="B1013" s="211" t="str">
        <f>IFERROR(VLOOKUP(C1013,Tabla_Insumos,5,FALSE),"")</f>
        <v/>
      </c>
      <c r="C1013" s="224"/>
      <c r="D1013" s="174" t="str">
        <f>IFERROR(VLOOKUP(C1013,Tabla_Insumos,2,FALSE),"")</f>
        <v/>
      </c>
      <c r="E1013" s="173"/>
      <c r="F1013" s="201">
        <f t="shared" si="300"/>
        <v>0</v>
      </c>
      <c r="G1013" s="201">
        <f t="shared" ref="G1013:G1025" si="301">ROUND(E1013*F1013,2)</f>
        <v>0</v>
      </c>
    </row>
    <row r="1014" spans="1:7" s="196" customFormat="1" ht="24" customHeight="1" x14ac:dyDescent="0.2">
      <c r="A1014" s="211" t="str">
        <f>IFERROR(VLOOKUP(C1014,Tabla_Insumos,4,FALSE),"")</f>
        <v/>
      </c>
      <c r="B1014" s="211" t="str">
        <f>IFERROR(VLOOKUP(C1014,Tabla_Insumos,5,FALSE),"")</f>
        <v/>
      </c>
      <c r="C1014" s="224"/>
      <c r="D1014" s="174" t="str">
        <f>IFERROR(VLOOKUP(C1014,Tabla_Insumos,2,FALSE),"")</f>
        <v/>
      </c>
      <c r="E1014" s="173"/>
      <c r="F1014" s="201">
        <f t="shared" si="300"/>
        <v>0</v>
      </c>
      <c r="G1014" s="201">
        <f t="shared" si="301"/>
        <v>0</v>
      </c>
    </row>
    <row r="1015" spans="1:7" s="196" customFormat="1" ht="24" customHeight="1" x14ac:dyDescent="0.2">
      <c r="A1015" s="211" t="str">
        <f t="shared" ref="A1015:A1025" si="302">IFERROR(VLOOKUP(C1015,Tabla_Insumos,4,FALSE),"")</f>
        <v/>
      </c>
      <c r="B1015" s="211" t="str">
        <f t="shared" ref="B1015:B1025" si="303">IFERROR(VLOOKUP(C1015,Tabla_Insumos,5,FALSE),"")</f>
        <v/>
      </c>
      <c r="C1015" s="221"/>
      <c r="D1015" s="172" t="str">
        <f t="shared" ref="D1015:D1025" si="304">IFERROR(VLOOKUP(C1015,Tabla_Insumos,2,FALSE),"")</f>
        <v/>
      </c>
      <c r="E1015" s="176"/>
      <c r="F1015" s="201">
        <f t="shared" si="300"/>
        <v>0</v>
      </c>
      <c r="G1015" s="201">
        <f t="shared" si="301"/>
        <v>0</v>
      </c>
    </row>
    <row r="1016" spans="1:7" s="196" customFormat="1" ht="24" customHeight="1" x14ac:dyDescent="0.2">
      <c r="A1016" s="211" t="str">
        <f t="shared" si="302"/>
        <v/>
      </c>
      <c r="B1016" s="211" t="str">
        <f t="shared" si="303"/>
        <v/>
      </c>
      <c r="C1016" s="221"/>
      <c r="D1016" s="172" t="str">
        <f t="shared" si="304"/>
        <v/>
      </c>
      <c r="E1016" s="176"/>
      <c r="F1016" s="201">
        <f t="shared" si="300"/>
        <v>0</v>
      </c>
      <c r="G1016" s="201">
        <f t="shared" si="301"/>
        <v>0</v>
      </c>
    </row>
    <row r="1017" spans="1:7" s="196" customFormat="1" ht="24" customHeight="1" x14ac:dyDescent="0.2">
      <c r="A1017" s="211" t="str">
        <f t="shared" si="302"/>
        <v/>
      </c>
      <c r="B1017" s="211" t="str">
        <f t="shared" si="303"/>
        <v/>
      </c>
      <c r="C1017" s="221"/>
      <c r="D1017" s="172" t="str">
        <f t="shared" si="304"/>
        <v/>
      </c>
      <c r="E1017" s="176"/>
      <c r="F1017" s="201">
        <f t="shared" si="300"/>
        <v>0</v>
      </c>
      <c r="G1017" s="201">
        <f t="shared" si="301"/>
        <v>0</v>
      </c>
    </row>
    <row r="1018" spans="1:7" s="196" customFormat="1" ht="24" customHeight="1" x14ac:dyDescent="0.2">
      <c r="A1018" s="211" t="str">
        <f t="shared" si="302"/>
        <v/>
      </c>
      <c r="B1018" s="211" t="str">
        <f t="shared" si="303"/>
        <v/>
      </c>
      <c r="C1018" s="221"/>
      <c r="D1018" s="172" t="str">
        <f t="shared" si="304"/>
        <v/>
      </c>
      <c r="E1018" s="176"/>
      <c r="F1018" s="201">
        <f t="shared" si="300"/>
        <v>0</v>
      </c>
      <c r="G1018" s="201">
        <f t="shared" si="301"/>
        <v>0</v>
      </c>
    </row>
    <row r="1019" spans="1:7" s="196" customFormat="1" ht="24" customHeight="1" x14ac:dyDescent="0.2">
      <c r="A1019" s="211" t="str">
        <f t="shared" si="302"/>
        <v/>
      </c>
      <c r="B1019" s="211" t="str">
        <f t="shared" si="303"/>
        <v/>
      </c>
      <c r="C1019" s="221"/>
      <c r="D1019" s="172" t="str">
        <f t="shared" si="304"/>
        <v/>
      </c>
      <c r="E1019" s="176"/>
      <c r="F1019" s="201">
        <f t="shared" si="300"/>
        <v>0</v>
      </c>
      <c r="G1019" s="201">
        <f t="shared" si="301"/>
        <v>0</v>
      </c>
    </row>
    <row r="1020" spans="1:7" s="196" customFormat="1" ht="24" customHeight="1" x14ac:dyDescent="0.2">
      <c r="A1020" s="211" t="str">
        <f t="shared" si="302"/>
        <v/>
      </c>
      <c r="B1020" s="211" t="str">
        <f t="shared" si="303"/>
        <v/>
      </c>
      <c r="C1020" s="221"/>
      <c r="D1020" s="172" t="str">
        <f t="shared" si="304"/>
        <v/>
      </c>
      <c r="E1020" s="176"/>
      <c r="F1020" s="201">
        <f t="shared" si="300"/>
        <v>0</v>
      </c>
      <c r="G1020" s="201">
        <f t="shared" si="301"/>
        <v>0</v>
      </c>
    </row>
    <row r="1021" spans="1:7" s="196" customFormat="1" ht="24" customHeight="1" x14ac:dyDescent="0.2">
      <c r="A1021" s="211" t="str">
        <f t="shared" si="302"/>
        <v/>
      </c>
      <c r="B1021" s="211" t="str">
        <f t="shared" si="303"/>
        <v/>
      </c>
      <c r="C1021" s="221"/>
      <c r="D1021" s="172" t="str">
        <f t="shared" si="304"/>
        <v/>
      </c>
      <c r="E1021" s="176"/>
      <c r="F1021" s="201">
        <f t="shared" si="300"/>
        <v>0</v>
      </c>
      <c r="G1021" s="201">
        <f t="shared" si="301"/>
        <v>0</v>
      </c>
    </row>
    <row r="1022" spans="1:7" s="196" customFormat="1" ht="24" customHeight="1" x14ac:dyDescent="0.2">
      <c r="A1022" s="211" t="str">
        <f t="shared" si="302"/>
        <v/>
      </c>
      <c r="B1022" s="211" t="str">
        <f t="shared" si="303"/>
        <v/>
      </c>
      <c r="C1022" s="221"/>
      <c r="D1022" s="172" t="str">
        <f t="shared" si="304"/>
        <v/>
      </c>
      <c r="E1022" s="176"/>
      <c r="F1022" s="201">
        <f t="shared" si="300"/>
        <v>0</v>
      </c>
      <c r="G1022" s="201">
        <f t="shared" si="301"/>
        <v>0</v>
      </c>
    </row>
    <row r="1023" spans="1:7" s="196" customFormat="1" ht="24" customHeight="1" x14ac:dyDescent="0.2">
      <c r="A1023" s="211" t="str">
        <f t="shared" si="302"/>
        <v/>
      </c>
      <c r="B1023" s="211" t="str">
        <f t="shared" si="303"/>
        <v/>
      </c>
      <c r="C1023" s="221"/>
      <c r="D1023" s="172" t="str">
        <f t="shared" si="304"/>
        <v/>
      </c>
      <c r="E1023" s="176"/>
      <c r="F1023" s="201">
        <f t="shared" si="300"/>
        <v>0</v>
      </c>
      <c r="G1023" s="201">
        <f t="shared" si="301"/>
        <v>0</v>
      </c>
    </row>
    <row r="1024" spans="1:7" s="196" customFormat="1" ht="24" customHeight="1" x14ac:dyDescent="0.2">
      <c r="A1024" s="211" t="str">
        <f t="shared" si="302"/>
        <v/>
      </c>
      <c r="B1024" s="211" t="str">
        <f t="shared" si="303"/>
        <v/>
      </c>
      <c r="C1024" s="221"/>
      <c r="D1024" s="172" t="str">
        <f t="shared" si="304"/>
        <v/>
      </c>
      <c r="E1024" s="176"/>
      <c r="F1024" s="201">
        <f t="shared" si="300"/>
        <v>0</v>
      </c>
      <c r="G1024" s="201">
        <f t="shared" si="301"/>
        <v>0</v>
      </c>
    </row>
    <row r="1025" spans="1:7" s="196" customFormat="1" ht="24" customHeight="1" x14ac:dyDescent="0.2">
      <c r="A1025" s="211" t="str">
        <f t="shared" si="302"/>
        <v/>
      </c>
      <c r="B1025" s="211" t="str">
        <f t="shared" si="303"/>
        <v/>
      </c>
      <c r="C1025" s="221"/>
      <c r="D1025" s="172" t="str">
        <f t="shared" si="304"/>
        <v/>
      </c>
      <c r="E1025" s="176"/>
      <c r="F1025" s="202">
        <f t="shared" si="300"/>
        <v>0</v>
      </c>
      <c r="G1025" s="201">
        <f t="shared" si="301"/>
        <v>0</v>
      </c>
    </row>
    <row r="1026" spans="1:7" ht="24" customHeight="1" x14ac:dyDescent="0.2">
      <c r="A1026" s="212"/>
      <c r="E1026" s="178"/>
      <c r="F1026" s="195" t="s">
        <v>1742</v>
      </c>
      <c r="G1026" s="222">
        <f>SUBTOTAL(9,G1012:G1025)</f>
        <v>0</v>
      </c>
    </row>
    <row r="1027" spans="1:7" ht="24" customHeight="1" x14ac:dyDescent="0.2">
      <c r="A1027" s="212"/>
      <c r="C1027" s="74" t="s">
        <v>1743</v>
      </c>
      <c r="E1027" s="178"/>
      <c r="G1027" s="194"/>
    </row>
    <row r="1028" spans="1:7" s="196" customFormat="1" ht="24" customHeight="1" x14ac:dyDescent="0.2">
      <c r="A1028" s="211" t="str">
        <f t="shared" ref="A1028:A1033" si="305">IFERROR(VLOOKUP(C1028,Tabla_Insumos,4,FALSE),"")</f>
        <v/>
      </c>
      <c r="B1028" s="211" t="str">
        <f t="shared" ref="B1028:B1033" si="306">IFERROR(VLOOKUP(A1028,Tabla_Indices,5,FALSE),"")</f>
        <v/>
      </c>
      <c r="C1028" s="220"/>
      <c r="D1028" s="174" t="str">
        <f t="shared" ref="D1028:D1033" si="307">IFERROR(VLOOKUP(C1028,Tabla_Insumos,2,FALSE),"")</f>
        <v/>
      </c>
      <c r="E1028" s="173"/>
      <c r="F1028" s="201">
        <f t="shared" ref="F1028:F1035" si="308">IFERROR(VLOOKUP(C1028,Tabla_Insumos,3,FALSE),0)</f>
        <v>0</v>
      </c>
      <c r="G1028" s="201">
        <f>ROUND(E1028*F1028,2)</f>
        <v>0</v>
      </c>
    </row>
    <row r="1029" spans="1:7" s="196" customFormat="1" ht="24" customHeight="1" x14ac:dyDescent="0.2">
      <c r="A1029" s="211" t="str">
        <f t="shared" si="305"/>
        <v/>
      </c>
      <c r="B1029" s="211" t="str">
        <f t="shared" si="306"/>
        <v/>
      </c>
      <c r="C1029" s="220"/>
      <c r="D1029" s="174" t="str">
        <f t="shared" si="307"/>
        <v/>
      </c>
      <c r="E1029" s="173"/>
      <c r="F1029" s="201">
        <f t="shared" si="308"/>
        <v>0</v>
      </c>
      <c r="G1029" s="201">
        <f>ROUND(E1029*F1029,2)</f>
        <v>0</v>
      </c>
    </row>
    <row r="1030" spans="1:7" s="196" customFormat="1" ht="24" customHeight="1" x14ac:dyDescent="0.2">
      <c r="A1030" s="211" t="str">
        <f t="shared" si="305"/>
        <v/>
      </c>
      <c r="B1030" s="211" t="str">
        <f t="shared" si="306"/>
        <v/>
      </c>
      <c r="C1030" s="220"/>
      <c r="D1030" s="174" t="str">
        <f t="shared" si="307"/>
        <v/>
      </c>
      <c r="E1030" s="173"/>
      <c r="F1030" s="201">
        <f t="shared" si="308"/>
        <v>0</v>
      </c>
      <c r="G1030" s="201">
        <f t="shared" ref="G1030:G1035" si="309">ROUND(E1030*F1030,2)</f>
        <v>0</v>
      </c>
    </row>
    <row r="1031" spans="1:7" s="196" customFormat="1" ht="24" customHeight="1" x14ac:dyDescent="0.2">
      <c r="A1031" s="211" t="str">
        <f t="shared" si="305"/>
        <v/>
      </c>
      <c r="B1031" s="211" t="str">
        <f t="shared" si="306"/>
        <v/>
      </c>
      <c r="C1031" s="220"/>
      <c r="D1031" s="174" t="str">
        <f t="shared" si="307"/>
        <v/>
      </c>
      <c r="E1031" s="173"/>
      <c r="F1031" s="201">
        <f t="shared" si="308"/>
        <v>0</v>
      </c>
      <c r="G1031" s="201">
        <f t="shared" si="309"/>
        <v>0</v>
      </c>
    </row>
    <row r="1032" spans="1:7" s="196" customFormat="1" ht="24" customHeight="1" x14ac:dyDescent="0.2">
      <c r="A1032" s="211" t="str">
        <f t="shared" si="305"/>
        <v/>
      </c>
      <c r="B1032" s="211" t="str">
        <f t="shared" si="306"/>
        <v/>
      </c>
      <c r="C1032" s="220"/>
      <c r="D1032" s="174" t="str">
        <f t="shared" si="307"/>
        <v/>
      </c>
      <c r="E1032" s="173"/>
      <c r="F1032" s="201">
        <f t="shared" si="308"/>
        <v>0</v>
      </c>
      <c r="G1032" s="201">
        <f t="shared" si="309"/>
        <v>0</v>
      </c>
    </row>
    <row r="1033" spans="1:7" s="196" customFormat="1" ht="24" customHeight="1" x14ac:dyDescent="0.2">
      <c r="A1033" s="211" t="str">
        <f t="shared" si="305"/>
        <v/>
      </c>
      <c r="B1033" s="211" t="str">
        <f t="shared" si="306"/>
        <v/>
      </c>
      <c r="C1033" s="220"/>
      <c r="D1033" s="174" t="str">
        <f t="shared" si="307"/>
        <v/>
      </c>
      <c r="E1033" s="173"/>
      <c r="F1033" s="201">
        <f t="shared" si="308"/>
        <v>0</v>
      </c>
      <c r="G1033" s="201">
        <f t="shared" si="309"/>
        <v>0</v>
      </c>
    </row>
    <row r="1034" spans="1:7" s="196" customFormat="1" ht="24" customHeight="1" x14ac:dyDescent="0.2">
      <c r="A1034" s="211" t="str">
        <f>IFERROR(VLOOKUP(C1034,Tabla_Insumos,4,FALSE),"")</f>
        <v/>
      </c>
      <c r="B1034" s="211" t="str">
        <f>IFERROR(VLOOKUP(A1034,Tabla_Indices,5,FALSE),"")</f>
        <v/>
      </c>
      <c r="C1034" s="221"/>
      <c r="D1034" s="172" t="str">
        <f>IFERROR(VLOOKUP(C1034,Tabla_Insumos,2,FALSE),"")</f>
        <v/>
      </c>
      <c r="E1034" s="176"/>
      <c r="F1034" s="201">
        <f t="shared" si="308"/>
        <v>0</v>
      </c>
      <c r="G1034" s="201">
        <f t="shared" si="309"/>
        <v>0</v>
      </c>
    </row>
    <row r="1035" spans="1:7" s="196" customFormat="1" ht="24" customHeight="1" x14ac:dyDescent="0.2">
      <c r="A1035" s="211" t="str">
        <f>IFERROR(VLOOKUP(C1035,Tabla_Insumos,4,FALSE),"")</f>
        <v/>
      </c>
      <c r="B1035" s="211" t="str">
        <f>IFERROR(VLOOKUP(A1035,Tabla_Indices,5,FALSE),"")</f>
        <v/>
      </c>
      <c r="C1035" s="221"/>
      <c r="D1035" s="172" t="str">
        <f>IFERROR(VLOOKUP(C1035,Tabla_Insumos,2,FALSE),"")</f>
        <v/>
      </c>
      <c r="E1035" s="176"/>
      <c r="F1035" s="201">
        <f t="shared" si="308"/>
        <v>0</v>
      </c>
      <c r="G1035" s="201">
        <f t="shared" si="309"/>
        <v>0</v>
      </c>
    </row>
    <row r="1036" spans="1:7" ht="24" customHeight="1" x14ac:dyDescent="0.2">
      <c r="A1036" s="212"/>
      <c r="E1036" s="178"/>
      <c r="F1036" s="195" t="s">
        <v>1744</v>
      </c>
      <c r="G1036" s="222">
        <f>SUBTOTAL(9,G1028:G1035)</f>
        <v>0</v>
      </c>
    </row>
    <row r="1037" spans="1:7" ht="24" customHeight="1" x14ac:dyDescent="0.2">
      <c r="A1037" s="212"/>
      <c r="C1037" s="74" t="s">
        <v>1745</v>
      </c>
      <c r="E1037" s="178"/>
      <c r="G1037" s="194"/>
    </row>
    <row r="1038" spans="1:7" s="196" customFormat="1" ht="24" customHeight="1" x14ac:dyDescent="0.2">
      <c r="A1038" s="211" t="str">
        <f>IFERROR(VLOOKUP(C1038,Tabla_Insumos,4,FALSE),"")</f>
        <v/>
      </c>
      <c r="B1038" s="211" t="str">
        <f>IFERROR(VLOOKUP(C1038,Tabla_Insumos,5,FALSE),"")</f>
        <v/>
      </c>
      <c r="C1038" s="220"/>
      <c r="D1038" s="174" t="str">
        <f>IFERROR(VLOOKUP(C1038,Tabla_Insumos,2,FALSE),"")</f>
        <v/>
      </c>
      <c r="E1038" s="173"/>
      <c r="F1038" s="201">
        <f t="shared" ref="F1038:F1046" si="310">IFERROR(VLOOKUP(C1038,Tabla_Insumos,3,FALSE),0)</f>
        <v>0</v>
      </c>
      <c r="G1038" s="201">
        <f t="shared" ref="G1038:G1046" si="311">ROUND(E1038*F1038,2)</f>
        <v>0</v>
      </c>
    </row>
    <row r="1039" spans="1:7" s="196" customFormat="1" ht="24" customHeight="1" x14ac:dyDescent="0.2">
      <c r="A1039" s="211" t="str">
        <f>IFERROR(VLOOKUP(C1039,Tabla_Insumos,4,FALSE),"")</f>
        <v/>
      </c>
      <c r="B1039" s="211" t="str">
        <f>IFERROR(VLOOKUP(C1039,Tabla_Insumos,5,FALSE),"")</f>
        <v/>
      </c>
      <c r="C1039" s="220"/>
      <c r="D1039" s="174" t="str">
        <f>IFERROR(VLOOKUP(C1039,Tabla_Insumos,2,FALSE),"")</f>
        <v/>
      </c>
      <c r="E1039" s="173"/>
      <c r="F1039" s="201">
        <f t="shared" si="310"/>
        <v>0</v>
      </c>
      <c r="G1039" s="201">
        <f t="shared" si="311"/>
        <v>0</v>
      </c>
    </row>
    <row r="1040" spans="1:7" s="196" customFormat="1" ht="24" customHeight="1" x14ac:dyDescent="0.2">
      <c r="A1040" s="211" t="str">
        <f t="shared" ref="A1040:A1046" si="312">IFERROR(VLOOKUP(C1040,Tabla_Insumos,4,FALSE),"")</f>
        <v/>
      </c>
      <c r="B1040" s="211" t="str">
        <f t="shared" ref="B1040:B1046" si="313">IFERROR(VLOOKUP(C1040,Tabla_Insumos,5,FALSE),"")</f>
        <v/>
      </c>
      <c r="C1040" s="221"/>
      <c r="D1040" s="172" t="str">
        <f t="shared" ref="D1040:D1046" si="314">IFERROR(VLOOKUP(C1040,Tabla_Insumos,2,FALSE),"")</f>
        <v/>
      </c>
      <c r="E1040" s="176"/>
      <c r="F1040" s="201">
        <f t="shared" si="310"/>
        <v>0</v>
      </c>
      <c r="G1040" s="201">
        <f t="shared" si="311"/>
        <v>0</v>
      </c>
    </row>
    <row r="1041" spans="1:7" s="196" customFormat="1" ht="24" customHeight="1" x14ac:dyDescent="0.2">
      <c r="A1041" s="211" t="str">
        <f t="shared" si="312"/>
        <v/>
      </c>
      <c r="B1041" s="211" t="str">
        <f t="shared" si="313"/>
        <v/>
      </c>
      <c r="C1041" s="221"/>
      <c r="D1041" s="172" t="str">
        <f t="shared" si="314"/>
        <v/>
      </c>
      <c r="E1041" s="176"/>
      <c r="F1041" s="201">
        <f t="shared" si="310"/>
        <v>0</v>
      </c>
      <c r="G1041" s="201">
        <f t="shared" si="311"/>
        <v>0</v>
      </c>
    </row>
    <row r="1042" spans="1:7" s="196" customFormat="1" ht="24" customHeight="1" x14ac:dyDescent="0.2">
      <c r="A1042" s="211" t="str">
        <f t="shared" si="312"/>
        <v/>
      </c>
      <c r="B1042" s="211" t="str">
        <f t="shared" si="313"/>
        <v/>
      </c>
      <c r="C1042" s="221"/>
      <c r="D1042" s="172" t="str">
        <f t="shared" si="314"/>
        <v/>
      </c>
      <c r="E1042" s="176"/>
      <c r="F1042" s="201">
        <f t="shared" si="310"/>
        <v>0</v>
      </c>
      <c r="G1042" s="201">
        <f t="shared" si="311"/>
        <v>0</v>
      </c>
    </row>
    <row r="1043" spans="1:7" s="196" customFormat="1" ht="24" customHeight="1" x14ac:dyDescent="0.2">
      <c r="A1043" s="211" t="str">
        <f t="shared" si="312"/>
        <v/>
      </c>
      <c r="B1043" s="211" t="str">
        <f t="shared" si="313"/>
        <v/>
      </c>
      <c r="C1043" s="221"/>
      <c r="D1043" s="172" t="str">
        <f t="shared" si="314"/>
        <v/>
      </c>
      <c r="E1043" s="176"/>
      <c r="F1043" s="201">
        <f t="shared" si="310"/>
        <v>0</v>
      </c>
      <c r="G1043" s="201">
        <f t="shared" si="311"/>
        <v>0</v>
      </c>
    </row>
    <row r="1044" spans="1:7" s="196" customFormat="1" ht="24" customHeight="1" x14ac:dyDescent="0.2">
      <c r="A1044" s="211" t="str">
        <f t="shared" si="312"/>
        <v/>
      </c>
      <c r="B1044" s="211" t="str">
        <f t="shared" si="313"/>
        <v/>
      </c>
      <c r="C1044" s="221"/>
      <c r="D1044" s="172" t="str">
        <f t="shared" si="314"/>
        <v/>
      </c>
      <c r="E1044" s="176"/>
      <c r="F1044" s="201">
        <f t="shared" si="310"/>
        <v>0</v>
      </c>
      <c r="G1044" s="201">
        <f t="shared" si="311"/>
        <v>0</v>
      </c>
    </row>
    <row r="1045" spans="1:7" s="196" customFormat="1" ht="24" customHeight="1" x14ac:dyDescent="0.2">
      <c r="A1045" s="211" t="str">
        <f t="shared" si="312"/>
        <v/>
      </c>
      <c r="B1045" s="211" t="str">
        <f t="shared" si="313"/>
        <v/>
      </c>
      <c r="C1045" s="221"/>
      <c r="D1045" s="172" t="str">
        <f t="shared" si="314"/>
        <v/>
      </c>
      <c r="E1045" s="176"/>
      <c r="F1045" s="201">
        <f t="shared" si="310"/>
        <v>0</v>
      </c>
      <c r="G1045" s="201">
        <f t="shared" si="311"/>
        <v>0</v>
      </c>
    </row>
    <row r="1046" spans="1:7" s="196" customFormat="1" ht="24" customHeight="1" x14ac:dyDescent="0.2">
      <c r="A1046" s="211" t="str">
        <f t="shared" si="312"/>
        <v/>
      </c>
      <c r="B1046" s="211" t="str">
        <f t="shared" si="313"/>
        <v/>
      </c>
      <c r="C1046" s="221"/>
      <c r="D1046" s="172" t="str">
        <f t="shared" si="314"/>
        <v/>
      </c>
      <c r="E1046" s="176"/>
      <c r="F1046" s="201">
        <f t="shared" si="310"/>
        <v>0</v>
      </c>
      <c r="G1046" s="201">
        <f t="shared" si="311"/>
        <v>0</v>
      </c>
    </row>
    <row r="1047" spans="1:7" ht="24" customHeight="1" x14ac:dyDescent="0.2">
      <c r="A1047" s="213"/>
      <c r="E1047" s="178"/>
      <c r="F1047" s="195" t="s">
        <v>1746</v>
      </c>
      <c r="G1047" s="222">
        <f>SUBTOTAL(9,G1038:G1046)</f>
        <v>0</v>
      </c>
    </row>
    <row r="1048" spans="1:7" ht="24" customHeight="1" x14ac:dyDescent="0.2">
      <c r="A1048" s="212"/>
      <c r="E1048" s="178"/>
      <c r="G1048" s="194"/>
    </row>
    <row r="1049" spans="1:7" ht="24" customHeight="1" x14ac:dyDescent="0.2">
      <c r="A1049" s="214" t="str">
        <f>B1007</f>
        <v>3.2.10</v>
      </c>
      <c r="B1049" s="98" t="str">
        <f>C1007</f>
        <v>Vigas de arriostramiento</v>
      </c>
      <c r="C1049" s="197"/>
      <c r="D1049" s="197" t="s">
        <v>1747</v>
      </c>
      <c r="E1049" s="198"/>
      <c r="F1049" s="225" t="s">
        <v>1748</v>
      </c>
      <c r="G1049" s="226">
        <f>SUBTOTAL(9,G1012:G1048)</f>
        <v>0</v>
      </c>
    </row>
    <row r="1051" spans="1:7" ht="24" customHeight="1" x14ac:dyDescent="0.2">
      <c r="A1051" s="203" t="s">
        <v>1725</v>
      </c>
      <c r="B1051" s="204"/>
      <c r="C1051" s="99"/>
      <c r="D1051" s="99"/>
      <c r="E1051" s="99"/>
      <c r="F1051" s="99"/>
      <c r="G1051" s="215"/>
    </row>
    <row r="1052" spans="1:7" ht="24" customHeight="1" x14ac:dyDescent="0.2">
      <c r="A1052" s="206" t="s">
        <v>1726</v>
      </c>
      <c r="B1052" s="207" t="str">
        <f>Comitente</f>
        <v>SUBSECRETARIA DE OBRAS PUBLICAS</v>
      </c>
      <c r="C1052" s="216"/>
      <c r="D1052" s="74"/>
      <c r="E1052" s="74"/>
      <c r="F1052" s="190"/>
      <c r="G1052" s="191"/>
    </row>
    <row r="1053" spans="1:7" ht="24" customHeight="1" x14ac:dyDescent="0.2">
      <c r="A1053" s="206" t="s">
        <v>1727</v>
      </c>
      <c r="B1053" s="207">
        <f>Contratista</f>
        <v>0</v>
      </c>
      <c r="C1053" s="217"/>
      <c r="D1053" s="217"/>
      <c r="E1053" s="217"/>
      <c r="F1053" s="190"/>
      <c r="G1053" s="191"/>
    </row>
    <row r="1054" spans="1:7" ht="24" customHeight="1" x14ac:dyDescent="0.2">
      <c r="A1054" s="206" t="s">
        <v>1728</v>
      </c>
      <c r="B1054" s="207" t="str">
        <f>Obra</f>
        <v>CAPS. VIRGEN DE GUADALUPE</v>
      </c>
      <c r="C1054" s="217"/>
      <c r="D1054" s="217"/>
      <c r="E1054" s="217"/>
      <c r="F1054" s="190" t="s">
        <v>1729</v>
      </c>
      <c r="G1054" s="218">
        <f>Fecha_Base</f>
        <v>0</v>
      </c>
    </row>
    <row r="1055" spans="1:7" ht="24" customHeight="1" x14ac:dyDescent="0.2">
      <c r="A1055" s="208" t="s">
        <v>1730</v>
      </c>
      <c r="B1055" s="100" t="str">
        <f>Ubicación</f>
        <v xml:space="preserve"> Calle Enfermera Medina y Cristobal Colon - Dpto. CAUCETE   -  Sup. 227,50m2</v>
      </c>
      <c r="C1055" s="74"/>
      <c r="E1055" s="178"/>
      <c r="G1055" s="194"/>
    </row>
    <row r="1056" spans="1:7" ht="24" customHeight="1" x14ac:dyDescent="0.2">
      <c r="A1056" s="208" t="s">
        <v>1731</v>
      </c>
      <c r="B1056" s="192">
        <f>IFERROR(VALUE(LEFT(B1057,FIND(".",B1057)-1)),"")</f>
        <v>3</v>
      </c>
      <c r="C1056" s="71" t="str">
        <f>IFERROR(VLOOKUP(B1056,Tabla_CyP,2,FALSE),"")</f>
        <v/>
      </c>
      <c r="E1056" s="178"/>
      <c r="G1056" s="194"/>
    </row>
    <row r="1057" spans="1:7" ht="24" customHeight="1" x14ac:dyDescent="0.2">
      <c r="A1057" s="208" t="s">
        <v>1732</v>
      </c>
      <c r="B1057" s="193" t="str">
        <f>IFERROR(VLOOKUP(COUNTIF($A$1:A1057,"ANALISIS DE PRECIOS"),Tabla_NumeroItem,2,FALSE),"")</f>
        <v>3.2.11</v>
      </c>
      <c r="C1057" s="71" t="str">
        <f>IFERROR(VLOOKUP(B1057,Tabla_CyP,2,FALSE),"")</f>
        <v>Columnas de encadenado</v>
      </c>
      <c r="E1057" s="178"/>
      <c r="F1057" s="190" t="s">
        <v>1733</v>
      </c>
      <c r="G1057" s="194" t="str">
        <f>IFERROR(VLOOKUP(B1057,Tabla_CyP,4,FALSE),"")</f>
        <v>m3</v>
      </c>
    </row>
    <row r="1058" spans="1:7" ht="24" customHeight="1" x14ac:dyDescent="0.2">
      <c r="A1058" s="208"/>
      <c r="B1058" s="100"/>
      <c r="E1058" s="178"/>
      <c r="G1058" s="194"/>
    </row>
    <row r="1059" spans="1:7" ht="24" customHeight="1" x14ac:dyDescent="0.2">
      <c r="A1059" s="419" t="s">
        <v>1734</v>
      </c>
      <c r="B1059" s="420"/>
      <c r="C1059" s="421" t="s">
        <v>1690</v>
      </c>
      <c r="D1059" s="421" t="s">
        <v>1735</v>
      </c>
      <c r="E1059" s="423" t="s">
        <v>1736</v>
      </c>
      <c r="F1059" s="425" t="s">
        <v>1737</v>
      </c>
      <c r="G1059" s="425" t="s">
        <v>1738</v>
      </c>
    </row>
    <row r="1060" spans="1:7" ht="24" customHeight="1" x14ac:dyDescent="0.2">
      <c r="A1060" s="209" t="s">
        <v>1739</v>
      </c>
      <c r="B1060" s="209" t="s">
        <v>1740</v>
      </c>
      <c r="C1060" s="422"/>
      <c r="D1060" s="422"/>
      <c r="E1060" s="424"/>
      <c r="F1060" s="426"/>
      <c r="G1060" s="426"/>
    </row>
    <row r="1061" spans="1:7" ht="24" customHeight="1" x14ac:dyDescent="0.2">
      <c r="A1061" s="189"/>
      <c r="B1061" s="210"/>
      <c r="C1061" s="89" t="s">
        <v>1741</v>
      </c>
      <c r="D1061" s="197"/>
      <c r="E1061" s="198"/>
      <c r="F1061" s="199"/>
      <c r="G1061" s="200"/>
    </row>
    <row r="1062" spans="1:7" s="196" customFormat="1" ht="24" customHeight="1" x14ac:dyDescent="0.2">
      <c r="A1062" s="211" t="str">
        <f>IFERROR(VLOOKUP(C1062,Tabla_Insumos,4,FALSE),"")</f>
        <v/>
      </c>
      <c r="B1062" s="211" t="str">
        <f>IFERROR(VLOOKUP(C1062,Tabla_Insumos,5,FALSE),"")</f>
        <v/>
      </c>
      <c r="C1062" s="224"/>
      <c r="D1062" s="174" t="str">
        <f>IFERROR(VLOOKUP(C1062,Tabla_Insumos,2,FALSE),"")</f>
        <v/>
      </c>
      <c r="E1062" s="173"/>
      <c r="F1062" s="201">
        <f t="shared" ref="F1062:F1075" si="315">IFERROR(VLOOKUP(C1062,Tabla_Insumos,3,FALSE),0)</f>
        <v>0</v>
      </c>
      <c r="G1062" s="201">
        <f>ROUND(E1062*F1062,2)</f>
        <v>0</v>
      </c>
    </row>
    <row r="1063" spans="1:7" s="196" customFormat="1" ht="24" customHeight="1" x14ac:dyDescent="0.2">
      <c r="A1063" s="211" t="str">
        <f>IFERROR(VLOOKUP(C1063,Tabla_Insumos,4,FALSE),"")</f>
        <v/>
      </c>
      <c r="B1063" s="211" t="str">
        <f>IFERROR(VLOOKUP(C1063,Tabla_Insumos,5,FALSE),"")</f>
        <v/>
      </c>
      <c r="C1063" s="224"/>
      <c r="D1063" s="174" t="str">
        <f>IFERROR(VLOOKUP(C1063,Tabla_Insumos,2,FALSE),"")</f>
        <v/>
      </c>
      <c r="E1063" s="173"/>
      <c r="F1063" s="201">
        <f t="shared" si="315"/>
        <v>0</v>
      </c>
      <c r="G1063" s="201">
        <f t="shared" ref="G1063:G1075" si="316">ROUND(E1063*F1063,2)</f>
        <v>0</v>
      </c>
    </row>
    <row r="1064" spans="1:7" s="196" customFormat="1" ht="24" customHeight="1" x14ac:dyDescent="0.2">
      <c r="A1064" s="211" t="str">
        <f>IFERROR(VLOOKUP(C1064,Tabla_Insumos,4,FALSE),"")</f>
        <v/>
      </c>
      <c r="B1064" s="211" t="str">
        <f>IFERROR(VLOOKUP(C1064,Tabla_Insumos,5,FALSE),"")</f>
        <v/>
      </c>
      <c r="C1064" s="224"/>
      <c r="D1064" s="174" t="str">
        <f>IFERROR(VLOOKUP(C1064,Tabla_Insumos,2,FALSE),"")</f>
        <v/>
      </c>
      <c r="E1064" s="173"/>
      <c r="F1064" s="201">
        <f t="shared" si="315"/>
        <v>0</v>
      </c>
      <c r="G1064" s="201">
        <f t="shared" si="316"/>
        <v>0</v>
      </c>
    </row>
    <row r="1065" spans="1:7" s="196" customFormat="1" ht="24" customHeight="1" x14ac:dyDescent="0.2">
      <c r="A1065" s="211" t="str">
        <f>IFERROR(VLOOKUP(C1065,Tabla_Insumos,4,FALSE),"")</f>
        <v/>
      </c>
      <c r="B1065" s="211" t="str">
        <f>IFERROR(VLOOKUP(C1065,Tabla_Insumos,5,FALSE),"")</f>
        <v/>
      </c>
      <c r="C1065" s="224"/>
      <c r="D1065" s="174" t="str">
        <f>IFERROR(VLOOKUP(C1065,Tabla_Insumos,2,FALSE),"")</f>
        <v/>
      </c>
      <c r="E1065" s="173"/>
      <c r="F1065" s="201">
        <f t="shared" si="315"/>
        <v>0</v>
      </c>
      <c r="G1065" s="201">
        <f t="shared" si="316"/>
        <v>0</v>
      </c>
    </row>
    <row r="1066" spans="1:7" s="196" customFormat="1" ht="24" customHeight="1" x14ac:dyDescent="0.2">
      <c r="A1066" s="211" t="str">
        <f t="shared" ref="A1066:A1075" si="317">IFERROR(VLOOKUP(C1066,Tabla_Insumos,4,FALSE),"")</f>
        <v/>
      </c>
      <c r="B1066" s="211" t="str">
        <f t="shared" ref="B1066:B1075" si="318">IFERROR(VLOOKUP(C1066,Tabla_Insumos,5,FALSE),"")</f>
        <v/>
      </c>
      <c r="C1066" s="221"/>
      <c r="D1066" s="172" t="str">
        <f t="shared" ref="D1066:D1075" si="319">IFERROR(VLOOKUP(C1066,Tabla_Insumos,2,FALSE),"")</f>
        <v/>
      </c>
      <c r="E1066" s="176"/>
      <c r="F1066" s="201">
        <f t="shared" si="315"/>
        <v>0</v>
      </c>
      <c r="G1066" s="201">
        <f t="shared" si="316"/>
        <v>0</v>
      </c>
    </row>
    <row r="1067" spans="1:7" s="196" customFormat="1" ht="24" customHeight="1" x14ac:dyDescent="0.2">
      <c r="A1067" s="211" t="str">
        <f t="shared" si="317"/>
        <v/>
      </c>
      <c r="B1067" s="211" t="str">
        <f t="shared" si="318"/>
        <v/>
      </c>
      <c r="C1067" s="221"/>
      <c r="D1067" s="172" t="str">
        <f t="shared" si="319"/>
        <v/>
      </c>
      <c r="E1067" s="176"/>
      <c r="F1067" s="201">
        <f t="shared" si="315"/>
        <v>0</v>
      </c>
      <c r="G1067" s="201">
        <f t="shared" si="316"/>
        <v>0</v>
      </c>
    </row>
    <row r="1068" spans="1:7" s="196" customFormat="1" ht="24" customHeight="1" x14ac:dyDescent="0.2">
      <c r="A1068" s="211" t="str">
        <f t="shared" si="317"/>
        <v/>
      </c>
      <c r="B1068" s="211" t="str">
        <f t="shared" si="318"/>
        <v/>
      </c>
      <c r="C1068" s="221"/>
      <c r="D1068" s="172" t="str">
        <f t="shared" si="319"/>
        <v/>
      </c>
      <c r="E1068" s="176"/>
      <c r="F1068" s="201">
        <f t="shared" si="315"/>
        <v>0</v>
      </c>
      <c r="G1068" s="201">
        <f t="shared" si="316"/>
        <v>0</v>
      </c>
    </row>
    <row r="1069" spans="1:7" s="196" customFormat="1" ht="24" customHeight="1" x14ac:dyDescent="0.2">
      <c r="A1069" s="211" t="str">
        <f t="shared" si="317"/>
        <v/>
      </c>
      <c r="B1069" s="211" t="str">
        <f t="shared" si="318"/>
        <v/>
      </c>
      <c r="C1069" s="221"/>
      <c r="D1069" s="172" t="str">
        <f t="shared" si="319"/>
        <v/>
      </c>
      <c r="E1069" s="176"/>
      <c r="F1069" s="201">
        <f t="shared" si="315"/>
        <v>0</v>
      </c>
      <c r="G1069" s="201">
        <f t="shared" si="316"/>
        <v>0</v>
      </c>
    </row>
    <row r="1070" spans="1:7" s="196" customFormat="1" ht="24" customHeight="1" x14ac:dyDescent="0.2">
      <c r="A1070" s="211" t="str">
        <f t="shared" si="317"/>
        <v/>
      </c>
      <c r="B1070" s="211" t="str">
        <f t="shared" si="318"/>
        <v/>
      </c>
      <c r="C1070" s="221"/>
      <c r="D1070" s="172" t="str">
        <f t="shared" si="319"/>
        <v/>
      </c>
      <c r="E1070" s="176"/>
      <c r="F1070" s="201">
        <f t="shared" si="315"/>
        <v>0</v>
      </c>
      <c r="G1070" s="201">
        <f t="shared" si="316"/>
        <v>0</v>
      </c>
    </row>
    <row r="1071" spans="1:7" s="196" customFormat="1" ht="24" customHeight="1" x14ac:dyDescent="0.2">
      <c r="A1071" s="211" t="str">
        <f t="shared" si="317"/>
        <v/>
      </c>
      <c r="B1071" s="211" t="str">
        <f t="shared" si="318"/>
        <v/>
      </c>
      <c r="C1071" s="221"/>
      <c r="D1071" s="172" t="str">
        <f t="shared" si="319"/>
        <v/>
      </c>
      <c r="E1071" s="176"/>
      <c r="F1071" s="201">
        <f t="shared" si="315"/>
        <v>0</v>
      </c>
      <c r="G1071" s="201">
        <f t="shared" si="316"/>
        <v>0</v>
      </c>
    </row>
    <row r="1072" spans="1:7" s="196" customFormat="1" ht="24" customHeight="1" x14ac:dyDescent="0.2">
      <c r="A1072" s="211" t="str">
        <f t="shared" si="317"/>
        <v/>
      </c>
      <c r="B1072" s="211" t="str">
        <f t="shared" si="318"/>
        <v/>
      </c>
      <c r="C1072" s="221"/>
      <c r="D1072" s="172" t="str">
        <f t="shared" si="319"/>
        <v/>
      </c>
      <c r="E1072" s="176"/>
      <c r="F1072" s="201">
        <f t="shared" si="315"/>
        <v>0</v>
      </c>
      <c r="G1072" s="201">
        <f t="shared" si="316"/>
        <v>0</v>
      </c>
    </row>
    <row r="1073" spans="1:7" s="196" customFormat="1" ht="24" customHeight="1" x14ac:dyDescent="0.2">
      <c r="A1073" s="211" t="str">
        <f t="shared" si="317"/>
        <v/>
      </c>
      <c r="B1073" s="211" t="str">
        <f t="shared" si="318"/>
        <v/>
      </c>
      <c r="C1073" s="221"/>
      <c r="D1073" s="172" t="str">
        <f t="shared" si="319"/>
        <v/>
      </c>
      <c r="E1073" s="176"/>
      <c r="F1073" s="201">
        <f t="shared" si="315"/>
        <v>0</v>
      </c>
      <c r="G1073" s="201">
        <f t="shared" si="316"/>
        <v>0</v>
      </c>
    </row>
    <row r="1074" spans="1:7" s="196" customFormat="1" ht="24" customHeight="1" x14ac:dyDescent="0.2">
      <c r="A1074" s="211" t="str">
        <f t="shared" si="317"/>
        <v/>
      </c>
      <c r="B1074" s="211" t="str">
        <f t="shared" si="318"/>
        <v/>
      </c>
      <c r="C1074" s="221"/>
      <c r="D1074" s="172" t="str">
        <f t="shared" si="319"/>
        <v/>
      </c>
      <c r="E1074" s="176"/>
      <c r="F1074" s="201">
        <f t="shared" si="315"/>
        <v>0</v>
      </c>
      <c r="G1074" s="201">
        <f t="shared" si="316"/>
        <v>0</v>
      </c>
    </row>
    <row r="1075" spans="1:7" s="196" customFormat="1" ht="24" customHeight="1" x14ac:dyDescent="0.2">
      <c r="A1075" s="211" t="str">
        <f t="shared" si="317"/>
        <v/>
      </c>
      <c r="B1075" s="211" t="str">
        <f t="shared" si="318"/>
        <v/>
      </c>
      <c r="C1075" s="221"/>
      <c r="D1075" s="172" t="str">
        <f t="shared" si="319"/>
        <v/>
      </c>
      <c r="E1075" s="176"/>
      <c r="F1075" s="202">
        <f t="shared" si="315"/>
        <v>0</v>
      </c>
      <c r="G1075" s="201">
        <f t="shared" si="316"/>
        <v>0</v>
      </c>
    </row>
    <row r="1076" spans="1:7" ht="24" customHeight="1" x14ac:dyDescent="0.2">
      <c r="A1076" s="212"/>
      <c r="E1076" s="178"/>
      <c r="F1076" s="195" t="s">
        <v>1742</v>
      </c>
      <c r="G1076" s="222">
        <f>SUBTOTAL(9,G1062:G1075)</f>
        <v>0</v>
      </c>
    </row>
    <row r="1077" spans="1:7" ht="24" customHeight="1" x14ac:dyDescent="0.2">
      <c r="A1077" s="212"/>
      <c r="C1077" s="74" t="s">
        <v>1743</v>
      </c>
      <c r="E1077" s="178"/>
      <c r="G1077" s="194"/>
    </row>
    <row r="1078" spans="1:7" s="196" customFormat="1" ht="24" customHeight="1" x14ac:dyDescent="0.2">
      <c r="A1078" s="211" t="str">
        <f t="shared" ref="A1078:A1083" si="320">IFERROR(VLOOKUP(C1078,Tabla_Insumos,4,FALSE),"")</f>
        <v/>
      </c>
      <c r="B1078" s="211" t="str">
        <f t="shared" ref="B1078:B1083" si="321">IFERROR(VLOOKUP(A1078,Tabla_Indices,5,FALSE),"")</f>
        <v/>
      </c>
      <c r="C1078" s="220"/>
      <c r="D1078" s="174" t="str">
        <f t="shared" ref="D1078:D1083" si="322">IFERROR(VLOOKUP(C1078,Tabla_Insumos,2,FALSE),"")</f>
        <v/>
      </c>
      <c r="E1078" s="173"/>
      <c r="F1078" s="201">
        <f t="shared" ref="F1078:F1085" si="323">IFERROR(VLOOKUP(C1078,Tabla_Insumos,3,FALSE),0)</f>
        <v>0</v>
      </c>
      <c r="G1078" s="201">
        <f>ROUND(E1078*F1078,2)</f>
        <v>0</v>
      </c>
    </row>
    <row r="1079" spans="1:7" s="196" customFormat="1" ht="24" customHeight="1" x14ac:dyDescent="0.2">
      <c r="A1079" s="211" t="str">
        <f t="shared" si="320"/>
        <v/>
      </c>
      <c r="B1079" s="211" t="str">
        <f t="shared" si="321"/>
        <v/>
      </c>
      <c r="C1079" s="220"/>
      <c r="D1079" s="174" t="str">
        <f t="shared" si="322"/>
        <v/>
      </c>
      <c r="E1079" s="173"/>
      <c r="F1079" s="201">
        <f t="shared" si="323"/>
        <v>0</v>
      </c>
      <c r="G1079" s="201">
        <f>ROUND(E1079*F1079,2)</f>
        <v>0</v>
      </c>
    </row>
    <row r="1080" spans="1:7" s="196" customFormat="1" ht="24" customHeight="1" x14ac:dyDescent="0.2">
      <c r="A1080" s="211" t="str">
        <f t="shared" si="320"/>
        <v/>
      </c>
      <c r="B1080" s="211" t="str">
        <f t="shared" si="321"/>
        <v/>
      </c>
      <c r="C1080" s="220"/>
      <c r="D1080" s="174" t="str">
        <f t="shared" si="322"/>
        <v/>
      </c>
      <c r="E1080" s="173"/>
      <c r="F1080" s="201">
        <f t="shared" si="323"/>
        <v>0</v>
      </c>
      <c r="G1080" s="201">
        <f t="shared" ref="G1080:G1085" si="324">ROUND(E1080*F1080,2)</f>
        <v>0</v>
      </c>
    </row>
    <row r="1081" spans="1:7" s="196" customFormat="1" ht="24" customHeight="1" x14ac:dyDescent="0.2">
      <c r="A1081" s="211" t="str">
        <f t="shared" si="320"/>
        <v/>
      </c>
      <c r="B1081" s="211" t="str">
        <f t="shared" si="321"/>
        <v/>
      </c>
      <c r="C1081" s="220"/>
      <c r="D1081" s="174" t="str">
        <f t="shared" si="322"/>
        <v/>
      </c>
      <c r="E1081" s="173"/>
      <c r="F1081" s="201">
        <f t="shared" si="323"/>
        <v>0</v>
      </c>
      <c r="G1081" s="201">
        <f t="shared" si="324"/>
        <v>0</v>
      </c>
    </row>
    <row r="1082" spans="1:7" s="196" customFormat="1" ht="24" customHeight="1" x14ac:dyDescent="0.2">
      <c r="A1082" s="211" t="str">
        <f t="shared" si="320"/>
        <v/>
      </c>
      <c r="B1082" s="211" t="str">
        <f t="shared" si="321"/>
        <v/>
      </c>
      <c r="C1082" s="220"/>
      <c r="D1082" s="174" t="str">
        <f t="shared" si="322"/>
        <v/>
      </c>
      <c r="E1082" s="173"/>
      <c r="F1082" s="201">
        <f t="shared" si="323"/>
        <v>0</v>
      </c>
      <c r="G1082" s="201">
        <f t="shared" si="324"/>
        <v>0</v>
      </c>
    </row>
    <row r="1083" spans="1:7" s="196" customFormat="1" ht="24" customHeight="1" x14ac:dyDescent="0.2">
      <c r="A1083" s="211" t="str">
        <f t="shared" si="320"/>
        <v/>
      </c>
      <c r="B1083" s="211" t="str">
        <f t="shared" si="321"/>
        <v/>
      </c>
      <c r="C1083" s="220"/>
      <c r="D1083" s="174" t="str">
        <f t="shared" si="322"/>
        <v/>
      </c>
      <c r="E1083" s="173"/>
      <c r="F1083" s="201">
        <f t="shared" si="323"/>
        <v>0</v>
      </c>
      <c r="G1083" s="201">
        <f t="shared" si="324"/>
        <v>0</v>
      </c>
    </row>
    <row r="1084" spans="1:7" s="196" customFormat="1" ht="24" customHeight="1" x14ac:dyDescent="0.2">
      <c r="A1084" s="211" t="str">
        <f>IFERROR(VLOOKUP(C1084,Tabla_Insumos,4,FALSE),"")</f>
        <v/>
      </c>
      <c r="B1084" s="211" t="str">
        <f>IFERROR(VLOOKUP(A1084,Tabla_Indices,5,FALSE),"")</f>
        <v/>
      </c>
      <c r="C1084" s="221"/>
      <c r="D1084" s="172" t="str">
        <f>IFERROR(VLOOKUP(C1084,Tabla_Insumos,2,FALSE),"")</f>
        <v/>
      </c>
      <c r="E1084" s="176"/>
      <c r="F1084" s="201">
        <f t="shared" si="323"/>
        <v>0</v>
      </c>
      <c r="G1084" s="201">
        <f t="shared" si="324"/>
        <v>0</v>
      </c>
    </row>
    <row r="1085" spans="1:7" s="196" customFormat="1" ht="24" customHeight="1" x14ac:dyDescent="0.2">
      <c r="A1085" s="211" t="str">
        <f>IFERROR(VLOOKUP(C1085,Tabla_Insumos,4,FALSE),"")</f>
        <v/>
      </c>
      <c r="B1085" s="211" t="str">
        <f>IFERROR(VLOOKUP(A1085,Tabla_Indices,5,FALSE),"")</f>
        <v/>
      </c>
      <c r="C1085" s="221"/>
      <c r="D1085" s="172" t="str">
        <f>IFERROR(VLOOKUP(C1085,Tabla_Insumos,2,FALSE),"")</f>
        <v/>
      </c>
      <c r="E1085" s="176"/>
      <c r="F1085" s="201">
        <f t="shared" si="323"/>
        <v>0</v>
      </c>
      <c r="G1085" s="201">
        <f t="shared" si="324"/>
        <v>0</v>
      </c>
    </row>
    <row r="1086" spans="1:7" ht="24" customHeight="1" x14ac:dyDescent="0.2">
      <c r="A1086" s="212"/>
      <c r="E1086" s="178"/>
      <c r="F1086" s="195" t="s">
        <v>1744</v>
      </c>
      <c r="G1086" s="222">
        <f>SUBTOTAL(9,G1078:G1085)</f>
        <v>0</v>
      </c>
    </row>
    <row r="1087" spans="1:7" ht="24" customHeight="1" x14ac:dyDescent="0.2">
      <c r="A1087" s="212"/>
      <c r="C1087" s="74" t="s">
        <v>1745</v>
      </c>
      <c r="E1087" s="178"/>
      <c r="G1087" s="194"/>
    </row>
    <row r="1088" spans="1:7" s="196" customFormat="1" ht="24" customHeight="1" x14ac:dyDescent="0.2">
      <c r="A1088" s="211" t="str">
        <f>IFERROR(VLOOKUP(C1088,Tabla_Insumos,4,FALSE),"")</f>
        <v/>
      </c>
      <c r="B1088" s="211" t="str">
        <f>IFERROR(VLOOKUP(C1088,Tabla_Insumos,5,FALSE),"")</f>
        <v/>
      </c>
      <c r="C1088" s="220"/>
      <c r="D1088" s="174" t="str">
        <f>IFERROR(VLOOKUP(C1088,Tabla_Insumos,2,FALSE),"")</f>
        <v/>
      </c>
      <c r="E1088" s="173"/>
      <c r="F1088" s="201">
        <f t="shared" ref="F1088:F1096" si="325">IFERROR(VLOOKUP(C1088,Tabla_Insumos,3,FALSE),0)</f>
        <v>0</v>
      </c>
      <c r="G1088" s="201">
        <f t="shared" ref="G1088:G1096" si="326">ROUND(E1088*F1088,2)</f>
        <v>0</v>
      </c>
    </row>
    <row r="1089" spans="1:7" s="196" customFormat="1" ht="24" customHeight="1" x14ac:dyDescent="0.2">
      <c r="A1089" s="211" t="str">
        <f>IFERROR(VLOOKUP(C1089,Tabla_Insumos,4,FALSE),"")</f>
        <v/>
      </c>
      <c r="B1089" s="211" t="str">
        <f>IFERROR(VLOOKUP(C1089,Tabla_Insumos,5,FALSE),"")</f>
        <v/>
      </c>
      <c r="C1089" s="220"/>
      <c r="D1089" s="174" t="str">
        <f>IFERROR(VLOOKUP(C1089,Tabla_Insumos,2,FALSE),"")</f>
        <v/>
      </c>
      <c r="E1089" s="173"/>
      <c r="F1089" s="201">
        <f t="shared" si="325"/>
        <v>0</v>
      </c>
      <c r="G1089" s="201">
        <f t="shared" si="326"/>
        <v>0</v>
      </c>
    </row>
    <row r="1090" spans="1:7" s="196" customFormat="1" ht="24" customHeight="1" x14ac:dyDescent="0.2">
      <c r="A1090" s="211" t="str">
        <f t="shared" ref="A1090:A1096" si="327">IFERROR(VLOOKUP(C1090,Tabla_Insumos,4,FALSE),"")</f>
        <v/>
      </c>
      <c r="B1090" s="211" t="str">
        <f t="shared" ref="B1090:B1096" si="328">IFERROR(VLOOKUP(C1090,Tabla_Insumos,5,FALSE),"")</f>
        <v/>
      </c>
      <c r="C1090" s="221"/>
      <c r="D1090" s="172" t="str">
        <f t="shared" ref="D1090:D1096" si="329">IFERROR(VLOOKUP(C1090,Tabla_Insumos,2,FALSE),"")</f>
        <v/>
      </c>
      <c r="E1090" s="176"/>
      <c r="F1090" s="201">
        <f t="shared" si="325"/>
        <v>0</v>
      </c>
      <c r="G1090" s="201">
        <f t="shared" si="326"/>
        <v>0</v>
      </c>
    </row>
    <row r="1091" spans="1:7" s="196" customFormat="1" ht="24" customHeight="1" x14ac:dyDescent="0.2">
      <c r="A1091" s="211" t="str">
        <f t="shared" si="327"/>
        <v/>
      </c>
      <c r="B1091" s="211" t="str">
        <f t="shared" si="328"/>
        <v/>
      </c>
      <c r="C1091" s="221"/>
      <c r="D1091" s="172" t="str">
        <f t="shared" si="329"/>
        <v/>
      </c>
      <c r="E1091" s="176"/>
      <c r="F1091" s="201">
        <f t="shared" si="325"/>
        <v>0</v>
      </c>
      <c r="G1091" s="201">
        <f t="shared" si="326"/>
        <v>0</v>
      </c>
    </row>
    <row r="1092" spans="1:7" s="196" customFormat="1" ht="24" customHeight="1" x14ac:dyDescent="0.2">
      <c r="A1092" s="211" t="str">
        <f t="shared" si="327"/>
        <v/>
      </c>
      <c r="B1092" s="211" t="str">
        <f t="shared" si="328"/>
        <v/>
      </c>
      <c r="C1092" s="221"/>
      <c r="D1092" s="172" t="str">
        <f t="shared" si="329"/>
        <v/>
      </c>
      <c r="E1092" s="176"/>
      <c r="F1092" s="201">
        <f t="shared" si="325"/>
        <v>0</v>
      </c>
      <c r="G1092" s="201">
        <f t="shared" si="326"/>
        <v>0</v>
      </c>
    </row>
    <row r="1093" spans="1:7" s="196" customFormat="1" ht="24" customHeight="1" x14ac:dyDescent="0.2">
      <c r="A1093" s="211" t="str">
        <f t="shared" si="327"/>
        <v/>
      </c>
      <c r="B1093" s="211" t="str">
        <f t="shared" si="328"/>
        <v/>
      </c>
      <c r="C1093" s="221"/>
      <c r="D1093" s="172" t="str">
        <f t="shared" si="329"/>
        <v/>
      </c>
      <c r="E1093" s="176"/>
      <c r="F1093" s="201">
        <f t="shared" si="325"/>
        <v>0</v>
      </c>
      <c r="G1093" s="201">
        <f t="shared" si="326"/>
        <v>0</v>
      </c>
    </row>
    <row r="1094" spans="1:7" s="196" customFormat="1" ht="24" customHeight="1" x14ac:dyDescent="0.2">
      <c r="A1094" s="211" t="str">
        <f t="shared" si="327"/>
        <v/>
      </c>
      <c r="B1094" s="211" t="str">
        <f t="shared" si="328"/>
        <v/>
      </c>
      <c r="C1094" s="221"/>
      <c r="D1094" s="172" t="str">
        <f t="shared" si="329"/>
        <v/>
      </c>
      <c r="E1094" s="176"/>
      <c r="F1094" s="201">
        <f t="shared" si="325"/>
        <v>0</v>
      </c>
      <c r="G1094" s="201">
        <f t="shared" si="326"/>
        <v>0</v>
      </c>
    </row>
    <row r="1095" spans="1:7" s="196" customFormat="1" ht="24" customHeight="1" x14ac:dyDescent="0.2">
      <c r="A1095" s="211" t="str">
        <f t="shared" si="327"/>
        <v/>
      </c>
      <c r="B1095" s="211" t="str">
        <f t="shared" si="328"/>
        <v/>
      </c>
      <c r="C1095" s="221"/>
      <c r="D1095" s="172" t="str">
        <f t="shared" si="329"/>
        <v/>
      </c>
      <c r="E1095" s="176"/>
      <c r="F1095" s="201">
        <f t="shared" si="325"/>
        <v>0</v>
      </c>
      <c r="G1095" s="201">
        <f t="shared" si="326"/>
        <v>0</v>
      </c>
    </row>
    <row r="1096" spans="1:7" s="196" customFormat="1" ht="24" customHeight="1" x14ac:dyDescent="0.2">
      <c r="A1096" s="211" t="str">
        <f t="shared" si="327"/>
        <v/>
      </c>
      <c r="B1096" s="211" t="str">
        <f t="shared" si="328"/>
        <v/>
      </c>
      <c r="C1096" s="221"/>
      <c r="D1096" s="172" t="str">
        <f t="shared" si="329"/>
        <v/>
      </c>
      <c r="E1096" s="176"/>
      <c r="F1096" s="201">
        <f t="shared" si="325"/>
        <v>0</v>
      </c>
      <c r="G1096" s="201">
        <f t="shared" si="326"/>
        <v>0</v>
      </c>
    </row>
    <row r="1097" spans="1:7" ht="24" customHeight="1" x14ac:dyDescent="0.2">
      <c r="A1097" s="213"/>
      <c r="E1097" s="178"/>
      <c r="F1097" s="195" t="s">
        <v>1746</v>
      </c>
      <c r="G1097" s="222">
        <f>SUBTOTAL(9,G1088:G1096)</f>
        <v>0</v>
      </c>
    </row>
    <row r="1098" spans="1:7" ht="24" customHeight="1" x14ac:dyDescent="0.2">
      <c r="A1098" s="212"/>
      <c r="E1098" s="178"/>
      <c r="G1098" s="194"/>
    </row>
    <row r="1099" spans="1:7" ht="24" customHeight="1" x14ac:dyDescent="0.2">
      <c r="A1099" s="214" t="str">
        <f>B1057</f>
        <v>3.2.11</v>
      </c>
      <c r="B1099" s="98" t="str">
        <f>C1057</f>
        <v>Columnas de encadenado</v>
      </c>
      <c r="C1099" s="197"/>
      <c r="D1099" s="197" t="s">
        <v>1747</v>
      </c>
      <c r="E1099" s="198"/>
      <c r="F1099" s="225" t="s">
        <v>1748</v>
      </c>
      <c r="G1099" s="226">
        <f>SUBTOTAL(9,G1062:G1098)</f>
        <v>0</v>
      </c>
    </row>
    <row r="1101" spans="1:7" ht="24" customHeight="1" x14ac:dyDescent="0.2">
      <c r="A1101" s="203" t="s">
        <v>1725</v>
      </c>
      <c r="B1101" s="204"/>
      <c r="C1101" s="99"/>
      <c r="D1101" s="99"/>
      <c r="E1101" s="99"/>
      <c r="F1101" s="99"/>
      <c r="G1101" s="215"/>
    </row>
    <row r="1102" spans="1:7" ht="24" customHeight="1" x14ac:dyDescent="0.2">
      <c r="A1102" s="206" t="s">
        <v>1726</v>
      </c>
      <c r="B1102" s="207" t="str">
        <f>Comitente</f>
        <v>SUBSECRETARIA DE OBRAS PUBLICAS</v>
      </c>
      <c r="C1102" s="216"/>
      <c r="D1102" s="74"/>
      <c r="E1102" s="74"/>
      <c r="F1102" s="190"/>
      <c r="G1102" s="191"/>
    </row>
    <row r="1103" spans="1:7" ht="24" customHeight="1" x14ac:dyDescent="0.2">
      <c r="A1103" s="206" t="s">
        <v>1727</v>
      </c>
      <c r="B1103" s="207">
        <f>Contratista</f>
        <v>0</v>
      </c>
      <c r="C1103" s="217"/>
      <c r="D1103" s="217"/>
      <c r="E1103" s="217"/>
      <c r="F1103" s="190"/>
      <c r="G1103" s="191"/>
    </row>
    <row r="1104" spans="1:7" ht="24" customHeight="1" x14ac:dyDescent="0.2">
      <c r="A1104" s="206" t="s">
        <v>1728</v>
      </c>
      <c r="B1104" s="207" t="str">
        <f>Obra</f>
        <v>CAPS. VIRGEN DE GUADALUPE</v>
      </c>
      <c r="C1104" s="217"/>
      <c r="D1104" s="217"/>
      <c r="E1104" s="217"/>
      <c r="F1104" s="190" t="s">
        <v>1729</v>
      </c>
      <c r="G1104" s="218">
        <f>Fecha_Base</f>
        <v>0</v>
      </c>
    </row>
    <row r="1105" spans="1:7" ht="24" customHeight="1" x14ac:dyDescent="0.2">
      <c r="A1105" s="208" t="s">
        <v>1730</v>
      </c>
      <c r="B1105" s="100" t="str">
        <f>Ubicación</f>
        <v xml:space="preserve"> Calle Enfermera Medina y Cristobal Colon - Dpto. CAUCETE   -  Sup. 227,50m2</v>
      </c>
      <c r="C1105" s="74"/>
      <c r="E1105" s="178"/>
      <c r="G1105" s="194"/>
    </row>
    <row r="1106" spans="1:7" ht="24" customHeight="1" x14ac:dyDescent="0.2">
      <c r="A1106" s="208" t="s">
        <v>1731</v>
      </c>
      <c r="B1106" s="192">
        <f>IFERROR(VALUE(LEFT(B1107,FIND(".",B1107)-1)),"")</f>
        <v>3</v>
      </c>
      <c r="C1106" s="71" t="str">
        <f>IFERROR(VLOOKUP(B1106,Tabla_CyP,2,FALSE),"")</f>
        <v/>
      </c>
      <c r="E1106" s="178"/>
      <c r="G1106" s="194"/>
    </row>
    <row r="1107" spans="1:7" ht="24" customHeight="1" x14ac:dyDescent="0.2">
      <c r="A1107" s="208" t="s">
        <v>1732</v>
      </c>
      <c r="B1107" s="193" t="str">
        <f>IFERROR(VLOOKUP(COUNTIF($A$1:A1107,"ANALISIS DE PRECIOS"),Tabla_NumeroItem,2,FALSE),"")</f>
        <v>3.2.12</v>
      </c>
      <c r="C1107" s="71" t="str">
        <f>IFERROR(VLOOKUP(B1107,Tabla_CyP,2,FALSE),"")</f>
        <v>Columnas de carga</v>
      </c>
      <c r="E1107" s="178"/>
      <c r="F1107" s="190" t="s">
        <v>1733</v>
      </c>
      <c r="G1107" s="194" t="str">
        <f>IFERROR(VLOOKUP(B1107,Tabla_CyP,4,FALSE),"")</f>
        <v>m3</v>
      </c>
    </row>
    <row r="1108" spans="1:7" ht="24" customHeight="1" x14ac:dyDescent="0.2">
      <c r="A1108" s="208"/>
      <c r="B1108" s="100"/>
      <c r="E1108" s="178"/>
      <c r="G1108" s="194"/>
    </row>
    <row r="1109" spans="1:7" ht="24" customHeight="1" x14ac:dyDescent="0.2">
      <c r="A1109" s="419" t="s">
        <v>1734</v>
      </c>
      <c r="B1109" s="420"/>
      <c r="C1109" s="421" t="s">
        <v>1690</v>
      </c>
      <c r="D1109" s="421" t="s">
        <v>1735</v>
      </c>
      <c r="E1109" s="423" t="s">
        <v>1736</v>
      </c>
      <c r="F1109" s="425" t="s">
        <v>1737</v>
      </c>
      <c r="G1109" s="425" t="s">
        <v>1738</v>
      </c>
    </row>
    <row r="1110" spans="1:7" ht="24" customHeight="1" x14ac:dyDescent="0.2">
      <c r="A1110" s="209" t="s">
        <v>1739</v>
      </c>
      <c r="B1110" s="209" t="s">
        <v>1740</v>
      </c>
      <c r="C1110" s="422"/>
      <c r="D1110" s="422"/>
      <c r="E1110" s="424"/>
      <c r="F1110" s="426"/>
      <c r="G1110" s="426"/>
    </row>
    <row r="1111" spans="1:7" ht="24" customHeight="1" x14ac:dyDescent="0.2">
      <c r="A1111" s="189"/>
      <c r="B1111" s="210"/>
      <c r="C1111" s="89" t="s">
        <v>1741</v>
      </c>
      <c r="D1111" s="197"/>
      <c r="E1111" s="198"/>
      <c r="F1111" s="199"/>
      <c r="G1111" s="200"/>
    </row>
    <row r="1112" spans="1:7" s="196" customFormat="1" ht="24" customHeight="1" x14ac:dyDescent="0.2">
      <c r="A1112" s="211" t="str">
        <f>IFERROR(VLOOKUP(C1112,Tabla_Insumos,4,FALSE),"")</f>
        <v/>
      </c>
      <c r="B1112" s="211" t="str">
        <f>IFERROR(VLOOKUP(C1112,Tabla_Insumos,5,FALSE),"")</f>
        <v/>
      </c>
      <c r="C1112" s="224"/>
      <c r="D1112" s="174" t="str">
        <f>IFERROR(VLOOKUP(C1112,Tabla_Insumos,2,FALSE),"")</f>
        <v/>
      </c>
      <c r="E1112" s="173"/>
      <c r="F1112" s="201">
        <f t="shared" ref="F1112:F1125" si="330">IFERROR(VLOOKUP(C1112,Tabla_Insumos,3,FALSE),0)</f>
        <v>0</v>
      </c>
      <c r="G1112" s="201">
        <f>ROUND(E1112*F1112,2)</f>
        <v>0</v>
      </c>
    </row>
    <row r="1113" spans="1:7" s="196" customFormat="1" ht="24" customHeight="1" x14ac:dyDescent="0.2">
      <c r="A1113" s="211" t="str">
        <f>IFERROR(VLOOKUP(C1113,Tabla_Insumos,4,FALSE),"")</f>
        <v/>
      </c>
      <c r="B1113" s="211" t="str">
        <f>IFERROR(VLOOKUP(C1113,Tabla_Insumos,5,FALSE),"")</f>
        <v/>
      </c>
      <c r="C1113" s="224"/>
      <c r="D1113" s="174" t="str">
        <f>IFERROR(VLOOKUP(C1113,Tabla_Insumos,2,FALSE),"")</f>
        <v/>
      </c>
      <c r="E1113" s="173"/>
      <c r="F1113" s="201">
        <f t="shared" si="330"/>
        <v>0</v>
      </c>
      <c r="G1113" s="201">
        <f t="shared" ref="G1113:G1125" si="331">ROUND(E1113*F1113,2)</f>
        <v>0</v>
      </c>
    </row>
    <row r="1114" spans="1:7" s="196" customFormat="1" ht="24" customHeight="1" x14ac:dyDescent="0.2">
      <c r="A1114" s="211" t="str">
        <f>IFERROR(VLOOKUP(C1114,Tabla_Insumos,4,FALSE),"")</f>
        <v/>
      </c>
      <c r="B1114" s="211" t="str">
        <f>IFERROR(VLOOKUP(C1114,Tabla_Insumos,5,FALSE),"")</f>
        <v/>
      </c>
      <c r="C1114" s="224"/>
      <c r="D1114" s="174" t="str">
        <f>IFERROR(VLOOKUP(C1114,Tabla_Insumos,2,FALSE),"")</f>
        <v/>
      </c>
      <c r="E1114" s="173"/>
      <c r="F1114" s="201">
        <f t="shared" si="330"/>
        <v>0</v>
      </c>
      <c r="G1114" s="201">
        <f t="shared" si="331"/>
        <v>0</v>
      </c>
    </row>
    <row r="1115" spans="1:7" s="196" customFormat="1" ht="24" customHeight="1" x14ac:dyDescent="0.2">
      <c r="A1115" s="211" t="str">
        <f t="shared" ref="A1115:A1125" si="332">IFERROR(VLOOKUP(C1115,Tabla_Insumos,4,FALSE),"")</f>
        <v/>
      </c>
      <c r="B1115" s="211" t="str">
        <f t="shared" ref="B1115:B1125" si="333">IFERROR(VLOOKUP(C1115,Tabla_Insumos,5,FALSE),"")</f>
        <v/>
      </c>
      <c r="C1115" s="221"/>
      <c r="D1115" s="172" t="str">
        <f t="shared" ref="D1115:D1125" si="334">IFERROR(VLOOKUP(C1115,Tabla_Insumos,2,FALSE),"")</f>
        <v/>
      </c>
      <c r="E1115" s="176"/>
      <c r="F1115" s="201">
        <f t="shared" si="330"/>
        <v>0</v>
      </c>
      <c r="G1115" s="201">
        <f t="shared" si="331"/>
        <v>0</v>
      </c>
    </row>
    <row r="1116" spans="1:7" s="196" customFormat="1" ht="24" customHeight="1" x14ac:dyDescent="0.2">
      <c r="A1116" s="211" t="str">
        <f t="shared" si="332"/>
        <v/>
      </c>
      <c r="B1116" s="211" t="str">
        <f t="shared" si="333"/>
        <v/>
      </c>
      <c r="C1116" s="221"/>
      <c r="D1116" s="172" t="str">
        <f t="shared" si="334"/>
        <v/>
      </c>
      <c r="E1116" s="176"/>
      <c r="F1116" s="201">
        <f t="shared" si="330"/>
        <v>0</v>
      </c>
      <c r="G1116" s="201">
        <f t="shared" si="331"/>
        <v>0</v>
      </c>
    </row>
    <row r="1117" spans="1:7" s="196" customFormat="1" ht="24" customHeight="1" x14ac:dyDescent="0.2">
      <c r="A1117" s="211" t="str">
        <f t="shared" si="332"/>
        <v/>
      </c>
      <c r="B1117" s="211" t="str">
        <f t="shared" si="333"/>
        <v/>
      </c>
      <c r="C1117" s="221"/>
      <c r="D1117" s="172" t="str">
        <f t="shared" si="334"/>
        <v/>
      </c>
      <c r="E1117" s="176"/>
      <c r="F1117" s="201">
        <f t="shared" si="330"/>
        <v>0</v>
      </c>
      <c r="G1117" s="201">
        <f t="shared" si="331"/>
        <v>0</v>
      </c>
    </row>
    <row r="1118" spans="1:7" s="196" customFormat="1" ht="24" customHeight="1" x14ac:dyDescent="0.2">
      <c r="A1118" s="211" t="str">
        <f t="shared" si="332"/>
        <v/>
      </c>
      <c r="B1118" s="211" t="str">
        <f t="shared" si="333"/>
        <v/>
      </c>
      <c r="C1118" s="221"/>
      <c r="D1118" s="172" t="str">
        <f t="shared" si="334"/>
        <v/>
      </c>
      <c r="E1118" s="176"/>
      <c r="F1118" s="201">
        <f t="shared" si="330"/>
        <v>0</v>
      </c>
      <c r="G1118" s="201">
        <f t="shared" si="331"/>
        <v>0</v>
      </c>
    </row>
    <row r="1119" spans="1:7" s="196" customFormat="1" ht="24" customHeight="1" x14ac:dyDescent="0.2">
      <c r="A1119" s="211" t="str">
        <f t="shared" si="332"/>
        <v/>
      </c>
      <c r="B1119" s="211" t="str">
        <f t="shared" si="333"/>
        <v/>
      </c>
      <c r="C1119" s="221"/>
      <c r="D1119" s="172" t="str">
        <f t="shared" si="334"/>
        <v/>
      </c>
      <c r="E1119" s="176"/>
      <c r="F1119" s="201">
        <f t="shared" si="330"/>
        <v>0</v>
      </c>
      <c r="G1119" s="201">
        <f t="shared" si="331"/>
        <v>0</v>
      </c>
    </row>
    <row r="1120" spans="1:7" s="196" customFormat="1" ht="24" customHeight="1" x14ac:dyDescent="0.2">
      <c r="A1120" s="211" t="str">
        <f t="shared" si="332"/>
        <v/>
      </c>
      <c r="B1120" s="211" t="str">
        <f t="shared" si="333"/>
        <v/>
      </c>
      <c r="C1120" s="221"/>
      <c r="D1120" s="172" t="str">
        <f t="shared" si="334"/>
        <v/>
      </c>
      <c r="E1120" s="176"/>
      <c r="F1120" s="201">
        <f t="shared" si="330"/>
        <v>0</v>
      </c>
      <c r="G1120" s="201">
        <f t="shared" si="331"/>
        <v>0</v>
      </c>
    </row>
    <row r="1121" spans="1:7" s="196" customFormat="1" ht="24" customHeight="1" x14ac:dyDescent="0.2">
      <c r="A1121" s="211" t="str">
        <f t="shared" si="332"/>
        <v/>
      </c>
      <c r="B1121" s="211" t="str">
        <f t="shared" si="333"/>
        <v/>
      </c>
      <c r="C1121" s="221"/>
      <c r="D1121" s="172" t="str">
        <f t="shared" si="334"/>
        <v/>
      </c>
      <c r="E1121" s="176"/>
      <c r="F1121" s="201">
        <f t="shared" si="330"/>
        <v>0</v>
      </c>
      <c r="G1121" s="201">
        <f t="shared" si="331"/>
        <v>0</v>
      </c>
    </row>
    <row r="1122" spans="1:7" s="196" customFormat="1" ht="24" customHeight="1" x14ac:dyDescent="0.2">
      <c r="A1122" s="211" t="str">
        <f t="shared" si="332"/>
        <v/>
      </c>
      <c r="B1122" s="211" t="str">
        <f t="shared" si="333"/>
        <v/>
      </c>
      <c r="C1122" s="221"/>
      <c r="D1122" s="172" t="str">
        <f t="shared" si="334"/>
        <v/>
      </c>
      <c r="E1122" s="176"/>
      <c r="F1122" s="201">
        <f t="shared" si="330"/>
        <v>0</v>
      </c>
      <c r="G1122" s="201">
        <f t="shared" si="331"/>
        <v>0</v>
      </c>
    </row>
    <row r="1123" spans="1:7" s="196" customFormat="1" ht="24" customHeight="1" x14ac:dyDescent="0.2">
      <c r="A1123" s="211" t="str">
        <f t="shared" si="332"/>
        <v/>
      </c>
      <c r="B1123" s="211" t="str">
        <f t="shared" si="333"/>
        <v/>
      </c>
      <c r="C1123" s="221"/>
      <c r="D1123" s="172" t="str">
        <f t="shared" si="334"/>
        <v/>
      </c>
      <c r="E1123" s="176"/>
      <c r="F1123" s="201">
        <f t="shared" si="330"/>
        <v>0</v>
      </c>
      <c r="G1123" s="201">
        <f t="shared" si="331"/>
        <v>0</v>
      </c>
    </row>
    <row r="1124" spans="1:7" s="196" customFormat="1" ht="24" customHeight="1" x14ac:dyDescent="0.2">
      <c r="A1124" s="211" t="str">
        <f t="shared" si="332"/>
        <v/>
      </c>
      <c r="B1124" s="211" t="str">
        <f t="shared" si="333"/>
        <v/>
      </c>
      <c r="C1124" s="221"/>
      <c r="D1124" s="172" t="str">
        <f t="shared" si="334"/>
        <v/>
      </c>
      <c r="E1124" s="176"/>
      <c r="F1124" s="201">
        <f t="shared" si="330"/>
        <v>0</v>
      </c>
      <c r="G1124" s="201">
        <f t="shared" si="331"/>
        <v>0</v>
      </c>
    </row>
    <row r="1125" spans="1:7" s="196" customFormat="1" ht="24" customHeight="1" x14ac:dyDescent="0.2">
      <c r="A1125" s="211" t="str">
        <f t="shared" si="332"/>
        <v/>
      </c>
      <c r="B1125" s="211" t="str">
        <f t="shared" si="333"/>
        <v/>
      </c>
      <c r="C1125" s="221"/>
      <c r="D1125" s="172" t="str">
        <f t="shared" si="334"/>
        <v/>
      </c>
      <c r="E1125" s="176"/>
      <c r="F1125" s="202">
        <f t="shared" si="330"/>
        <v>0</v>
      </c>
      <c r="G1125" s="201">
        <f t="shared" si="331"/>
        <v>0</v>
      </c>
    </row>
    <row r="1126" spans="1:7" ht="24" customHeight="1" x14ac:dyDescent="0.2">
      <c r="A1126" s="212"/>
      <c r="E1126" s="178"/>
      <c r="F1126" s="195" t="s">
        <v>1742</v>
      </c>
      <c r="G1126" s="222">
        <f>SUBTOTAL(9,G1112:G1125)</f>
        <v>0</v>
      </c>
    </row>
    <row r="1127" spans="1:7" ht="24" customHeight="1" x14ac:dyDescent="0.2">
      <c r="A1127" s="212"/>
      <c r="C1127" s="74" t="s">
        <v>1743</v>
      </c>
      <c r="E1127" s="178"/>
      <c r="G1127" s="194"/>
    </row>
    <row r="1128" spans="1:7" s="196" customFormat="1" ht="24" customHeight="1" x14ac:dyDescent="0.2">
      <c r="A1128" s="211" t="str">
        <f t="shared" ref="A1128:A1133" si="335">IFERROR(VLOOKUP(C1128,Tabla_Insumos,4,FALSE),"")</f>
        <v/>
      </c>
      <c r="B1128" s="211" t="str">
        <f t="shared" ref="B1128:B1133" si="336">IFERROR(VLOOKUP(A1128,Tabla_Indices,5,FALSE),"")</f>
        <v/>
      </c>
      <c r="C1128" s="220"/>
      <c r="D1128" s="174" t="str">
        <f t="shared" ref="D1128:D1133" si="337">IFERROR(VLOOKUP(C1128,Tabla_Insumos,2,FALSE),"")</f>
        <v/>
      </c>
      <c r="E1128" s="173"/>
      <c r="F1128" s="201">
        <f t="shared" ref="F1128:F1135" si="338">IFERROR(VLOOKUP(C1128,Tabla_Insumos,3,FALSE),0)</f>
        <v>0</v>
      </c>
      <c r="G1128" s="201">
        <f>ROUND(E1128*F1128,2)</f>
        <v>0</v>
      </c>
    </row>
    <row r="1129" spans="1:7" s="196" customFormat="1" ht="24" customHeight="1" x14ac:dyDescent="0.2">
      <c r="A1129" s="211" t="str">
        <f t="shared" si="335"/>
        <v/>
      </c>
      <c r="B1129" s="211" t="str">
        <f t="shared" si="336"/>
        <v/>
      </c>
      <c r="C1129" s="220"/>
      <c r="D1129" s="174" t="str">
        <f t="shared" si="337"/>
        <v/>
      </c>
      <c r="E1129" s="173"/>
      <c r="F1129" s="201">
        <f t="shared" si="338"/>
        <v>0</v>
      </c>
      <c r="G1129" s="201">
        <f>ROUND(E1129*F1129,2)</f>
        <v>0</v>
      </c>
    </row>
    <row r="1130" spans="1:7" s="196" customFormat="1" ht="24" customHeight="1" x14ac:dyDescent="0.2">
      <c r="A1130" s="211" t="str">
        <f t="shared" si="335"/>
        <v/>
      </c>
      <c r="B1130" s="211" t="str">
        <f t="shared" si="336"/>
        <v/>
      </c>
      <c r="C1130" s="220"/>
      <c r="D1130" s="174" t="str">
        <f t="shared" si="337"/>
        <v/>
      </c>
      <c r="E1130" s="173"/>
      <c r="F1130" s="201">
        <f t="shared" si="338"/>
        <v>0</v>
      </c>
      <c r="G1130" s="201">
        <f t="shared" ref="G1130:G1135" si="339">ROUND(E1130*F1130,2)</f>
        <v>0</v>
      </c>
    </row>
    <row r="1131" spans="1:7" s="196" customFormat="1" ht="24" customHeight="1" x14ac:dyDescent="0.2">
      <c r="A1131" s="211" t="str">
        <f t="shared" si="335"/>
        <v/>
      </c>
      <c r="B1131" s="211" t="str">
        <f t="shared" si="336"/>
        <v/>
      </c>
      <c r="C1131" s="220"/>
      <c r="D1131" s="174" t="str">
        <f t="shared" si="337"/>
        <v/>
      </c>
      <c r="E1131" s="173"/>
      <c r="F1131" s="201">
        <f t="shared" si="338"/>
        <v>0</v>
      </c>
      <c r="G1131" s="201">
        <f t="shared" si="339"/>
        <v>0</v>
      </c>
    </row>
    <row r="1132" spans="1:7" s="196" customFormat="1" ht="24" customHeight="1" x14ac:dyDescent="0.2">
      <c r="A1132" s="211" t="str">
        <f t="shared" si="335"/>
        <v/>
      </c>
      <c r="B1132" s="211" t="str">
        <f t="shared" si="336"/>
        <v/>
      </c>
      <c r="C1132" s="220"/>
      <c r="D1132" s="174" t="str">
        <f t="shared" si="337"/>
        <v/>
      </c>
      <c r="E1132" s="173"/>
      <c r="F1132" s="201">
        <f t="shared" si="338"/>
        <v>0</v>
      </c>
      <c r="G1132" s="201">
        <f t="shared" si="339"/>
        <v>0</v>
      </c>
    </row>
    <row r="1133" spans="1:7" s="196" customFormat="1" ht="24" customHeight="1" x14ac:dyDescent="0.2">
      <c r="A1133" s="211" t="str">
        <f t="shared" si="335"/>
        <v/>
      </c>
      <c r="B1133" s="211" t="str">
        <f t="shared" si="336"/>
        <v/>
      </c>
      <c r="C1133" s="220"/>
      <c r="D1133" s="174" t="str">
        <f t="shared" si="337"/>
        <v/>
      </c>
      <c r="E1133" s="173"/>
      <c r="F1133" s="201">
        <f t="shared" si="338"/>
        <v>0</v>
      </c>
      <c r="G1133" s="201">
        <f t="shared" si="339"/>
        <v>0</v>
      </c>
    </row>
    <row r="1134" spans="1:7" s="196" customFormat="1" ht="24" customHeight="1" x14ac:dyDescent="0.2">
      <c r="A1134" s="211" t="str">
        <f>IFERROR(VLOOKUP(C1134,Tabla_Insumos,4,FALSE),"")</f>
        <v/>
      </c>
      <c r="B1134" s="211" t="str">
        <f>IFERROR(VLOOKUP(A1134,Tabla_Indices,5,FALSE),"")</f>
        <v/>
      </c>
      <c r="C1134" s="221"/>
      <c r="D1134" s="172" t="str">
        <f>IFERROR(VLOOKUP(C1134,Tabla_Insumos,2,FALSE),"")</f>
        <v/>
      </c>
      <c r="E1134" s="176"/>
      <c r="F1134" s="201">
        <f t="shared" si="338"/>
        <v>0</v>
      </c>
      <c r="G1134" s="201">
        <f t="shared" si="339"/>
        <v>0</v>
      </c>
    </row>
    <row r="1135" spans="1:7" s="196" customFormat="1" ht="24" customHeight="1" x14ac:dyDescent="0.2">
      <c r="A1135" s="211" t="str">
        <f>IFERROR(VLOOKUP(C1135,Tabla_Insumos,4,FALSE),"")</f>
        <v/>
      </c>
      <c r="B1135" s="211" t="str">
        <f>IFERROR(VLOOKUP(A1135,Tabla_Indices,5,FALSE),"")</f>
        <v/>
      </c>
      <c r="C1135" s="221"/>
      <c r="D1135" s="172" t="str">
        <f>IFERROR(VLOOKUP(C1135,Tabla_Insumos,2,FALSE),"")</f>
        <v/>
      </c>
      <c r="E1135" s="176"/>
      <c r="F1135" s="201">
        <f t="shared" si="338"/>
        <v>0</v>
      </c>
      <c r="G1135" s="201">
        <f t="shared" si="339"/>
        <v>0</v>
      </c>
    </row>
    <row r="1136" spans="1:7" ht="24" customHeight="1" x14ac:dyDescent="0.2">
      <c r="A1136" s="212"/>
      <c r="E1136" s="178"/>
      <c r="F1136" s="195" t="s">
        <v>1744</v>
      </c>
      <c r="G1136" s="222">
        <f>SUBTOTAL(9,G1128:G1135)</f>
        <v>0</v>
      </c>
    </row>
    <row r="1137" spans="1:7" ht="24" customHeight="1" x14ac:dyDescent="0.2">
      <c r="A1137" s="212"/>
      <c r="C1137" s="74" t="s">
        <v>1745</v>
      </c>
      <c r="E1137" s="178"/>
      <c r="G1137" s="194"/>
    </row>
    <row r="1138" spans="1:7" s="196" customFormat="1" ht="24" customHeight="1" x14ac:dyDescent="0.2">
      <c r="A1138" s="211" t="str">
        <f>IFERROR(VLOOKUP(C1138,Tabla_Insumos,4,FALSE),"")</f>
        <v/>
      </c>
      <c r="B1138" s="211" t="str">
        <f>IFERROR(VLOOKUP(C1138,Tabla_Insumos,5,FALSE),"")</f>
        <v/>
      </c>
      <c r="C1138" s="220"/>
      <c r="D1138" s="174" t="str">
        <f>IFERROR(VLOOKUP(C1138,Tabla_Insumos,2,FALSE),"")</f>
        <v/>
      </c>
      <c r="E1138" s="173"/>
      <c r="F1138" s="201">
        <f t="shared" ref="F1138:F1146" si="340">IFERROR(VLOOKUP(C1138,Tabla_Insumos,3,FALSE),0)</f>
        <v>0</v>
      </c>
      <c r="G1138" s="201">
        <f t="shared" ref="G1138:G1146" si="341">ROUND(E1138*F1138,2)</f>
        <v>0</v>
      </c>
    </row>
    <row r="1139" spans="1:7" s="196" customFormat="1" ht="24" customHeight="1" x14ac:dyDescent="0.2">
      <c r="A1139" s="211" t="str">
        <f>IFERROR(VLOOKUP(C1139,Tabla_Insumos,4,FALSE),"")</f>
        <v/>
      </c>
      <c r="B1139" s="211" t="str">
        <f>IFERROR(VLOOKUP(C1139,Tabla_Insumos,5,FALSE),"")</f>
        <v/>
      </c>
      <c r="C1139" s="220"/>
      <c r="D1139" s="174" t="str">
        <f>IFERROR(VLOOKUP(C1139,Tabla_Insumos,2,FALSE),"")</f>
        <v/>
      </c>
      <c r="E1139" s="173"/>
      <c r="F1139" s="201">
        <f t="shared" si="340"/>
        <v>0</v>
      </c>
      <c r="G1139" s="201">
        <f t="shared" si="341"/>
        <v>0</v>
      </c>
    </row>
    <row r="1140" spans="1:7" s="196" customFormat="1" ht="24" customHeight="1" x14ac:dyDescent="0.2">
      <c r="A1140" s="211" t="str">
        <f t="shared" ref="A1140:A1146" si="342">IFERROR(VLOOKUP(C1140,Tabla_Insumos,4,FALSE),"")</f>
        <v/>
      </c>
      <c r="B1140" s="211" t="str">
        <f t="shared" ref="B1140:B1146" si="343">IFERROR(VLOOKUP(C1140,Tabla_Insumos,5,FALSE),"")</f>
        <v/>
      </c>
      <c r="C1140" s="221"/>
      <c r="D1140" s="172" t="str">
        <f t="shared" ref="D1140:D1146" si="344">IFERROR(VLOOKUP(C1140,Tabla_Insumos,2,FALSE),"")</f>
        <v/>
      </c>
      <c r="E1140" s="176"/>
      <c r="F1140" s="201">
        <f t="shared" si="340"/>
        <v>0</v>
      </c>
      <c r="G1140" s="201">
        <f t="shared" si="341"/>
        <v>0</v>
      </c>
    </row>
    <row r="1141" spans="1:7" s="196" customFormat="1" ht="24" customHeight="1" x14ac:dyDescent="0.2">
      <c r="A1141" s="211" t="str">
        <f t="shared" si="342"/>
        <v/>
      </c>
      <c r="B1141" s="211" t="str">
        <f t="shared" si="343"/>
        <v/>
      </c>
      <c r="C1141" s="221"/>
      <c r="D1141" s="172" t="str">
        <f t="shared" si="344"/>
        <v/>
      </c>
      <c r="E1141" s="176"/>
      <c r="F1141" s="201">
        <f t="shared" si="340"/>
        <v>0</v>
      </c>
      <c r="G1141" s="201">
        <f t="shared" si="341"/>
        <v>0</v>
      </c>
    </row>
    <row r="1142" spans="1:7" s="196" customFormat="1" ht="24" customHeight="1" x14ac:dyDescent="0.2">
      <c r="A1142" s="211" t="str">
        <f t="shared" si="342"/>
        <v/>
      </c>
      <c r="B1142" s="211" t="str">
        <f t="shared" si="343"/>
        <v/>
      </c>
      <c r="C1142" s="221"/>
      <c r="D1142" s="172" t="str">
        <f t="shared" si="344"/>
        <v/>
      </c>
      <c r="E1142" s="176"/>
      <c r="F1142" s="201">
        <f t="shared" si="340"/>
        <v>0</v>
      </c>
      <c r="G1142" s="201">
        <f t="shared" si="341"/>
        <v>0</v>
      </c>
    </row>
    <row r="1143" spans="1:7" s="196" customFormat="1" ht="24" customHeight="1" x14ac:dyDescent="0.2">
      <c r="A1143" s="211" t="str">
        <f t="shared" si="342"/>
        <v/>
      </c>
      <c r="B1143" s="211" t="str">
        <f t="shared" si="343"/>
        <v/>
      </c>
      <c r="C1143" s="221"/>
      <c r="D1143" s="172" t="str">
        <f t="shared" si="344"/>
        <v/>
      </c>
      <c r="E1143" s="176"/>
      <c r="F1143" s="201">
        <f t="shared" si="340"/>
        <v>0</v>
      </c>
      <c r="G1143" s="201">
        <f t="shared" si="341"/>
        <v>0</v>
      </c>
    </row>
    <row r="1144" spans="1:7" s="196" customFormat="1" ht="24" customHeight="1" x14ac:dyDescent="0.2">
      <c r="A1144" s="211" t="str">
        <f t="shared" si="342"/>
        <v/>
      </c>
      <c r="B1144" s="211" t="str">
        <f t="shared" si="343"/>
        <v/>
      </c>
      <c r="C1144" s="221"/>
      <c r="D1144" s="172" t="str">
        <f t="shared" si="344"/>
        <v/>
      </c>
      <c r="E1144" s="176"/>
      <c r="F1144" s="201">
        <f t="shared" si="340"/>
        <v>0</v>
      </c>
      <c r="G1144" s="201">
        <f t="shared" si="341"/>
        <v>0</v>
      </c>
    </row>
    <row r="1145" spans="1:7" s="196" customFormat="1" ht="24" customHeight="1" x14ac:dyDescent="0.2">
      <c r="A1145" s="211" t="str">
        <f t="shared" si="342"/>
        <v/>
      </c>
      <c r="B1145" s="211" t="str">
        <f t="shared" si="343"/>
        <v/>
      </c>
      <c r="C1145" s="221"/>
      <c r="D1145" s="172" t="str">
        <f t="shared" si="344"/>
        <v/>
      </c>
      <c r="E1145" s="176"/>
      <c r="F1145" s="201">
        <f t="shared" si="340"/>
        <v>0</v>
      </c>
      <c r="G1145" s="201">
        <f t="shared" si="341"/>
        <v>0</v>
      </c>
    </row>
    <row r="1146" spans="1:7" s="196" customFormat="1" ht="24" customHeight="1" x14ac:dyDescent="0.2">
      <c r="A1146" s="211" t="str">
        <f t="shared" si="342"/>
        <v/>
      </c>
      <c r="B1146" s="211" t="str">
        <f t="shared" si="343"/>
        <v/>
      </c>
      <c r="C1146" s="221"/>
      <c r="D1146" s="172" t="str">
        <f t="shared" si="344"/>
        <v/>
      </c>
      <c r="E1146" s="176"/>
      <c r="F1146" s="201">
        <f t="shared" si="340"/>
        <v>0</v>
      </c>
      <c r="G1146" s="201">
        <f t="shared" si="341"/>
        <v>0</v>
      </c>
    </row>
    <row r="1147" spans="1:7" ht="24" customHeight="1" x14ac:dyDescent="0.2">
      <c r="A1147" s="213"/>
      <c r="E1147" s="178"/>
      <c r="F1147" s="195" t="s">
        <v>1746</v>
      </c>
      <c r="G1147" s="222">
        <f>SUBTOTAL(9,G1138:G1146)</f>
        <v>0</v>
      </c>
    </row>
    <row r="1148" spans="1:7" ht="24" customHeight="1" x14ac:dyDescent="0.2">
      <c r="A1148" s="212"/>
      <c r="E1148" s="178"/>
      <c r="G1148" s="194"/>
    </row>
    <row r="1149" spans="1:7" ht="24" customHeight="1" x14ac:dyDescent="0.2">
      <c r="A1149" s="214" t="str">
        <f>B1107</f>
        <v>3.2.12</v>
      </c>
      <c r="B1149" s="98" t="str">
        <f>C1107</f>
        <v>Columnas de carga</v>
      </c>
      <c r="C1149" s="197"/>
      <c r="D1149" s="197" t="s">
        <v>1747</v>
      </c>
      <c r="E1149" s="198"/>
      <c r="F1149" s="225" t="s">
        <v>1748</v>
      </c>
      <c r="G1149" s="226">
        <f>SUBTOTAL(9,G1112:G1148)</f>
        <v>0</v>
      </c>
    </row>
    <row r="1151" spans="1:7" ht="24" customHeight="1" x14ac:dyDescent="0.2">
      <c r="A1151" s="203" t="s">
        <v>1725</v>
      </c>
      <c r="B1151" s="204"/>
      <c r="C1151" s="99"/>
      <c r="D1151" s="99"/>
      <c r="E1151" s="99"/>
      <c r="F1151" s="99"/>
      <c r="G1151" s="215"/>
    </row>
    <row r="1152" spans="1:7" ht="24" customHeight="1" x14ac:dyDescent="0.2">
      <c r="A1152" s="206" t="s">
        <v>1726</v>
      </c>
      <c r="B1152" s="207" t="str">
        <f>Comitente</f>
        <v>SUBSECRETARIA DE OBRAS PUBLICAS</v>
      </c>
      <c r="C1152" s="216"/>
      <c r="D1152" s="74"/>
      <c r="E1152" s="74"/>
      <c r="F1152" s="190"/>
      <c r="G1152" s="191"/>
    </row>
    <row r="1153" spans="1:7" ht="24" customHeight="1" x14ac:dyDescent="0.2">
      <c r="A1153" s="206" t="s">
        <v>1727</v>
      </c>
      <c r="B1153" s="207">
        <f>Contratista</f>
        <v>0</v>
      </c>
      <c r="C1153" s="217"/>
      <c r="D1153" s="217"/>
      <c r="E1153" s="217"/>
      <c r="F1153" s="190"/>
      <c r="G1153" s="191"/>
    </row>
    <row r="1154" spans="1:7" ht="24" customHeight="1" x14ac:dyDescent="0.2">
      <c r="A1154" s="206" t="s">
        <v>1728</v>
      </c>
      <c r="B1154" s="207" t="str">
        <f>Obra</f>
        <v>CAPS. VIRGEN DE GUADALUPE</v>
      </c>
      <c r="C1154" s="217"/>
      <c r="D1154" s="217"/>
      <c r="E1154" s="217"/>
      <c r="F1154" s="190" t="s">
        <v>1729</v>
      </c>
      <c r="G1154" s="218">
        <f>Fecha_Base</f>
        <v>0</v>
      </c>
    </row>
    <row r="1155" spans="1:7" ht="24" customHeight="1" x14ac:dyDescent="0.2">
      <c r="A1155" s="208" t="s">
        <v>1730</v>
      </c>
      <c r="B1155" s="100" t="str">
        <f>Ubicación</f>
        <v xml:space="preserve"> Calle Enfermera Medina y Cristobal Colon - Dpto. CAUCETE   -  Sup. 227,50m2</v>
      </c>
      <c r="C1155" s="74"/>
      <c r="E1155" s="178"/>
      <c r="G1155" s="194"/>
    </row>
    <row r="1156" spans="1:7" ht="24" customHeight="1" x14ac:dyDescent="0.2">
      <c r="A1156" s="208" t="s">
        <v>1731</v>
      </c>
      <c r="B1156" s="192">
        <f>IFERROR(VALUE(LEFT(B1157,FIND(".",B1157)-1)),"")</f>
        <v>3</v>
      </c>
      <c r="C1156" s="71" t="str">
        <f>IFERROR(VLOOKUP(B1156,Tabla_CyP,2,FALSE),"")</f>
        <v/>
      </c>
      <c r="E1156" s="178"/>
      <c r="G1156" s="194"/>
    </row>
    <row r="1157" spans="1:7" ht="24" customHeight="1" x14ac:dyDescent="0.2">
      <c r="A1157" s="208" t="s">
        <v>1732</v>
      </c>
      <c r="B1157" s="193" t="str">
        <f>IFERROR(VLOOKUP(COUNTIF($A$1:A1157,"ANALISIS DE PRECIOS"),Tabla_NumeroItem,2,FALSE),"")</f>
        <v>3.2.13</v>
      </c>
      <c r="C1157" s="71" t="str">
        <f>IFERROR(VLOOKUP(B1157,Tabla_CyP,2,FALSE),"")</f>
        <v>Vigas de encadenado y dintel</v>
      </c>
      <c r="E1157" s="178"/>
      <c r="F1157" s="190" t="s">
        <v>1733</v>
      </c>
      <c r="G1157" s="194" t="str">
        <f>IFERROR(VLOOKUP(B1157,Tabla_CyP,4,FALSE),"")</f>
        <v>m3</v>
      </c>
    </row>
    <row r="1158" spans="1:7" ht="24" customHeight="1" x14ac:dyDescent="0.2">
      <c r="A1158" s="208"/>
      <c r="B1158" s="100"/>
      <c r="E1158" s="178"/>
      <c r="G1158" s="194"/>
    </row>
    <row r="1159" spans="1:7" ht="24" customHeight="1" x14ac:dyDescent="0.2">
      <c r="A1159" s="419" t="s">
        <v>1734</v>
      </c>
      <c r="B1159" s="420"/>
      <c r="C1159" s="421" t="s">
        <v>1690</v>
      </c>
      <c r="D1159" s="421" t="s">
        <v>1735</v>
      </c>
      <c r="E1159" s="423" t="s">
        <v>1736</v>
      </c>
      <c r="F1159" s="425" t="s">
        <v>1737</v>
      </c>
      <c r="G1159" s="425" t="s">
        <v>1738</v>
      </c>
    </row>
    <row r="1160" spans="1:7" ht="24" customHeight="1" x14ac:dyDescent="0.2">
      <c r="A1160" s="209" t="s">
        <v>1739</v>
      </c>
      <c r="B1160" s="209" t="s">
        <v>1740</v>
      </c>
      <c r="C1160" s="422"/>
      <c r="D1160" s="422"/>
      <c r="E1160" s="424"/>
      <c r="F1160" s="426"/>
      <c r="G1160" s="426"/>
    </row>
    <row r="1161" spans="1:7" ht="24" customHeight="1" x14ac:dyDescent="0.2">
      <c r="A1161" s="189"/>
      <c r="B1161" s="210"/>
      <c r="C1161" s="89" t="s">
        <v>1741</v>
      </c>
      <c r="D1161" s="197"/>
      <c r="E1161" s="198"/>
      <c r="F1161" s="199"/>
      <c r="G1161" s="200"/>
    </row>
    <row r="1162" spans="1:7" s="196" customFormat="1" ht="24" customHeight="1" x14ac:dyDescent="0.2">
      <c r="A1162" s="211" t="str">
        <f>IFERROR(VLOOKUP(C1162,Tabla_Insumos,4,FALSE),"")</f>
        <v/>
      </c>
      <c r="B1162" s="211" t="str">
        <f>IFERROR(VLOOKUP(C1162,Tabla_Insumos,5,FALSE),"")</f>
        <v/>
      </c>
      <c r="C1162" s="224"/>
      <c r="D1162" s="174" t="str">
        <f>IFERROR(VLOOKUP(C1162,Tabla_Insumos,2,FALSE),"")</f>
        <v/>
      </c>
      <c r="E1162" s="173"/>
      <c r="F1162" s="201">
        <f t="shared" ref="F1162:F1175" si="345">IFERROR(VLOOKUP(C1162,Tabla_Insumos,3,FALSE),0)</f>
        <v>0</v>
      </c>
      <c r="G1162" s="201">
        <f>ROUND(E1162*F1162,2)</f>
        <v>0</v>
      </c>
    </row>
    <row r="1163" spans="1:7" s="196" customFormat="1" ht="24" customHeight="1" x14ac:dyDescent="0.2">
      <c r="A1163" s="211" t="str">
        <f>IFERROR(VLOOKUP(C1163,Tabla_Insumos,4,FALSE),"")</f>
        <v/>
      </c>
      <c r="B1163" s="211" t="str">
        <f>IFERROR(VLOOKUP(C1163,Tabla_Insumos,5,FALSE),"")</f>
        <v/>
      </c>
      <c r="C1163" s="224"/>
      <c r="D1163" s="174" t="str">
        <f>IFERROR(VLOOKUP(C1163,Tabla_Insumos,2,FALSE),"")</f>
        <v/>
      </c>
      <c r="E1163" s="173"/>
      <c r="F1163" s="201">
        <f t="shared" si="345"/>
        <v>0</v>
      </c>
      <c r="G1163" s="201">
        <f t="shared" ref="G1163:G1175" si="346">ROUND(E1163*F1163,2)</f>
        <v>0</v>
      </c>
    </row>
    <row r="1164" spans="1:7" s="196" customFormat="1" ht="24" customHeight="1" x14ac:dyDescent="0.2">
      <c r="A1164" s="211" t="str">
        <f>IFERROR(VLOOKUP(C1164,Tabla_Insumos,4,FALSE),"")</f>
        <v/>
      </c>
      <c r="B1164" s="211" t="str">
        <f>IFERROR(VLOOKUP(C1164,Tabla_Insumos,5,FALSE),"")</f>
        <v/>
      </c>
      <c r="C1164" s="224"/>
      <c r="D1164" s="174" t="str">
        <f>IFERROR(VLOOKUP(C1164,Tabla_Insumos,2,FALSE),"")</f>
        <v/>
      </c>
      <c r="E1164" s="173"/>
      <c r="F1164" s="201">
        <f t="shared" si="345"/>
        <v>0</v>
      </c>
      <c r="G1164" s="201">
        <f t="shared" si="346"/>
        <v>0</v>
      </c>
    </row>
    <row r="1165" spans="1:7" s="196" customFormat="1" ht="24" customHeight="1" x14ac:dyDescent="0.2">
      <c r="A1165" s="211" t="str">
        <f t="shared" ref="A1165:A1175" si="347">IFERROR(VLOOKUP(C1165,Tabla_Insumos,4,FALSE),"")</f>
        <v/>
      </c>
      <c r="B1165" s="211" t="str">
        <f t="shared" ref="B1165:B1175" si="348">IFERROR(VLOOKUP(C1165,Tabla_Insumos,5,FALSE),"")</f>
        <v/>
      </c>
      <c r="C1165" s="221"/>
      <c r="D1165" s="172" t="str">
        <f t="shared" ref="D1165:D1175" si="349">IFERROR(VLOOKUP(C1165,Tabla_Insumos,2,FALSE),"")</f>
        <v/>
      </c>
      <c r="E1165" s="176"/>
      <c r="F1165" s="201">
        <f t="shared" si="345"/>
        <v>0</v>
      </c>
      <c r="G1165" s="201">
        <f t="shared" si="346"/>
        <v>0</v>
      </c>
    </row>
    <row r="1166" spans="1:7" s="196" customFormat="1" ht="24" customHeight="1" x14ac:dyDescent="0.2">
      <c r="A1166" s="211" t="str">
        <f t="shared" si="347"/>
        <v/>
      </c>
      <c r="B1166" s="211" t="str">
        <f t="shared" si="348"/>
        <v/>
      </c>
      <c r="C1166" s="221"/>
      <c r="D1166" s="172" t="str">
        <f t="shared" si="349"/>
        <v/>
      </c>
      <c r="E1166" s="176"/>
      <c r="F1166" s="201">
        <f t="shared" si="345"/>
        <v>0</v>
      </c>
      <c r="G1166" s="201">
        <f t="shared" si="346"/>
        <v>0</v>
      </c>
    </row>
    <row r="1167" spans="1:7" s="196" customFormat="1" ht="24" customHeight="1" x14ac:dyDescent="0.2">
      <c r="A1167" s="211" t="str">
        <f t="shared" si="347"/>
        <v/>
      </c>
      <c r="B1167" s="211" t="str">
        <f t="shared" si="348"/>
        <v/>
      </c>
      <c r="C1167" s="221"/>
      <c r="D1167" s="172" t="str">
        <f t="shared" si="349"/>
        <v/>
      </c>
      <c r="E1167" s="176"/>
      <c r="F1167" s="201">
        <f t="shared" si="345"/>
        <v>0</v>
      </c>
      <c r="G1167" s="201">
        <f t="shared" si="346"/>
        <v>0</v>
      </c>
    </row>
    <row r="1168" spans="1:7" s="196" customFormat="1" ht="24" customHeight="1" x14ac:dyDescent="0.2">
      <c r="A1168" s="211" t="str">
        <f t="shared" si="347"/>
        <v/>
      </c>
      <c r="B1168" s="211" t="str">
        <f t="shared" si="348"/>
        <v/>
      </c>
      <c r="C1168" s="221"/>
      <c r="D1168" s="172" t="str">
        <f t="shared" si="349"/>
        <v/>
      </c>
      <c r="E1168" s="176"/>
      <c r="F1168" s="201">
        <f t="shared" si="345"/>
        <v>0</v>
      </c>
      <c r="G1168" s="201">
        <f t="shared" si="346"/>
        <v>0</v>
      </c>
    </row>
    <row r="1169" spans="1:7" s="196" customFormat="1" ht="24" customHeight="1" x14ac:dyDescent="0.2">
      <c r="A1169" s="211" t="str">
        <f t="shared" si="347"/>
        <v/>
      </c>
      <c r="B1169" s="211" t="str">
        <f t="shared" si="348"/>
        <v/>
      </c>
      <c r="C1169" s="221"/>
      <c r="D1169" s="172" t="str">
        <f t="shared" si="349"/>
        <v/>
      </c>
      <c r="E1169" s="176"/>
      <c r="F1169" s="201">
        <f t="shared" si="345"/>
        <v>0</v>
      </c>
      <c r="G1169" s="201">
        <f t="shared" si="346"/>
        <v>0</v>
      </c>
    </row>
    <row r="1170" spans="1:7" s="196" customFormat="1" ht="24" customHeight="1" x14ac:dyDescent="0.2">
      <c r="A1170" s="211" t="str">
        <f t="shared" si="347"/>
        <v/>
      </c>
      <c r="B1170" s="211" t="str">
        <f t="shared" si="348"/>
        <v/>
      </c>
      <c r="C1170" s="221"/>
      <c r="D1170" s="172" t="str">
        <f t="shared" si="349"/>
        <v/>
      </c>
      <c r="E1170" s="176"/>
      <c r="F1170" s="201">
        <f t="shared" si="345"/>
        <v>0</v>
      </c>
      <c r="G1170" s="201">
        <f t="shared" si="346"/>
        <v>0</v>
      </c>
    </row>
    <row r="1171" spans="1:7" s="196" customFormat="1" ht="24" customHeight="1" x14ac:dyDescent="0.2">
      <c r="A1171" s="211" t="str">
        <f t="shared" si="347"/>
        <v/>
      </c>
      <c r="B1171" s="211" t="str">
        <f t="shared" si="348"/>
        <v/>
      </c>
      <c r="C1171" s="221"/>
      <c r="D1171" s="172" t="str">
        <f t="shared" si="349"/>
        <v/>
      </c>
      <c r="E1171" s="176"/>
      <c r="F1171" s="201">
        <f t="shared" si="345"/>
        <v>0</v>
      </c>
      <c r="G1171" s="201">
        <f t="shared" si="346"/>
        <v>0</v>
      </c>
    </row>
    <row r="1172" spans="1:7" s="196" customFormat="1" ht="24" customHeight="1" x14ac:dyDescent="0.2">
      <c r="A1172" s="211" t="str">
        <f t="shared" si="347"/>
        <v/>
      </c>
      <c r="B1172" s="211" t="str">
        <f t="shared" si="348"/>
        <v/>
      </c>
      <c r="C1172" s="221"/>
      <c r="D1172" s="172" t="str">
        <f t="shared" si="349"/>
        <v/>
      </c>
      <c r="E1172" s="176"/>
      <c r="F1172" s="201">
        <f t="shared" si="345"/>
        <v>0</v>
      </c>
      <c r="G1172" s="201">
        <f t="shared" si="346"/>
        <v>0</v>
      </c>
    </row>
    <row r="1173" spans="1:7" s="196" customFormat="1" ht="24" customHeight="1" x14ac:dyDescent="0.2">
      <c r="A1173" s="211" t="str">
        <f t="shared" si="347"/>
        <v/>
      </c>
      <c r="B1173" s="211" t="str">
        <f t="shared" si="348"/>
        <v/>
      </c>
      <c r="C1173" s="221"/>
      <c r="D1173" s="172" t="str">
        <f t="shared" si="349"/>
        <v/>
      </c>
      <c r="E1173" s="176"/>
      <c r="F1173" s="201">
        <f t="shared" si="345"/>
        <v>0</v>
      </c>
      <c r="G1173" s="201">
        <f t="shared" si="346"/>
        <v>0</v>
      </c>
    </row>
    <row r="1174" spans="1:7" s="196" customFormat="1" ht="24" customHeight="1" x14ac:dyDescent="0.2">
      <c r="A1174" s="211" t="str">
        <f t="shared" si="347"/>
        <v/>
      </c>
      <c r="B1174" s="211" t="str">
        <f t="shared" si="348"/>
        <v/>
      </c>
      <c r="C1174" s="221"/>
      <c r="D1174" s="172" t="str">
        <f t="shared" si="349"/>
        <v/>
      </c>
      <c r="E1174" s="176"/>
      <c r="F1174" s="201">
        <f t="shared" si="345"/>
        <v>0</v>
      </c>
      <c r="G1174" s="201">
        <f t="shared" si="346"/>
        <v>0</v>
      </c>
    </row>
    <row r="1175" spans="1:7" s="196" customFormat="1" ht="24" customHeight="1" x14ac:dyDescent="0.2">
      <c r="A1175" s="211" t="str">
        <f t="shared" si="347"/>
        <v/>
      </c>
      <c r="B1175" s="211" t="str">
        <f t="shared" si="348"/>
        <v/>
      </c>
      <c r="C1175" s="221"/>
      <c r="D1175" s="172" t="str">
        <f t="shared" si="349"/>
        <v/>
      </c>
      <c r="E1175" s="176"/>
      <c r="F1175" s="202">
        <f t="shared" si="345"/>
        <v>0</v>
      </c>
      <c r="G1175" s="201">
        <f t="shared" si="346"/>
        <v>0</v>
      </c>
    </row>
    <row r="1176" spans="1:7" ht="24" customHeight="1" x14ac:dyDescent="0.2">
      <c r="A1176" s="212"/>
      <c r="E1176" s="178"/>
      <c r="F1176" s="195" t="s">
        <v>1742</v>
      </c>
      <c r="G1176" s="222">
        <f>SUBTOTAL(9,G1162:G1175)</f>
        <v>0</v>
      </c>
    </row>
    <row r="1177" spans="1:7" ht="24" customHeight="1" x14ac:dyDescent="0.2">
      <c r="A1177" s="212"/>
      <c r="C1177" s="74" t="s">
        <v>1743</v>
      </c>
      <c r="E1177" s="178"/>
      <c r="G1177" s="194"/>
    </row>
    <row r="1178" spans="1:7" s="196" customFormat="1" ht="24" customHeight="1" x14ac:dyDescent="0.2">
      <c r="A1178" s="211" t="str">
        <f t="shared" ref="A1178:A1183" si="350">IFERROR(VLOOKUP(C1178,Tabla_Insumos,4,FALSE),"")</f>
        <v/>
      </c>
      <c r="B1178" s="211" t="str">
        <f t="shared" ref="B1178:B1183" si="351">IFERROR(VLOOKUP(A1178,Tabla_Indices,5,FALSE),"")</f>
        <v/>
      </c>
      <c r="C1178" s="220"/>
      <c r="D1178" s="174" t="str">
        <f t="shared" ref="D1178:D1183" si="352">IFERROR(VLOOKUP(C1178,Tabla_Insumos,2,FALSE),"")</f>
        <v/>
      </c>
      <c r="E1178" s="173"/>
      <c r="F1178" s="201">
        <f t="shared" ref="F1178:F1185" si="353">IFERROR(VLOOKUP(C1178,Tabla_Insumos,3,FALSE),0)</f>
        <v>0</v>
      </c>
      <c r="G1178" s="201">
        <f>ROUND(E1178*F1178,2)</f>
        <v>0</v>
      </c>
    </row>
    <row r="1179" spans="1:7" s="196" customFormat="1" ht="24" customHeight="1" x14ac:dyDescent="0.2">
      <c r="A1179" s="211" t="str">
        <f t="shared" si="350"/>
        <v/>
      </c>
      <c r="B1179" s="211" t="str">
        <f t="shared" si="351"/>
        <v/>
      </c>
      <c r="C1179" s="220"/>
      <c r="D1179" s="174" t="str">
        <f t="shared" si="352"/>
        <v/>
      </c>
      <c r="E1179" s="173"/>
      <c r="F1179" s="201">
        <f t="shared" si="353"/>
        <v>0</v>
      </c>
      <c r="G1179" s="201">
        <f>ROUND(E1179*F1179,2)</f>
        <v>0</v>
      </c>
    </row>
    <row r="1180" spans="1:7" s="196" customFormat="1" ht="24" customHeight="1" x14ac:dyDescent="0.2">
      <c r="A1180" s="211" t="str">
        <f t="shared" si="350"/>
        <v/>
      </c>
      <c r="B1180" s="211" t="str">
        <f t="shared" si="351"/>
        <v/>
      </c>
      <c r="C1180" s="220"/>
      <c r="D1180" s="174" t="str">
        <f t="shared" si="352"/>
        <v/>
      </c>
      <c r="E1180" s="173"/>
      <c r="F1180" s="201">
        <f t="shared" si="353"/>
        <v>0</v>
      </c>
      <c r="G1180" s="201">
        <f t="shared" ref="G1180:G1185" si="354">ROUND(E1180*F1180,2)</f>
        <v>0</v>
      </c>
    </row>
    <row r="1181" spans="1:7" s="196" customFormat="1" ht="24" customHeight="1" x14ac:dyDescent="0.2">
      <c r="A1181" s="211" t="str">
        <f t="shared" si="350"/>
        <v/>
      </c>
      <c r="B1181" s="211" t="str">
        <f t="shared" si="351"/>
        <v/>
      </c>
      <c r="C1181" s="220"/>
      <c r="D1181" s="174" t="str">
        <f t="shared" si="352"/>
        <v/>
      </c>
      <c r="E1181" s="173"/>
      <c r="F1181" s="201">
        <f t="shared" si="353"/>
        <v>0</v>
      </c>
      <c r="G1181" s="201">
        <f t="shared" si="354"/>
        <v>0</v>
      </c>
    </row>
    <row r="1182" spans="1:7" s="196" customFormat="1" ht="24" customHeight="1" x14ac:dyDescent="0.2">
      <c r="A1182" s="211" t="str">
        <f t="shared" si="350"/>
        <v/>
      </c>
      <c r="B1182" s="211" t="str">
        <f t="shared" si="351"/>
        <v/>
      </c>
      <c r="C1182" s="220"/>
      <c r="D1182" s="174" t="str">
        <f t="shared" si="352"/>
        <v/>
      </c>
      <c r="E1182" s="173"/>
      <c r="F1182" s="201">
        <f t="shared" si="353"/>
        <v>0</v>
      </c>
      <c r="G1182" s="201">
        <f t="shared" si="354"/>
        <v>0</v>
      </c>
    </row>
    <row r="1183" spans="1:7" s="196" customFormat="1" ht="24" customHeight="1" x14ac:dyDescent="0.2">
      <c r="A1183" s="211" t="str">
        <f t="shared" si="350"/>
        <v/>
      </c>
      <c r="B1183" s="211" t="str">
        <f t="shared" si="351"/>
        <v/>
      </c>
      <c r="C1183" s="220"/>
      <c r="D1183" s="174" t="str">
        <f t="shared" si="352"/>
        <v/>
      </c>
      <c r="E1183" s="173"/>
      <c r="F1183" s="201">
        <f t="shared" si="353"/>
        <v>0</v>
      </c>
      <c r="G1183" s="201">
        <f t="shared" si="354"/>
        <v>0</v>
      </c>
    </row>
    <row r="1184" spans="1:7" s="196" customFormat="1" ht="24" customHeight="1" x14ac:dyDescent="0.2">
      <c r="A1184" s="211" t="str">
        <f>IFERROR(VLOOKUP(C1184,Tabla_Insumos,4,FALSE),"")</f>
        <v/>
      </c>
      <c r="B1184" s="211" t="str">
        <f>IFERROR(VLOOKUP(A1184,Tabla_Indices,5,FALSE),"")</f>
        <v/>
      </c>
      <c r="C1184" s="221"/>
      <c r="D1184" s="172" t="str">
        <f>IFERROR(VLOOKUP(C1184,Tabla_Insumos,2,FALSE),"")</f>
        <v/>
      </c>
      <c r="E1184" s="176"/>
      <c r="F1184" s="201">
        <f t="shared" si="353"/>
        <v>0</v>
      </c>
      <c r="G1184" s="201">
        <f t="shared" si="354"/>
        <v>0</v>
      </c>
    </row>
    <row r="1185" spans="1:7" s="196" customFormat="1" ht="24" customHeight="1" x14ac:dyDescent="0.2">
      <c r="A1185" s="211" t="str">
        <f>IFERROR(VLOOKUP(C1185,Tabla_Insumos,4,FALSE),"")</f>
        <v/>
      </c>
      <c r="B1185" s="211" t="str">
        <f>IFERROR(VLOOKUP(A1185,Tabla_Indices,5,FALSE),"")</f>
        <v/>
      </c>
      <c r="C1185" s="221"/>
      <c r="D1185" s="172" t="str">
        <f>IFERROR(VLOOKUP(C1185,Tabla_Insumos,2,FALSE),"")</f>
        <v/>
      </c>
      <c r="E1185" s="176"/>
      <c r="F1185" s="201">
        <f t="shared" si="353"/>
        <v>0</v>
      </c>
      <c r="G1185" s="201">
        <f t="shared" si="354"/>
        <v>0</v>
      </c>
    </row>
    <row r="1186" spans="1:7" ht="24" customHeight="1" x14ac:dyDescent="0.2">
      <c r="A1186" s="212"/>
      <c r="E1186" s="178"/>
      <c r="F1186" s="195" t="s">
        <v>1744</v>
      </c>
      <c r="G1186" s="222">
        <f>SUBTOTAL(9,G1178:G1185)</f>
        <v>0</v>
      </c>
    </row>
    <row r="1187" spans="1:7" ht="24" customHeight="1" x14ac:dyDescent="0.2">
      <c r="A1187" s="212"/>
      <c r="C1187" s="74" t="s">
        <v>1745</v>
      </c>
      <c r="E1187" s="178"/>
      <c r="G1187" s="194"/>
    </row>
    <row r="1188" spans="1:7" s="196" customFormat="1" ht="24" customHeight="1" x14ac:dyDescent="0.2">
      <c r="A1188" s="211" t="str">
        <f>IFERROR(VLOOKUP(C1188,Tabla_Insumos,4,FALSE),"")</f>
        <v/>
      </c>
      <c r="B1188" s="211" t="str">
        <f>IFERROR(VLOOKUP(C1188,Tabla_Insumos,5,FALSE),"")</f>
        <v/>
      </c>
      <c r="C1188" s="220"/>
      <c r="D1188" s="174" t="str">
        <f>IFERROR(VLOOKUP(C1188,Tabla_Insumos,2,FALSE),"")</f>
        <v/>
      </c>
      <c r="E1188" s="173"/>
      <c r="F1188" s="201">
        <f t="shared" ref="F1188:F1196" si="355">IFERROR(VLOOKUP(C1188,Tabla_Insumos,3,FALSE),0)</f>
        <v>0</v>
      </c>
      <c r="G1188" s="201">
        <f t="shared" ref="G1188:G1196" si="356">ROUND(E1188*F1188,2)</f>
        <v>0</v>
      </c>
    </row>
    <row r="1189" spans="1:7" s="196" customFormat="1" ht="24" customHeight="1" x14ac:dyDescent="0.2">
      <c r="A1189" s="211" t="str">
        <f>IFERROR(VLOOKUP(C1189,Tabla_Insumos,4,FALSE),"")</f>
        <v/>
      </c>
      <c r="B1189" s="211" t="str">
        <f>IFERROR(VLOOKUP(C1189,Tabla_Insumos,5,FALSE),"")</f>
        <v/>
      </c>
      <c r="C1189" s="220"/>
      <c r="D1189" s="174" t="str">
        <f>IFERROR(VLOOKUP(C1189,Tabla_Insumos,2,FALSE),"")</f>
        <v/>
      </c>
      <c r="E1189" s="173"/>
      <c r="F1189" s="201">
        <f t="shared" si="355"/>
        <v>0</v>
      </c>
      <c r="G1189" s="201">
        <f t="shared" si="356"/>
        <v>0</v>
      </c>
    </row>
    <row r="1190" spans="1:7" s="196" customFormat="1" ht="24" customHeight="1" x14ac:dyDescent="0.2">
      <c r="A1190" s="211" t="str">
        <f t="shared" ref="A1190:A1196" si="357">IFERROR(VLOOKUP(C1190,Tabla_Insumos,4,FALSE),"")</f>
        <v/>
      </c>
      <c r="B1190" s="211" t="str">
        <f t="shared" ref="B1190:B1196" si="358">IFERROR(VLOOKUP(C1190,Tabla_Insumos,5,FALSE),"")</f>
        <v/>
      </c>
      <c r="C1190" s="221"/>
      <c r="D1190" s="172" t="str">
        <f t="shared" ref="D1190:D1196" si="359">IFERROR(VLOOKUP(C1190,Tabla_Insumos,2,FALSE),"")</f>
        <v/>
      </c>
      <c r="E1190" s="176"/>
      <c r="F1190" s="201">
        <f t="shared" si="355"/>
        <v>0</v>
      </c>
      <c r="G1190" s="201">
        <f t="shared" si="356"/>
        <v>0</v>
      </c>
    </row>
    <row r="1191" spans="1:7" s="196" customFormat="1" ht="24" customHeight="1" x14ac:dyDescent="0.2">
      <c r="A1191" s="211" t="str">
        <f t="shared" si="357"/>
        <v/>
      </c>
      <c r="B1191" s="211" t="str">
        <f t="shared" si="358"/>
        <v/>
      </c>
      <c r="C1191" s="221"/>
      <c r="D1191" s="172" t="str">
        <f t="shared" si="359"/>
        <v/>
      </c>
      <c r="E1191" s="176"/>
      <c r="F1191" s="201">
        <f t="shared" si="355"/>
        <v>0</v>
      </c>
      <c r="G1191" s="201">
        <f t="shared" si="356"/>
        <v>0</v>
      </c>
    </row>
    <row r="1192" spans="1:7" s="196" customFormat="1" ht="24" customHeight="1" x14ac:dyDescent="0.2">
      <c r="A1192" s="211" t="str">
        <f t="shared" si="357"/>
        <v/>
      </c>
      <c r="B1192" s="211" t="str">
        <f t="shared" si="358"/>
        <v/>
      </c>
      <c r="C1192" s="221"/>
      <c r="D1192" s="172" t="str">
        <f t="shared" si="359"/>
        <v/>
      </c>
      <c r="E1192" s="176"/>
      <c r="F1192" s="201">
        <f t="shared" si="355"/>
        <v>0</v>
      </c>
      <c r="G1192" s="201">
        <f t="shared" si="356"/>
        <v>0</v>
      </c>
    </row>
    <row r="1193" spans="1:7" s="196" customFormat="1" ht="24" customHeight="1" x14ac:dyDescent="0.2">
      <c r="A1193" s="211" t="str">
        <f t="shared" si="357"/>
        <v/>
      </c>
      <c r="B1193" s="211" t="str">
        <f t="shared" si="358"/>
        <v/>
      </c>
      <c r="C1193" s="221"/>
      <c r="D1193" s="172" t="str">
        <f t="shared" si="359"/>
        <v/>
      </c>
      <c r="E1193" s="176"/>
      <c r="F1193" s="201">
        <f t="shared" si="355"/>
        <v>0</v>
      </c>
      <c r="G1193" s="201">
        <f t="shared" si="356"/>
        <v>0</v>
      </c>
    </row>
    <row r="1194" spans="1:7" s="196" customFormat="1" ht="24" customHeight="1" x14ac:dyDescent="0.2">
      <c r="A1194" s="211" t="str">
        <f t="shared" si="357"/>
        <v/>
      </c>
      <c r="B1194" s="211" t="str">
        <f t="shared" si="358"/>
        <v/>
      </c>
      <c r="C1194" s="221"/>
      <c r="D1194" s="172" t="str">
        <f t="shared" si="359"/>
        <v/>
      </c>
      <c r="E1194" s="176"/>
      <c r="F1194" s="201">
        <f t="shared" si="355"/>
        <v>0</v>
      </c>
      <c r="G1194" s="201">
        <f t="shared" si="356"/>
        <v>0</v>
      </c>
    </row>
    <row r="1195" spans="1:7" s="196" customFormat="1" ht="24" customHeight="1" x14ac:dyDescent="0.2">
      <c r="A1195" s="211" t="str">
        <f t="shared" si="357"/>
        <v/>
      </c>
      <c r="B1195" s="211" t="str">
        <f t="shared" si="358"/>
        <v/>
      </c>
      <c r="C1195" s="221"/>
      <c r="D1195" s="172" t="str">
        <f t="shared" si="359"/>
        <v/>
      </c>
      <c r="E1195" s="176"/>
      <c r="F1195" s="201">
        <f t="shared" si="355"/>
        <v>0</v>
      </c>
      <c r="G1195" s="201">
        <f t="shared" si="356"/>
        <v>0</v>
      </c>
    </row>
    <row r="1196" spans="1:7" s="196" customFormat="1" ht="24" customHeight="1" x14ac:dyDescent="0.2">
      <c r="A1196" s="211" t="str">
        <f t="shared" si="357"/>
        <v/>
      </c>
      <c r="B1196" s="211" t="str">
        <f t="shared" si="358"/>
        <v/>
      </c>
      <c r="C1196" s="221"/>
      <c r="D1196" s="172" t="str">
        <f t="shared" si="359"/>
        <v/>
      </c>
      <c r="E1196" s="176"/>
      <c r="F1196" s="201">
        <f t="shared" si="355"/>
        <v>0</v>
      </c>
      <c r="G1196" s="201">
        <f t="shared" si="356"/>
        <v>0</v>
      </c>
    </row>
    <row r="1197" spans="1:7" ht="24" customHeight="1" x14ac:dyDescent="0.2">
      <c r="A1197" s="213"/>
      <c r="E1197" s="178"/>
      <c r="F1197" s="195" t="s">
        <v>1746</v>
      </c>
      <c r="G1197" s="222">
        <f>SUBTOTAL(9,G1188:G1196)</f>
        <v>0</v>
      </c>
    </row>
    <row r="1198" spans="1:7" ht="24" customHeight="1" x14ac:dyDescent="0.2">
      <c r="A1198" s="212"/>
      <c r="E1198" s="178"/>
      <c r="G1198" s="194"/>
    </row>
    <row r="1199" spans="1:7" ht="24" customHeight="1" x14ac:dyDescent="0.2">
      <c r="A1199" s="214" t="str">
        <f>B1157</f>
        <v>3.2.13</v>
      </c>
      <c r="B1199" s="98" t="str">
        <f>C1157</f>
        <v>Vigas de encadenado y dintel</v>
      </c>
      <c r="C1199" s="197"/>
      <c r="D1199" s="197" t="s">
        <v>1747</v>
      </c>
      <c r="E1199" s="198"/>
      <c r="F1199" s="225" t="s">
        <v>1748</v>
      </c>
      <c r="G1199" s="226">
        <f>SUBTOTAL(9,G1162:G1198)</f>
        <v>0</v>
      </c>
    </row>
    <row r="1201" spans="1:7" ht="24" customHeight="1" x14ac:dyDescent="0.2">
      <c r="A1201" s="203" t="s">
        <v>1725</v>
      </c>
      <c r="B1201" s="204"/>
      <c r="C1201" s="99"/>
      <c r="D1201" s="99"/>
      <c r="E1201" s="99"/>
      <c r="F1201" s="99"/>
      <c r="G1201" s="215"/>
    </row>
    <row r="1202" spans="1:7" ht="24" customHeight="1" x14ac:dyDescent="0.2">
      <c r="A1202" s="206" t="s">
        <v>1726</v>
      </c>
      <c r="B1202" s="207" t="str">
        <f>Comitente</f>
        <v>SUBSECRETARIA DE OBRAS PUBLICAS</v>
      </c>
      <c r="C1202" s="216"/>
      <c r="D1202" s="74"/>
      <c r="E1202" s="74"/>
      <c r="F1202" s="190"/>
      <c r="G1202" s="191"/>
    </row>
    <row r="1203" spans="1:7" ht="24" customHeight="1" x14ac:dyDescent="0.2">
      <c r="A1203" s="206" t="s">
        <v>1727</v>
      </c>
      <c r="B1203" s="207">
        <f>Contratista</f>
        <v>0</v>
      </c>
      <c r="C1203" s="217"/>
      <c r="D1203" s="217"/>
      <c r="E1203" s="217"/>
      <c r="F1203" s="190"/>
      <c r="G1203" s="191"/>
    </row>
    <row r="1204" spans="1:7" ht="24" customHeight="1" x14ac:dyDescent="0.2">
      <c r="A1204" s="206" t="s">
        <v>1728</v>
      </c>
      <c r="B1204" s="207" t="str">
        <f>Obra</f>
        <v>CAPS. VIRGEN DE GUADALUPE</v>
      </c>
      <c r="C1204" s="217"/>
      <c r="D1204" s="217"/>
      <c r="E1204" s="217"/>
      <c r="F1204" s="190" t="s">
        <v>1729</v>
      </c>
      <c r="G1204" s="218">
        <f>Fecha_Base</f>
        <v>0</v>
      </c>
    </row>
    <row r="1205" spans="1:7" ht="24" customHeight="1" x14ac:dyDescent="0.2">
      <c r="A1205" s="208" t="s">
        <v>1730</v>
      </c>
      <c r="B1205" s="100" t="str">
        <f>Ubicación</f>
        <v xml:space="preserve"> Calle Enfermera Medina y Cristobal Colon - Dpto. CAUCETE   -  Sup. 227,50m2</v>
      </c>
      <c r="C1205" s="74"/>
      <c r="E1205" s="178"/>
      <c r="G1205" s="194"/>
    </row>
    <row r="1206" spans="1:7" ht="24" customHeight="1" x14ac:dyDescent="0.2">
      <c r="A1206" s="208" t="s">
        <v>1731</v>
      </c>
      <c r="B1206" s="192">
        <f>IFERROR(VALUE(LEFT(B1207,FIND(".",B1207)-1)),"")</f>
        <v>3</v>
      </c>
      <c r="C1206" s="71" t="str">
        <f>IFERROR(VLOOKUP(B1206,Tabla_CyP,2,FALSE),"")</f>
        <v/>
      </c>
      <c r="E1206" s="178"/>
      <c r="G1206" s="194"/>
    </row>
    <row r="1207" spans="1:7" ht="24" customHeight="1" x14ac:dyDescent="0.2">
      <c r="A1207" s="208" t="s">
        <v>1732</v>
      </c>
      <c r="B1207" s="193" t="str">
        <f>IFERROR(VLOOKUP(COUNTIF($A$1:A1207,"ANALISIS DE PRECIOS"),Tabla_NumeroItem,2,FALSE),"")</f>
        <v>3.2.14</v>
      </c>
      <c r="C1207" s="71" t="str">
        <f>IFERROR(VLOOKUP(B1207,Tabla_CyP,2,FALSE),"")</f>
        <v xml:space="preserve">Vigas de Carga </v>
      </c>
      <c r="E1207" s="178"/>
      <c r="F1207" s="190" t="s">
        <v>1733</v>
      </c>
      <c r="G1207" s="194" t="str">
        <f>IFERROR(VLOOKUP(B1207,Tabla_CyP,4,FALSE),"")</f>
        <v>m3</v>
      </c>
    </row>
    <row r="1208" spans="1:7" ht="24" customHeight="1" x14ac:dyDescent="0.2">
      <c r="A1208" s="208"/>
      <c r="B1208" s="100"/>
      <c r="E1208" s="178"/>
      <c r="G1208" s="194"/>
    </row>
    <row r="1209" spans="1:7" ht="24" customHeight="1" x14ac:dyDescent="0.2">
      <c r="A1209" s="419" t="s">
        <v>1734</v>
      </c>
      <c r="B1209" s="420"/>
      <c r="C1209" s="421" t="s">
        <v>1690</v>
      </c>
      <c r="D1209" s="421" t="s">
        <v>1735</v>
      </c>
      <c r="E1209" s="423" t="s">
        <v>1736</v>
      </c>
      <c r="F1209" s="425" t="s">
        <v>1737</v>
      </c>
      <c r="G1209" s="425" t="s">
        <v>1738</v>
      </c>
    </row>
    <row r="1210" spans="1:7" ht="24" customHeight="1" x14ac:dyDescent="0.2">
      <c r="A1210" s="209" t="s">
        <v>1739</v>
      </c>
      <c r="B1210" s="209" t="s">
        <v>1740</v>
      </c>
      <c r="C1210" s="422"/>
      <c r="D1210" s="422"/>
      <c r="E1210" s="424"/>
      <c r="F1210" s="426"/>
      <c r="G1210" s="426"/>
    </row>
    <row r="1211" spans="1:7" ht="24" customHeight="1" x14ac:dyDescent="0.2">
      <c r="A1211" s="189"/>
      <c r="B1211" s="210"/>
      <c r="C1211" s="89" t="s">
        <v>1741</v>
      </c>
      <c r="D1211" s="197"/>
      <c r="E1211" s="198"/>
      <c r="F1211" s="199"/>
      <c r="G1211" s="200"/>
    </row>
    <row r="1212" spans="1:7" s="196" customFormat="1" ht="24" customHeight="1" x14ac:dyDescent="0.2">
      <c r="A1212" s="211" t="str">
        <f t="shared" ref="A1212:A1217" si="360">IFERROR(VLOOKUP(C1212,Tabla_Insumos,4,FALSE),"")</f>
        <v/>
      </c>
      <c r="B1212" s="211" t="str">
        <f t="shared" ref="B1212:B1217" si="361">IFERROR(VLOOKUP(C1212,Tabla_Insumos,5,FALSE),"")</f>
        <v/>
      </c>
      <c r="C1212" s="224"/>
      <c r="D1212" s="174" t="str">
        <f t="shared" ref="D1212:D1217" si="362">IFERROR(VLOOKUP(C1212,Tabla_Insumos,2,FALSE),"")</f>
        <v/>
      </c>
      <c r="E1212" s="175"/>
      <c r="F1212" s="201">
        <f t="shared" ref="F1212:F1225" si="363">IFERROR(VLOOKUP(C1212,Tabla_Insumos,3,FALSE),0)</f>
        <v>0</v>
      </c>
      <c r="G1212" s="201">
        <f>ROUND(E1212*F1212,2)</f>
        <v>0</v>
      </c>
    </row>
    <row r="1213" spans="1:7" s="196" customFormat="1" ht="24" customHeight="1" x14ac:dyDescent="0.2">
      <c r="A1213" s="211" t="str">
        <f t="shared" si="360"/>
        <v/>
      </c>
      <c r="B1213" s="211" t="str">
        <f t="shared" si="361"/>
        <v/>
      </c>
      <c r="C1213" s="224"/>
      <c r="D1213" s="174" t="str">
        <f t="shared" si="362"/>
        <v/>
      </c>
      <c r="E1213" s="175"/>
      <c r="F1213" s="201">
        <f t="shared" si="363"/>
        <v>0</v>
      </c>
      <c r="G1213" s="201">
        <f t="shared" ref="G1213:G1225" si="364">ROUND(E1213*F1213,2)</f>
        <v>0</v>
      </c>
    </row>
    <row r="1214" spans="1:7" s="196" customFormat="1" ht="24" customHeight="1" x14ac:dyDescent="0.2">
      <c r="A1214" s="211" t="str">
        <f t="shared" si="360"/>
        <v/>
      </c>
      <c r="B1214" s="211" t="str">
        <f t="shared" si="361"/>
        <v/>
      </c>
      <c r="C1214" s="224"/>
      <c r="D1214" s="174" t="str">
        <f t="shared" si="362"/>
        <v/>
      </c>
      <c r="E1214" s="175"/>
      <c r="F1214" s="201">
        <f t="shared" si="363"/>
        <v>0</v>
      </c>
      <c r="G1214" s="201">
        <f t="shared" si="364"/>
        <v>0</v>
      </c>
    </row>
    <row r="1215" spans="1:7" s="196" customFormat="1" ht="24" customHeight="1" x14ac:dyDescent="0.2">
      <c r="A1215" s="211" t="str">
        <f t="shared" si="360"/>
        <v/>
      </c>
      <c r="B1215" s="211" t="str">
        <f t="shared" si="361"/>
        <v/>
      </c>
      <c r="C1215" s="224"/>
      <c r="D1215" s="174" t="str">
        <f t="shared" si="362"/>
        <v/>
      </c>
      <c r="E1215" s="173"/>
      <c r="F1215" s="201">
        <f t="shared" si="363"/>
        <v>0</v>
      </c>
      <c r="G1215" s="201">
        <f t="shared" si="364"/>
        <v>0</v>
      </c>
    </row>
    <row r="1216" spans="1:7" s="196" customFormat="1" ht="24" customHeight="1" x14ac:dyDescent="0.2">
      <c r="A1216" s="211" t="str">
        <f t="shared" si="360"/>
        <v/>
      </c>
      <c r="B1216" s="211" t="str">
        <f t="shared" si="361"/>
        <v/>
      </c>
      <c r="C1216" s="224"/>
      <c r="D1216" s="174" t="str">
        <f t="shared" si="362"/>
        <v/>
      </c>
      <c r="E1216" s="173"/>
      <c r="F1216" s="201">
        <f t="shared" si="363"/>
        <v>0</v>
      </c>
      <c r="G1216" s="201">
        <f t="shared" si="364"/>
        <v>0</v>
      </c>
    </row>
    <row r="1217" spans="1:7" s="196" customFormat="1" ht="24" customHeight="1" x14ac:dyDescent="0.2">
      <c r="A1217" s="211" t="str">
        <f t="shared" si="360"/>
        <v/>
      </c>
      <c r="B1217" s="211" t="str">
        <f t="shared" si="361"/>
        <v/>
      </c>
      <c r="C1217" s="224"/>
      <c r="D1217" s="174" t="str">
        <f t="shared" si="362"/>
        <v/>
      </c>
      <c r="E1217" s="173"/>
      <c r="F1217" s="201">
        <f t="shared" si="363"/>
        <v>0</v>
      </c>
      <c r="G1217" s="201">
        <f t="shared" si="364"/>
        <v>0</v>
      </c>
    </row>
    <row r="1218" spans="1:7" s="196" customFormat="1" ht="24" customHeight="1" x14ac:dyDescent="0.2">
      <c r="A1218" s="211" t="str">
        <f t="shared" ref="A1218:A1225" si="365">IFERROR(VLOOKUP(C1218,Tabla_Insumos,4,FALSE),"")</f>
        <v/>
      </c>
      <c r="B1218" s="211" t="str">
        <f t="shared" ref="B1218:B1225" si="366">IFERROR(VLOOKUP(C1218,Tabla_Insumos,5,FALSE),"")</f>
        <v/>
      </c>
      <c r="C1218" s="221"/>
      <c r="D1218" s="172" t="str">
        <f t="shared" ref="D1218:D1225" si="367">IFERROR(VLOOKUP(C1218,Tabla_Insumos,2,FALSE),"")</f>
        <v/>
      </c>
      <c r="E1218" s="176"/>
      <c r="F1218" s="201">
        <f t="shared" si="363"/>
        <v>0</v>
      </c>
      <c r="G1218" s="201">
        <f t="shared" si="364"/>
        <v>0</v>
      </c>
    </row>
    <row r="1219" spans="1:7" s="196" customFormat="1" ht="24" customHeight="1" x14ac:dyDescent="0.2">
      <c r="A1219" s="211" t="str">
        <f t="shared" si="365"/>
        <v/>
      </c>
      <c r="B1219" s="211" t="str">
        <f t="shared" si="366"/>
        <v/>
      </c>
      <c r="C1219" s="221"/>
      <c r="D1219" s="172" t="str">
        <f t="shared" si="367"/>
        <v/>
      </c>
      <c r="E1219" s="176"/>
      <c r="F1219" s="201">
        <f t="shared" si="363"/>
        <v>0</v>
      </c>
      <c r="G1219" s="201">
        <f t="shared" si="364"/>
        <v>0</v>
      </c>
    </row>
    <row r="1220" spans="1:7" s="196" customFormat="1" ht="24" customHeight="1" x14ac:dyDescent="0.2">
      <c r="A1220" s="211" t="str">
        <f t="shared" si="365"/>
        <v/>
      </c>
      <c r="B1220" s="211" t="str">
        <f t="shared" si="366"/>
        <v/>
      </c>
      <c r="C1220" s="221"/>
      <c r="D1220" s="172" t="str">
        <f t="shared" si="367"/>
        <v/>
      </c>
      <c r="E1220" s="176"/>
      <c r="F1220" s="201">
        <f t="shared" si="363"/>
        <v>0</v>
      </c>
      <c r="G1220" s="201">
        <f t="shared" si="364"/>
        <v>0</v>
      </c>
    </row>
    <row r="1221" spans="1:7" s="196" customFormat="1" ht="24" customHeight="1" x14ac:dyDescent="0.2">
      <c r="A1221" s="211" t="str">
        <f t="shared" si="365"/>
        <v/>
      </c>
      <c r="B1221" s="211" t="str">
        <f t="shared" si="366"/>
        <v/>
      </c>
      <c r="C1221" s="221"/>
      <c r="D1221" s="172" t="str">
        <f t="shared" si="367"/>
        <v/>
      </c>
      <c r="E1221" s="176"/>
      <c r="F1221" s="201">
        <f t="shared" si="363"/>
        <v>0</v>
      </c>
      <c r="G1221" s="201">
        <f t="shared" si="364"/>
        <v>0</v>
      </c>
    </row>
    <row r="1222" spans="1:7" s="196" customFormat="1" ht="24" customHeight="1" x14ac:dyDescent="0.2">
      <c r="A1222" s="211" t="str">
        <f t="shared" si="365"/>
        <v/>
      </c>
      <c r="B1222" s="211" t="str">
        <f t="shared" si="366"/>
        <v/>
      </c>
      <c r="C1222" s="221"/>
      <c r="D1222" s="172" t="str">
        <f t="shared" si="367"/>
        <v/>
      </c>
      <c r="E1222" s="176"/>
      <c r="F1222" s="201">
        <f t="shared" si="363"/>
        <v>0</v>
      </c>
      <c r="G1222" s="201">
        <f t="shared" si="364"/>
        <v>0</v>
      </c>
    </row>
    <row r="1223" spans="1:7" s="196" customFormat="1" ht="24" customHeight="1" x14ac:dyDescent="0.2">
      <c r="A1223" s="211" t="str">
        <f t="shared" si="365"/>
        <v/>
      </c>
      <c r="B1223" s="211" t="str">
        <f t="shared" si="366"/>
        <v/>
      </c>
      <c r="C1223" s="221"/>
      <c r="D1223" s="172" t="str">
        <f t="shared" si="367"/>
        <v/>
      </c>
      <c r="E1223" s="176"/>
      <c r="F1223" s="201">
        <f t="shared" si="363"/>
        <v>0</v>
      </c>
      <c r="G1223" s="201">
        <f t="shared" si="364"/>
        <v>0</v>
      </c>
    </row>
    <row r="1224" spans="1:7" s="196" customFormat="1" ht="24" customHeight="1" x14ac:dyDescent="0.2">
      <c r="A1224" s="211" t="str">
        <f t="shared" si="365"/>
        <v/>
      </c>
      <c r="B1224" s="211" t="str">
        <f t="shared" si="366"/>
        <v/>
      </c>
      <c r="C1224" s="221"/>
      <c r="D1224" s="172" t="str">
        <f t="shared" si="367"/>
        <v/>
      </c>
      <c r="E1224" s="176"/>
      <c r="F1224" s="201">
        <f t="shared" si="363"/>
        <v>0</v>
      </c>
      <c r="G1224" s="201">
        <f t="shared" si="364"/>
        <v>0</v>
      </c>
    </row>
    <row r="1225" spans="1:7" s="196" customFormat="1" ht="24" customHeight="1" x14ac:dyDescent="0.2">
      <c r="A1225" s="211" t="str">
        <f t="shared" si="365"/>
        <v/>
      </c>
      <c r="B1225" s="211" t="str">
        <f t="shared" si="366"/>
        <v/>
      </c>
      <c r="C1225" s="221"/>
      <c r="D1225" s="172" t="str">
        <f t="shared" si="367"/>
        <v/>
      </c>
      <c r="E1225" s="176"/>
      <c r="F1225" s="202">
        <f t="shared" si="363"/>
        <v>0</v>
      </c>
      <c r="G1225" s="201">
        <f t="shared" si="364"/>
        <v>0</v>
      </c>
    </row>
    <row r="1226" spans="1:7" ht="24" customHeight="1" x14ac:dyDescent="0.2">
      <c r="A1226" s="212"/>
      <c r="E1226" s="178"/>
      <c r="F1226" s="195" t="s">
        <v>1742</v>
      </c>
      <c r="G1226" s="222">
        <f>SUBTOTAL(9,G1212:G1225)</f>
        <v>0</v>
      </c>
    </row>
    <row r="1227" spans="1:7" ht="24" customHeight="1" x14ac:dyDescent="0.2">
      <c r="A1227" s="212"/>
      <c r="C1227" s="74" t="s">
        <v>1743</v>
      </c>
      <c r="E1227" s="178"/>
      <c r="G1227" s="194"/>
    </row>
    <row r="1228" spans="1:7" s="196" customFormat="1" ht="24" customHeight="1" x14ac:dyDescent="0.2">
      <c r="A1228" s="211" t="str">
        <f t="shared" ref="A1228:A1233" si="368">IFERROR(VLOOKUP(C1228,Tabla_Insumos,4,FALSE),"")</f>
        <v/>
      </c>
      <c r="B1228" s="211" t="str">
        <f t="shared" ref="B1228:B1233" si="369">IFERROR(VLOOKUP(A1228,Tabla_Indices,5,FALSE),"")</f>
        <v/>
      </c>
      <c r="C1228" s="220"/>
      <c r="D1228" s="174" t="str">
        <f t="shared" ref="D1228:D1233" si="370">IFERROR(VLOOKUP(C1228,Tabla_Insumos,2,FALSE),"")</f>
        <v/>
      </c>
      <c r="E1228" s="173"/>
      <c r="F1228" s="201">
        <f t="shared" ref="F1228:F1235" si="371">IFERROR(VLOOKUP(C1228,Tabla_Insumos,3,FALSE),0)</f>
        <v>0</v>
      </c>
      <c r="G1228" s="201">
        <f>ROUND(E1228*F1228,2)</f>
        <v>0</v>
      </c>
    </row>
    <row r="1229" spans="1:7" s="196" customFormat="1" ht="24" customHeight="1" x14ac:dyDescent="0.2">
      <c r="A1229" s="211" t="str">
        <f t="shared" si="368"/>
        <v/>
      </c>
      <c r="B1229" s="211" t="str">
        <f t="shared" si="369"/>
        <v/>
      </c>
      <c r="C1229" s="220"/>
      <c r="D1229" s="174" t="str">
        <f t="shared" si="370"/>
        <v/>
      </c>
      <c r="E1229" s="173"/>
      <c r="F1229" s="201">
        <f t="shared" si="371"/>
        <v>0</v>
      </c>
      <c r="G1229" s="201">
        <f>ROUND(E1229*F1229,2)</f>
        <v>0</v>
      </c>
    </row>
    <row r="1230" spans="1:7" s="196" customFormat="1" ht="24" customHeight="1" x14ac:dyDescent="0.2">
      <c r="A1230" s="211" t="str">
        <f t="shared" si="368"/>
        <v/>
      </c>
      <c r="B1230" s="211" t="str">
        <f t="shared" si="369"/>
        <v/>
      </c>
      <c r="C1230" s="220"/>
      <c r="D1230" s="174" t="str">
        <f t="shared" si="370"/>
        <v/>
      </c>
      <c r="E1230" s="173"/>
      <c r="F1230" s="201">
        <f t="shared" si="371"/>
        <v>0</v>
      </c>
      <c r="G1230" s="201">
        <f t="shared" ref="G1230:G1235" si="372">ROUND(E1230*F1230,2)</f>
        <v>0</v>
      </c>
    </row>
    <row r="1231" spans="1:7" s="196" customFormat="1" ht="24" customHeight="1" x14ac:dyDescent="0.2">
      <c r="A1231" s="211" t="str">
        <f t="shared" si="368"/>
        <v/>
      </c>
      <c r="B1231" s="211" t="str">
        <f t="shared" si="369"/>
        <v/>
      </c>
      <c r="C1231" s="220"/>
      <c r="D1231" s="174" t="str">
        <f t="shared" si="370"/>
        <v/>
      </c>
      <c r="E1231" s="173"/>
      <c r="F1231" s="201">
        <f t="shared" si="371"/>
        <v>0</v>
      </c>
      <c r="G1231" s="201">
        <f t="shared" si="372"/>
        <v>0</v>
      </c>
    </row>
    <row r="1232" spans="1:7" s="196" customFormat="1" ht="24" customHeight="1" x14ac:dyDescent="0.2">
      <c r="A1232" s="211" t="str">
        <f t="shared" si="368"/>
        <v/>
      </c>
      <c r="B1232" s="211" t="str">
        <f t="shared" si="369"/>
        <v/>
      </c>
      <c r="C1232" s="220"/>
      <c r="D1232" s="174" t="str">
        <f t="shared" si="370"/>
        <v/>
      </c>
      <c r="E1232" s="173"/>
      <c r="F1232" s="201">
        <f t="shared" si="371"/>
        <v>0</v>
      </c>
      <c r="G1232" s="201">
        <f t="shared" si="372"/>
        <v>0</v>
      </c>
    </row>
    <row r="1233" spans="1:7" s="196" customFormat="1" ht="24" customHeight="1" x14ac:dyDescent="0.2">
      <c r="A1233" s="211" t="str">
        <f t="shared" si="368"/>
        <v/>
      </c>
      <c r="B1233" s="211" t="str">
        <f t="shared" si="369"/>
        <v/>
      </c>
      <c r="C1233" s="220"/>
      <c r="D1233" s="174" t="str">
        <f t="shared" si="370"/>
        <v/>
      </c>
      <c r="E1233" s="173"/>
      <c r="F1233" s="201">
        <f t="shared" si="371"/>
        <v>0</v>
      </c>
      <c r="G1233" s="201">
        <f t="shared" si="372"/>
        <v>0</v>
      </c>
    </row>
    <row r="1234" spans="1:7" s="196" customFormat="1" ht="24" customHeight="1" x14ac:dyDescent="0.2">
      <c r="A1234" s="211" t="str">
        <f>IFERROR(VLOOKUP(C1234,Tabla_Insumos,4,FALSE),"")</f>
        <v/>
      </c>
      <c r="B1234" s="211" t="str">
        <f>IFERROR(VLOOKUP(A1234,Tabla_Indices,5,FALSE),"")</f>
        <v/>
      </c>
      <c r="C1234" s="221"/>
      <c r="D1234" s="172" t="str">
        <f>IFERROR(VLOOKUP(C1234,Tabla_Insumos,2,FALSE),"")</f>
        <v/>
      </c>
      <c r="E1234" s="176"/>
      <c r="F1234" s="201">
        <f t="shared" si="371"/>
        <v>0</v>
      </c>
      <c r="G1234" s="201">
        <f t="shared" si="372"/>
        <v>0</v>
      </c>
    </row>
    <row r="1235" spans="1:7" s="196" customFormat="1" ht="24" customHeight="1" x14ac:dyDescent="0.2">
      <c r="A1235" s="211" t="str">
        <f>IFERROR(VLOOKUP(C1235,Tabla_Insumos,4,FALSE),"")</f>
        <v/>
      </c>
      <c r="B1235" s="211" t="str">
        <f>IFERROR(VLOOKUP(A1235,Tabla_Indices,5,FALSE),"")</f>
        <v/>
      </c>
      <c r="C1235" s="221"/>
      <c r="D1235" s="172" t="str">
        <f>IFERROR(VLOOKUP(C1235,Tabla_Insumos,2,FALSE),"")</f>
        <v/>
      </c>
      <c r="E1235" s="176"/>
      <c r="F1235" s="201">
        <f t="shared" si="371"/>
        <v>0</v>
      </c>
      <c r="G1235" s="201">
        <f t="shared" si="372"/>
        <v>0</v>
      </c>
    </row>
    <row r="1236" spans="1:7" ht="24" customHeight="1" x14ac:dyDescent="0.2">
      <c r="A1236" s="212"/>
      <c r="E1236" s="178"/>
      <c r="F1236" s="195" t="s">
        <v>1744</v>
      </c>
      <c r="G1236" s="222">
        <f>SUBTOTAL(9,G1228:G1235)</f>
        <v>0</v>
      </c>
    </row>
    <row r="1237" spans="1:7" ht="24" customHeight="1" x14ac:dyDescent="0.2">
      <c r="A1237" s="212"/>
      <c r="C1237" s="74" t="s">
        <v>1745</v>
      </c>
      <c r="E1237" s="178"/>
      <c r="G1237" s="194"/>
    </row>
    <row r="1238" spans="1:7" s="196" customFormat="1" ht="24" customHeight="1" x14ac:dyDescent="0.2">
      <c r="A1238" s="211" t="str">
        <f>IFERROR(VLOOKUP(C1238,Tabla_Insumos,4,FALSE),"")</f>
        <v/>
      </c>
      <c r="B1238" s="211" t="str">
        <f>IFERROR(VLOOKUP(C1238,Tabla_Insumos,5,FALSE),"")</f>
        <v/>
      </c>
      <c r="C1238" s="224"/>
      <c r="D1238" s="174" t="str">
        <f>IFERROR(VLOOKUP(C1238,Tabla_Insumos,2,FALSE),"")</f>
        <v/>
      </c>
      <c r="E1238" s="173"/>
      <c r="F1238" s="201">
        <f t="shared" ref="F1238:F1246" si="373">IFERROR(VLOOKUP(C1238,Tabla_Insumos,3,FALSE),0)</f>
        <v>0</v>
      </c>
      <c r="G1238" s="201">
        <f t="shared" ref="G1238:G1246" si="374">ROUND(E1238*F1238,2)</f>
        <v>0</v>
      </c>
    </row>
    <row r="1239" spans="1:7" s="196" customFormat="1" ht="24" customHeight="1" x14ac:dyDescent="0.2">
      <c r="A1239" s="211" t="str">
        <f>IFERROR(VLOOKUP(C1239,Tabla_Insumos,4,FALSE),"")</f>
        <v/>
      </c>
      <c r="B1239" s="211" t="str">
        <f>IFERROR(VLOOKUP(C1239,Tabla_Insumos,5,FALSE),"")</f>
        <v/>
      </c>
      <c r="C1239" s="224"/>
      <c r="D1239" s="174" t="str">
        <f>IFERROR(VLOOKUP(C1239,Tabla_Insumos,2,FALSE),"")</f>
        <v/>
      </c>
      <c r="E1239" s="173"/>
      <c r="F1239" s="201">
        <f t="shared" si="373"/>
        <v>0</v>
      </c>
      <c r="G1239" s="201">
        <f t="shared" si="374"/>
        <v>0</v>
      </c>
    </row>
    <row r="1240" spans="1:7" s="196" customFormat="1" ht="24" customHeight="1" x14ac:dyDescent="0.2">
      <c r="A1240" s="211" t="str">
        <f>IFERROR(VLOOKUP(C1240,Tabla_Insumos,4,FALSE),"")</f>
        <v/>
      </c>
      <c r="B1240" s="211" t="str">
        <f>IFERROR(VLOOKUP(C1240,Tabla_Insumos,5,FALSE),"")</f>
        <v/>
      </c>
      <c r="C1240" s="224"/>
      <c r="D1240" s="174" t="str">
        <f>IFERROR(VLOOKUP(C1240,Tabla_Insumos,2,FALSE),"")</f>
        <v/>
      </c>
      <c r="E1240" s="173"/>
      <c r="F1240" s="201">
        <f t="shared" si="373"/>
        <v>0</v>
      </c>
      <c r="G1240" s="201">
        <f t="shared" si="374"/>
        <v>0</v>
      </c>
    </row>
    <row r="1241" spans="1:7" s="196" customFormat="1" ht="24" customHeight="1" x14ac:dyDescent="0.2">
      <c r="A1241" s="211" t="str">
        <f t="shared" ref="A1241:A1246" si="375">IFERROR(VLOOKUP(C1241,Tabla_Insumos,4,FALSE),"")</f>
        <v/>
      </c>
      <c r="B1241" s="211" t="str">
        <f t="shared" ref="B1241:B1246" si="376">IFERROR(VLOOKUP(C1241,Tabla_Insumos,5,FALSE),"")</f>
        <v/>
      </c>
      <c r="C1241" s="221"/>
      <c r="D1241" s="172" t="str">
        <f t="shared" ref="D1241:D1246" si="377">IFERROR(VLOOKUP(C1241,Tabla_Insumos,2,FALSE),"")</f>
        <v/>
      </c>
      <c r="E1241" s="176"/>
      <c r="F1241" s="201">
        <f t="shared" si="373"/>
        <v>0</v>
      </c>
      <c r="G1241" s="201">
        <f t="shared" si="374"/>
        <v>0</v>
      </c>
    </row>
    <row r="1242" spans="1:7" s="196" customFormat="1" ht="24" customHeight="1" x14ac:dyDescent="0.2">
      <c r="A1242" s="211" t="str">
        <f t="shared" si="375"/>
        <v/>
      </c>
      <c r="B1242" s="211" t="str">
        <f t="shared" si="376"/>
        <v/>
      </c>
      <c r="C1242" s="221"/>
      <c r="D1242" s="172" t="str">
        <f t="shared" si="377"/>
        <v/>
      </c>
      <c r="E1242" s="176"/>
      <c r="F1242" s="201">
        <f t="shared" si="373"/>
        <v>0</v>
      </c>
      <c r="G1242" s="201">
        <f t="shared" si="374"/>
        <v>0</v>
      </c>
    </row>
    <row r="1243" spans="1:7" s="196" customFormat="1" ht="24" customHeight="1" x14ac:dyDescent="0.2">
      <c r="A1243" s="211" t="str">
        <f t="shared" si="375"/>
        <v/>
      </c>
      <c r="B1243" s="211" t="str">
        <f t="shared" si="376"/>
        <v/>
      </c>
      <c r="C1243" s="221"/>
      <c r="D1243" s="172" t="str">
        <f t="shared" si="377"/>
        <v/>
      </c>
      <c r="E1243" s="176"/>
      <c r="F1243" s="201">
        <f t="shared" si="373"/>
        <v>0</v>
      </c>
      <c r="G1243" s="201">
        <f t="shared" si="374"/>
        <v>0</v>
      </c>
    </row>
    <row r="1244" spans="1:7" s="196" customFormat="1" ht="24" customHeight="1" x14ac:dyDescent="0.2">
      <c r="A1244" s="211" t="str">
        <f t="shared" si="375"/>
        <v/>
      </c>
      <c r="B1244" s="211" t="str">
        <f t="shared" si="376"/>
        <v/>
      </c>
      <c r="C1244" s="221"/>
      <c r="D1244" s="172" t="str">
        <f t="shared" si="377"/>
        <v/>
      </c>
      <c r="E1244" s="176"/>
      <c r="F1244" s="201">
        <f t="shared" si="373"/>
        <v>0</v>
      </c>
      <c r="G1244" s="201">
        <f t="shared" si="374"/>
        <v>0</v>
      </c>
    </row>
    <row r="1245" spans="1:7" s="196" customFormat="1" ht="24" customHeight="1" x14ac:dyDescent="0.2">
      <c r="A1245" s="211" t="str">
        <f t="shared" si="375"/>
        <v/>
      </c>
      <c r="B1245" s="211" t="str">
        <f t="shared" si="376"/>
        <v/>
      </c>
      <c r="C1245" s="221"/>
      <c r="D1245" s="172" t="str">
        <f t="shared" si="377"/>
        <v/>
      </c>
      <c r="E1245" s="176"/>
      <c r="F1245" s="201">
        <f t="shared" si="373"/>
        <v>0</v>
      </c>
      <c r="G1245" s="201">
        <f t="shared" si="374"/>
        <v>0</v>
      </c>
    </row>
    <row r="1246" spans="1:7" s="196" customFormat="1" ht="24" customHeight="1" x14ac:dyDescent="0.2">
      <c r="A1246" s="211" t="str">
        <f t="shared" si="375"/>
        <v/>
      </c>
      <c r="B1246" s="211" t="str">
        <f t="shared" si="376"/>
        <v/>
      </c>
      <c r="C1246" s="221"/>
      <c r="D1246" s="172" t="str">
        <f t="shared" si="377"/>
        <v/>
      </c>
      <c r="E1246" s="176"/>
      <c r="F1246" s="201">
        <f t="shared" si="373"/>
        <v>0</v>
      </c>
      <c r="G1246" s="201">
        <f t="shared" si="374"/>
        <v>0</v>
      </c>
    </row>
    <row r="1247" spans="1:7" ht="24" customHeight="1" x14ac:dyDescent="0.2">
      <c r="A1247" s="213"/>
      <c r="E1247" s="178"/>
      <c r="F1247" s="195" t="s">
        <v>1746</v>
      </c>
      <c r="G1247" s="222">
        <f>SUBTOTAL(9,G1238:G1246)</f>
        <v>0</v>
      </c>
    </row>
    <row r="1248" spans="1:7" ht="24" customHeight="1" x14ac:dyDescent="0.2">
      <c r="A1248" s="212"/>
      <c r="E1248" s="178"/>
      <c r="G1248" s="194"/>
    </row>
    <row r="1249" spans="1:7" ht="24" customHeight="1" x14ac:dyDescent="0.2">
      <c r="A1249" s="214" t="str">
        <f>B1207</f>
        <v>3.2.14</v>
      </c>
      <c r="B1249" s="98" t="str">
        <f>C1207</f>
        <v xml:space="preserve">Vigas de Carga </v>
      </c>
      <c r="C1249" s="197"/>
      <c r="D1249" s="197" t="s">
        <v>1747</v>
      </c>
      <c r="E1249" s="198"/>
      <c r="F1249" s="225" t="s">
        <v>1748</v>
      </c>
      <c r="G1249" s="226">
        <f>SUBTOTAL(9,G1212:G1248)</f>
        <v>0</v>
      </c>
    </row>
    <row r="1251" spans="1:7" ht="24" customHeight="1" x14ac:dyDescent="0.2">
      <c r="A1251" s="203" t="s">
        <v>1725</v>
      </c>
      <c r="B1251" s="204"/>
      <c r="C1251" s="99"/>
      <c r="D1251" s="99"/>
      <c r="E1251" s="99"/>
      <c r="F1251" s="99"/>
      <c r="G1251" s="215"/>
    </row>
    <row r="1252" spans="1:7" ht="24" customHeight="1" x14ac:dyDescent="0.2">
      <c r="A1252" s="206" t="s">
        <v>1726</v>
      </c>
      <c r="B1252" s="207" t="str">
        <f>Comitente</f>
        <v>SUBSECRETARIA DE OBRAS PUBLICAS</v>
      </c>
      <c r="C1252" s="216"/>
      <c r="D1252" s="74"/>
      <c r="E1252" s="74"/>
      <c r="F1252" s="190"/>
      <c r="G1252" s="191"/>
    </row>
    <row r="1253" spans="1:7" ht="24" customHeight="1" x14ac:dyDescent="0.2">
      <c r="A1253" s="206" t="s">
        <v>1727</v>
      </c>
      <c r="B1253" s="207">
        <f>Contratista</f>
        <v>0</v>
      </c>
      <c r="C1253" s="217"/>
      <c r="D1253" s="217"/>
      <c r="E1253" s="217"/>
      <c r="F1253" s="190"/>
      <c r="G1253" s="191"/>
    </row>
    <row r="1254" spans="1:7" ht="24" customHeight="1" x14ac:dyDescent="0.2">
      <c r="A1254" s="206" t="s">
        <v>1728</v>
      </c>
      <c r="B1254" s="207" t="str">
        <f>Obra</f>
        <v>CAPS. VIRGEN DE GUADALUPE</v>
      </c>
      <c r="C1254" s="217"/>
      <c r="D1254" s="217"/>
      <c r="E1254" s="217"/>
      <c r="F1254" s="190" t="s">
        <v>1729</v>
      </c>
      <c r="G1254" s="218">
        <f>Fecha_Base</f>
        <v>0</v>
      </c>
    </row>
    <row r="1255" spans="1:7" ht="24" customHeight="1" x14ac:dyDescent="0.2">
      <c r="A1255" s="208" t="s">
        <v>1730</v>
      </c>
      <c r="B1255" s="100" t="str">
        <f>Ubicación</f>
        <v xml:space="preserve"> Calle Enfermera Medina y Cristobal Colon - Dpto. CAUCETE   -  Sup. 227,50m2</v>
      </c>
      <c r="C1255" s="74"/>
      <c r="E1255" s="178"/>
      <c r="G1255" s="194"/>
    </row>
    <row r="1256" spans="1:7" ht="24" customHeight="1" x14ac:dyDescent="0.2">
      <c r="A1256" s="208" t="s">
        <v>1731</v>
      </c>
      <c r="B1256" s="192">
        <f>IFERROR(VALUE(LEFT(B1257,FIND(".",B1257)-1)),"")</f>
        <v>3</v>
      </c>
      <c r="C1256" s="71" t="str">
        <f>IFERROR(VLOOKUP(B1256,Tabla_CyP,2,FALSE),"")</f>
        <v/>
      </c>
      <c r="E1256" s="178"/>
      <c r="G1256" s="194"/>
    </row>
    <row r="1257" spans="1:7" ht="24" customHeight="1" x14ac:dyDescent="0.2">
      <c r="A1257" s="208" t="s">
        <v>1732</v>
      </c>
      <c r="B1257" s="193" t="str">
        <f>IFERROR(VLOOKUP(COUNTIF($A$1:A1257,"ANALISIS DE PRECIOS"),Tabla_NumeroItem,2,FALSE),"")</f>
        <v>3.2.17</v>
      </c>
      <c r="C1257" s="258" t="str">
        <f>IFERROR(VLOOKUP(B1257,Tabla_CyP,2,FALSE),"")</f>
        <v>Tabiques de Hormigón armado</v>
      </c>
      <c r="E1257" s="178"/>
      <c r="F1257" s="190" t="s">
        <v>1733</v>
      </c>
      <c r="G1257" s="194" t="str">
        <f>IFERROR(VLOOKUP(B1257,Tabla_CyP,4,FALSE),"")</f>
        <v>m3</v>
      </c>
    </row>
    <row r="1258" spans="1:7" ht="24" customHeight="1" x14ac:dyDescent="0.2">
      <c r="A1258" s="208"/>
      <c r="B1258" s="100"/>
      <c r="E1258" s="178"/>
      <c r="G1258" s="194"/>
    </row>
    <row r="1259" spans="1:7" ht="24" customHeight="1" x14ac:dyDescent="0.2">
      <c r="A1259" s="419" t="s">
        <v>1734</v>
      </c>
      <c r="B1259" s="420"/>
      <c r="C1259" s="421" t="s">
        <v>1690</v>
      </c>
      <c r="D1259" s="421" t="s">
        <v>1735</v>
      </c>
      <c r="E1259" s="423" t="s">
        <v>1736</v>
      </c>
      <c r="F1259" s="425" t="s">
        <v>1737</v>
      </c>
      <c r="G1259" s="425" t="s">
        <v>1738</v>
      </c>
    </row>
    <row r="1260" spans="1:7" ht="24" customHeight="1" x14ac:dyDescent="0.2">
      <c r="A1260" s="209" t="s">
        <v>1739</v>
      </c>
      <c r="B1260" s="209" t="s">
        <v>1740</v>
      </c>
      <c r="C1260" s="422"/>
      <c r="D1260" s="422"/>
      <c r="E1260" s="424"/>
      <c r="F1260" s="426"/>
      <c r="G1260" s="426"/>
    </row>
    <row r="1261" spans="1:7" ht="24" customHeight="1" x14ac:dyDescent="0.2">
      <c r="A1261" s="189"/>
      <c r="B1261" s="210"/>
      <c r="C1261" s="89" t="s">
        <v>1741</v>
      </c>
      <c r="D1261" s="197"/>
      <c r="E1261" s="198"/>
      <c r="F1261" s="199"/>
      <c r="G1261" s="200"/>
    </row>
    <row r="1262" spans="1:7" s="196" customFormat="1" ht="24" customHeight="1" x14ac:dyDescent="0.2">
      <c r="A1262" s="211" t="str">
        <f t="shared" ref="A1262:A1269" si="378">IFERROR(VLOOKUP(C1262,Tabla_Insumos,4,FALSE),"")</f>
        <v/>
      </c>
      <c r="B1262" s="211" t="str">
        <f>IFERROR(VLOOKUP(C1262,Tabla_Insumos,5,FALSE),"")</f>
        <v/>
      </c>
      <c r="C1262" s="224"/>
      <c r="D1262" s="174" t="str">
        <f t="shared" ref="D1262:D1269" si="379">IFERROR(VLOOKUP(C1262,Tabla_Insumos,2,FALSE),"")</f>
        <v/>
      </c>
      <c r="E1262" s="175"/>
      <c r="F1262" s="201">
        <f t="shared" ref="F1262:F1275" si="380">IFERROR(VLOOKUP(C1262,Tabla_Insumos,3,FALSE),0)</f>
        <v>0</v>
      </c>
      <c r="G1262" s="201">
        <f>ROUND(E1262*F1262,2)</f>
        <v>0</v>
      </c>
    </row>
    <row r="1263" spans="1:7" s="196" customFormat="1" ht="24" customHeight="1" x14ac:dyDescent="0.2">
      <c r="A1263" s="211" t="str">
        <f t="shared" si="378"/>
        <v/>
      </c>
      <c r="B1263" s="211" t="str">
        <f t="shared" ref="B1263:B1269" si="381">IFERROR(VLOOKUP(C1263,Tabla_Insumos,5,FALSE),"")</f>
        <v/>
      </c>
      <c r="C1263" s="224"/>
      <c r="D1263" s="174" t="str">
        <f t="shared" si="379"/>
        <v/>
      </c>
      <c r="E1263" s="175"/>
      <c r="F1263" s="201">
        <f t="shared" si="380"/>
        <v>0</v>
      </c>
      <c r="G1263" s="201">
        <f t="shared" ref="G1263:G1275" si="382">ROUND(E1263*F1263,2)</f>
        <v>0</v>
      </c>
    </row>
    <row r="1264" spans="1:7" s="196" customFormat="1" ht="24" customHeight="1" x14ac:dyDescent="0.2">
      <c r="A1264" s="211" t="str">
        <f t="shared" si="378"/>
        <v/>
      </c>
      <c r="B1264" s="211" t="str">
        <f t="shared" si="381"/>
        <v/>
      </c>
      <c r="C1264" s="224"/>
      <c r="D1264" s="174" t="str">
        <f t="shared" si="379"/>
        <v/>
      </c>
      <c r="E1264" s="173"/>
      <c r="F1264" s="201">
        <f t="shared" si="380"/>
        <v>0</v>
      </c>
      <c r="G1264" s="201">
        <f t="shared" si="382"/>
        <v>0</v>
      </c>
    </row>
    <row r="1265" spans="1:7" s="196" customFormat="1" ht="24" customHeight="1" x14ac:dyDescent="0.2">
      <c r="A1265" s="211" t="str">
        <f t="shared" si="378"/>
        <v/>
      </c>
      <c r="B1265" s="211" t="str">
        <f t="shared" si="381"/>
        <v/>
      </c>
      <c r="C1265" s="224"/>
      <c r="D1265" s="174" t="str">
        <f t="shared" si="379"/>
        <v/>
      </c>
      <c r="E1265" s="173"/>
      <c r="F1265" s="201">
        <f t="shared" si="380"/>
        <v>0</v>
      </c>
      <c r="G1265" s="201">
        <f t="shared" si="382"/>
        <v>0</v>
      </c>
    </row>
    <row r="1266" spans="1:7" s="196" customFormat="1" ht="24" customHeight="1" x14ac:dyDescent="0.2">
      <c r="A1266" s="211" t="str">
        <f t="shared" si="378"/>
        <v/>
      </c>
      <c r="B1266" s="211" t="str">
        <f t="shared" si="381"/>
        <v/>
      </c>
      <c r="C1266" s="224"/>
      <c r="D1266" s="174" t="str">
        <f t="shared" si="379"/>
        <v/>
      </c>
      <c r="E1266" s="173"/>
      <c r="F1266" s="201">
        <f t="shared" si="380"/>
        <v>0</v>
      </c>
      <c r="G1266" s="201">
        <f t="shared" si="382"/>
        <v>0</v>
      </c>
    </row>
    <row r="1267" spans="1:7" s="196" customFormat="1" ht="24" customHeight="1" x14ac:dyDescent="0.2">
      <c r="A1267" s="211" t="str">
        <f t="shared" si="378"/>
        <v/>
      </c>
      <c r="B1267" s="211" t="str">
        <f t="shared" si="381"/>
        <v/>
      </c>
      <c r="C1267" s="224"/>
      <c r="D1267" s="174" t="str">
        <f t="shared" si="379"/>
        <v/>
      </c>
      <c r="E1267" s="173"/>
      <c r="F1267" s="201">
        <f t="shared" si="380"/>
        <v>0</v>
      </c>
      <c r="G1267" s="201">
        <f t="shared" si="382"/>
        <v>0</v>
      </c>
    </row>
    <row r="1268" spans="1:7" s="196" customFormat="1" ht="24" customHeight="1" x14ac:dyDescent="0.2">
      <c r="A1268" s="211" t="str">
        <f t="shared" si="378"/>
        <v/>
      </c>
      <c r="B1268" s="211" t="str">
        <f t="shared" si="381"/>
        <v/>
      </c>
      <c r="C1268" s="224"/>
      <c r="D1268" s="174" t="str">
        <f t="shared" si="379"/>
        <v/>
      </c>
      <c r="E1268" s="173"/>
      <c r="F1268" s="201">
        <f t="shared" si="380"/>
        <v>0</v>
      </c>
      <c r="G1268" s="201">
        <f t="shared" si="382"/>
        <v>0</v>
      </c>
    </row>
    <row r="1269" spans="1:7" s="196" customFormat="1" ht="24" customHeight="1" x14ac:dyDescent="0.2">
      <c r="A1269" s="211" t="str">
        <f t="shared" si="378"/>
        <v/>
      </c>
      <c r="B1269" s="211" t="str">
        <f t="shared" si="381"/>
        <v/>
      </c>
      <c r="C1269" s="224"/>
      <c r="D1269" s="174" t="str">
        <f t="shared" si="379"/>
        <v/>
      </c>
      <c r="E1269" s="173"/>
      <c r="F1269" s="201">
        <f t="shared" si="380"/>
        <v>0</v>
      </c>
      <c r="G1269" s="201">
        <f t="shared" si="382"/>
        <v>0</v>
      </c>
    </row>
    <row r="1270" spans="1:7" s="196" customFormat="1" ht="24" customHeight="1" x14ac:dyDescent="0.2">
      <c r="A1270" s="211" t="str">
        <f t="shared" ref="A1270:A1275" si="383">IFERROR(VLOOKUP(C1270,Tabla_Insumos,4,FALSE),"")</f>
        <v/>
      </c>
      <c r="B1270" s="211" t="str">
        <f t="shared" ref="B1270:B1275" si="384">IFERROR(VLOOKUP(C1270,Tabla_Insumos,5,FALSE),"")</f>
        <v/>
      </c>
      <c r="C1270" s="221"/>
      <c r="D1270" s="172" t="str">
        <f t="shared" ref="D1270:D1275" si="385">IFERROR(VLOOKUP(C1270,Tabla_Insumos,2,FALSE),"")</f>
        <v/>
      </c>
      <c r="E1270" s="176"/>
      <c r="F1270" s="201">
        <f t="shared" si="380"/>
        <v>0</v>
      </c>
      <c r="G1270" s="201">
        <f t="shared" si="382"/>
        <v>0</v>
      </c>
    </row>
    <row r="1271" spans="1:7" s="196" customFormat="1" ht="24" customHeight="1" x14ac:dyDescent="0.2">
      <c r="A1271" s="211" t="str">
        <f t="shared" si="383"/>
        <v/>
      </c>
      <c r="B1271" s="211" t="str">
        <f t="shared" si="384"/>
        <v/>
      </c>
      <c r="C1271" s="221"/>
      <c r="D1271" s="172" t="str">
        <f t="shared" si="385"/>
        <v/>
      </c>
      <c r="E1271" s="176"/>
      <c r="F1271" s="201">
        <f t="shared" si="380"/>
        <v>0</v>
      </c>
      <c r="G1271" s="201">
        <f t="shared" si="382"/>
        <v>0</v>
      </c>
    </row>
    <row r="1272" spans="1:7" s="196" customFormat="1" ht="24" customHeight="1" x14ac:dyDescent="0.2">
      <c r="A1272" s="211" t="str">
        <f t="shared" si="383"/>
        <v/>
      </c>
      <c r="B1272" s="211" t="str">
        <f t="shared" si="384"/>
        <v/>
      </c>
      <c r="C1272" s="221"/>
      <c r="D1272" s="172" t="str">
        <f t="shared" si="385"/>
        <v/>
      </c>
      <c r="E1272" s="176"/>
      <c r="F1272" s="201">
        <f t="shared" si="380"/>
        <v>0</v>
      </c>
      <c r="G1272" s="201">
        <f t="shared" si="382"/>
        <v>0</v>
      </c>
    </row>
    <row r="1273" spans="1:7" s="196" customFormat="1" ht="24" customHeight="1" x14ac:dyDescent="0.2">
      <c r="A1273" s="211" t="str">
        <f t="shared" si="383"/>
        <v/>
      </c>
      <c r="B1273" s="211" t="str">
        <f t="shared" si="384"/>
        <v/>
      </c>
      <c r="C1273" s="221"/>
      <c r="D1273" s="172" t="str">
        <f t="shared" si="385"/>
        <v/>
      </c>
      <c r="E1273" s="176"/>
      <c r="F1273" s="201">
        <f t="shared" si="380"/>
        <v>0</v>
      </c>
      <c r="G1273" s="201">
        <f t="shared" si="382"/>
        <v>0</v>
      </c>
    </row>
    <row r="1274" spans="1:7" s="196" customFormat="1" ht="24" customHeight="1" x14ac:dyDescent="0.2">
      <c r="A1274" s="211" t="str">
        <f t="shared" si="383"/>
        <v/>
      </c>
      <c r="B1274" s="211" t="str">
        <f t="shared" si="384"/>
        <v/>
      </c>
      <c r="C1274" s="221"/>
      <c r="D1274" s="172" t="str">
        <f t="shared" si="385"/>
        <v/>
      </c>
      <c r="E1274" s="176"/>
      <c r="F1274" s="201">
        <f t="shared" si="380"/>
        <v>0</v>
      </c>
      <c r="G1274" s="201">
        <f t="shared" si="382"/>
        <v>0</v>
      </c>
    </row>
    <row r="1275" spans="1:7" s="196" customFormat="1" ht="24" customHeight="1" x14ac:dyDescent="0.2">
      <c r="A1275" s="211" t="str">
        <f t="shared" si="383"/>
        <v/>
      </c>
      <c r="B1275" s="211" t="str">
        <f t="shared" si="384"/>
        <v/>
      </c>
      <c r="C1275" s="221"/>
      <c r="D1275" s="172" t="str">
        <f t="shared" si="385"/>
        <v/>
      </c>
      <c r="E1275" s="176"/>
      <c r="F1275" s="202">
        <f t="shared" si="380"/>
        <v>0</v>
      </c>
      <c r="G1275" s="201">
        <f t="shared" si="382"/>
        <v>0</v>
      </c>
    </row>
    <row r="1276" spans="1:7" ht="24" customHeight="1" x14ac:dyDescent="0.2">
      <c r="A1276" s="212"/>
      <c r="E1276" s="178"/>
      <c r="F1276" s="195" t="s">
        <v>1742</v>
      </c>
      <c r="G1276" s="222">
        <f>SUBTOTAL(9,G1262:G1275)</f>
        <v>0</v>
      </c>
    </row>
    <row r="1277" spans="1:7" ht="24" customHeight="1" x14ac:dyDescent="0.2">
      <c r="A1277" s="212"/>
      <c r="C1277" s="74" t="s">
        <v>1743</v>
      </c>
      <c r="E1277" s="178"/>
      <c r="G1277" s="194"/>
    </row>
    <row r="1278" spans="1:7" s="196" customFormat="1" ht="24" customHeight="1" x14ac:dyDescent="0.2">
      <c r="A1278" s="211" t="str">
        <f t="shared" ref="A1278:A1283" si="386">IFERROR(VLOOKUP(C1278,Tabla_Insumos,4,FALSE),"")</f>
        <v/>
      </c>
      <c r="B1278" s="211" t="str">
        <f t="shared" ref="B1278:B1283" si="387">IFERROR(VLOOKUP(A1278,Tabla_Indices,5,FALSE),"")</f>
        <v/>
      </c>
      <c r="C1278" s="220"/>
      <c r="D1278" s="174" t="str">
        <f t="shared" ref="D1278:D1283" si="388">IFERROR(VLOOKUP(C1278,Tabla_Insumos,2,FALSE),"")</f>
        <v/>
      </c>
      <c r="E1278" s="173"/>
      <c r="F1278" s="201">
        <f t="shared" ref="F1278:F1285" si="389">IFERROR(VLOOKUP(C1278,Tabla_Insumos,3,FALSE),0)</f>
        <v>0</v>
      </c>
      <c r="G1278" s="201">
        <f>ROUND(E1278*F1278,2)</f>
        <v>0</v>
      </c>
    </row>
    <row r="1279" spans="1:7" s="196" customFormat="1" ht="24" customHeight="1" x14ac:dyDescent="0.2">
      <c r="A1279" s="211" t="str">
        <f t="shared" si="386"/>
        <v/>
      </c>
      <c r="B1279" s="211" t="str">
        <f t="shared" si="387"/>
        <v/>
      </c>
      <c r="C1279" s="220"/>
      <c r="D1279" s="174" t="str">
        <f t="shared" si="388"/>
        <v/>
      </c>
      <c r="E1279" s="173"/>
      <c r="F1279" s="201">
        <f t="shared" si="389"/>
        <v>0</v>
      </c>
      <c r="G1279" s="201">
        <f>ROUND(E1279*F1279,2)</f>
        <v>0</v>
      </c>
    </row>
    <row r="1280" spans="1:7" s="196" customFormat="1" ht="24" customHeight="1" x14ac:dyDescent="0.2">
      <c r="A1280" s="211" t="str">
        <f t="shared" si="386"/>
        <v/>
      </c>
      <c r="B1280" s="211" t="str">
        <f t="shared" si="387"/>
        <v/>
      </c>
      <c r="C1280" s="220"/>
      <c r="D1280" s="174" t="str">
        <f t="shared" si="388"/>
        <v/>
      </c>
      <c r="E1280" s="173"/>
      <c r="F1280" s="201">
        <f t="shared" si="389"/>
        <v>0</v>
      </c>
      <c r="G1280" s="201">
        <f t="shared" ref="G1280:G1285" si="390">ROUND(E1280*F1280,2)</f>
        <v>0</v>
      </c>
    </row>
    <row r="1281" spans="1:7" s="196" customFormat="1" ht="24" customHeight="1" x14ac:dyDescent="0.2">
      <c r="A1281" s="211" t="str">
        <f t="shared" si="386"/>
        <v/>
      </c>
      <c r="B1281" s="211" t="str">
        <f t="shared" si="387"/>
        <v/>
      </c>
      <c r="C1281" s="220"/>
      <c r="D1281" s="174" t="str">
        <f t="shared" si="388"/>
        <v/>
      </c>
      <c r="E1281" s="173"/>
      <c r="F1281" s="201">
        <f t="shared" si="389"/>
        <v>0</v>
      </c>
      <c r="G1281" s="201">
        <f t="shared" si="390"/>
        <v>0</v>
      </c>
    </row>
    <row r="1282" spans="1:7" s="196" customFormat="1" ht="24" customHeight="1" x14ac:dyDescent="0.2">
      <c r="A1282" s="211" t="str">
        <f t="shared" si="386"/>
        <v/>
      </c>
      <c r="B1282" s="211" t="str">
        <f t="shared" si="387"/>
        <v/>
      </c>
      <c r="C1282" s="220"/>
      <c r="D1282" s="174" t="str">
        <f t="shared" si="388"/>
        <v/>
      </c>
      <c r="E1282" s="173"/>
      <c r="F1282" s="201">
        <f t="shared" si="389"/>
        <v>0</v>
      </c>
      <c r="G1282" s="201">
        <f t="shared" si="390"/>
        <v>0</v>
      </c>
    </row>
    <row r="1283" spans="1:7" s="196" customFormat="1" ht="24" customHeight="1" x14ac:dyDescent="0.2">
      <c r="A1283" s="211" t="str">
        <f t="shared" si="386"/>
        <v/>
      </c>
      <c r="B1283" s="211" t="str">
        <f t="shared" si="387"/>
        <v/>
      </c>
      <c r="C1283" s="220"/>
      <c r="D1283" s="174" t="str">
        <f t="shared" si="388"/>
        <v/>
      </c>
      <c r="E1283" s="173"/>
      <c r="F1283" s="201">
        <f t="shared" si="389"/>
        <v>0</v>
      </c>
      <c r="G1283" s="201">
        <f t="shared" si="390"/>
        <v>0</v>
      </c>
    </row>
    <row r="1284" spans="1:7" s="196" customFormat="1" ht="24" customHeight="1" x14ac:dyDescent="0.2">
      <c r="A1284" s="211" t="str">
        <f>IFERROR(VLOOKUP(C1284,Tabla_Insumos,4,FALSE),"")</f>
        <v/>
      </c>
      <c r="B1284" s="211" t="str">
        <f>IFERROR(VLOOKUP(A1284,Tabla_Indices,5,FALSE),"")</f>
        <v/>
      </c>
      <c r="C1284" s="221"/>
      <c r="D1284" s="172" t="str">
        <f>IFERROR(VLOOKUP(C1284,Tabla_Insumos,2,FALSE),"")</f>
        <v/>
      </c>
      <c r="E1284" s="176"/>
      <c r="F1284" s="201">
        <f t="shared" si="389"/>
        <v>0</v>
      </c>
      <c r="G1284" s="201">
        <f t="shared" si="390"/>
        <v>0</v>
      </c>
    </row>
    <row r="1285" spans="1:7" s="196" customFormat="1" ht="24" customHeight="1" x14ac:dyDescent="0.2">
      <c r="A1285" s="211" t="str">
        <f>IFERROR(VLOOKUP(C1285,Tabla_Insumos,4,FALSE),"")</f>
        <v/>
      </c>
      <c r="B1285" s="211" t="str">
        <f>IFERROR(VLOOKUP(A1285,Tabla_Indices,5,FALSE),"")</f>
        <v/>
      </c>
      <c r="C1285" s="221"/>
      <c r="D1285" s="172" t="str">
        <f>IFERROR(VLOOKUP(C1285,Tabla_Insumos,2,FALSE),"")</f>
        <v/>
      </c>
      <c r="E1285" s="176"/>
      <c r="F1285" s="201">
        <f t="shared" si="389"/>
        <v>0</v>
      </c>
      <c r="G1285" s="201">
        <f t="shared" si="390"/>
        <v>0</v>
      </c>
    </row>
    <row r="1286" spans="1:7" ht="24" customHeight="1" x14ac:dyDescent="0.2">
      <c r="A1286" s="212"/>
      <c r="E1286" s="178"/>
      <c r="F1286" s="195" t="s">
        <v>1744</v>
      </c>
      <c r="G1286" s="222">
        <f>SUBTOTAL(9,G1278:G1285)</f>
        <v>0</v>
      </c>
    </row>
    <row r="1287" spans="1:7" ht="24" customHeight="1" x14ac:dyDescent="0.2">
      <c r="A1287" s="212"/>
      <c r="C1287" s="74" t="s">
        <v>1745</v>
      </c>
      <c r="E1287" s="178"/>
      <c r="G1287" s="194"/>
    </row>
    <row r="1288" spans="1:7" s="196" customFormat="1" ht="24" customHeight="1" x14ac:dyDescent="0.2">
      <c r="A1288" s="211" t="str">
        <f>IFERROR(VLOOKUP(C1288,Tabla_Insumos,4,FALSE),"")</f>
        <v/>
      </c>
      <c r="B1288" s="211" t="str">
        <f>IFERROR(VLOOKUP(C1288,Tabla_Insumos,5,FALSE),"")</f>
        <v/>
      </c>
      <c r="C1288" s="224"/>
      <c r="D1288" s="174" t="str">
        <f>IFERROR(VLOOKUP(C1288,Tabla_Insumos,2,FALSE),"")</f>
        <v/>
      </c>
      <c r="E1288" s="173"/>
      <c r="F1288" s="201">
        <f t="shared" ref="F1288:F1296" si="391">IFERROR(VLOOKUP(C1288,Tabla_Insumos,3,FALSE),0)</f>
        <v>0</v>
      </c>
      <c r="G1288" s="201">
        <f t="shared" ref="G1288:G1296" si="392">ROUND(E1288*F1288,2)</f>
        <v>0</v>
      </c>
    </row>
    <row r="1289" spans="1:7" s="196" customFormat="1" ht="24" customHeight="1" x14ac:dyDescent="0.2">
      <c r="A1289" s="211" t="str">
        <f>IFERROR(VLOOKUP(C1289,Tabla_Insumos,4,FALSE),"")</f>
        <v/>
      </c>
      <c r="B1289" s="211" t="str">
        <f>IFERROR(VLOOKUP(C1289,Tabla_Insumos,5,FALSE),"")</f>
        <v/>
      </c>
      <c r="C1289" s="224"/>
      <c r="D1289" s="174" t="str">
        <f>IFERROR(VLOOKUP(C1289,Tabla_Insumos,2,FALSE),"")</f>
        <v/>
      </c>
      <c r="E1289" s="173"/>
      <c r="F1289" s="201">
        <f t="shared" si="391"/>
        <v>0</v>
      </c>
      <c r="G1289" s="201">
        <f t="shared" si="392"/>
        <v>0</v>
      </c>
    </row>
    <row r="1290" spans="1:7" s="196" customFormat="1" ht="24" customHeight="1" x14ac:dyDescent="0.2">
      <c r="A1290" s="211" t="str">
        <f>IFERROR(VLOOKUP(C1290,Tabla_Insumos,4,FALSE),"")</f>
        <v/>
      </c>
      <c r="B1290" s="211" t="str">
        <f>IFERROR(VLOOKUP(C1290,Tabla_Insumos,5,FALSE),"")</f>
        <v/>
      </c>
      <c r="C1290" s="224"/>
      <c r="D1290" s="174" t="str">
        <f>IFERROR(VLOOKUP(C1290,Tabla_Insumos,2,FALSE),"")</f>
        <v/>
      </c>
      <c r="E1290" s="173"/>
      <c r="F1290" s="201">
        <f t="shared" si="391"/>
        <v>0</v>
      </c>
      <c r="G1290" s="201">
        <f t="shared" si="392"/>
        <v>0</v>
      </c>
    </row>
    <row r="1291" spans="1:7" s="196" customFormat="1" ht="24" customHeight="1" x14ac:dyDescent="0.2">
      <c r="A1291" s="211" t="str">
        <f t="shared" ref="A1291:A1296" si="393">IFERROR(VLOOKUP(C1291,Tabla_Insumos,4,FALSE),"")</f>
        <v/>
      </c>
      <c r="B1291" s="211" t="str">
        <f t="shared" ref="B1291:B1296" si="394">IFERROR(VLOOKUP(C1291,Tabla_Insumos,5,FALSE),"")</f>
        <v/>
      </c>
      <c r="C1291" s="221"/>
      <c r="D1291" s="172" t="str">
        <f t="shared" ref="D1291:D1296" si="395">IFERROR(VLOOKUP(C1291,Tabla_Insumos,2,FALSE),"")</f>
        <v/>
      </c>
      <c r="E1291" s="176"/>
      <c r="F1291" s="201">
        <f t="shared" si="391"/>
        <v>0</v>
      </c>
      <c r="G1291" s="201">
        <f t="shared" si="392"/>
        <v>0</v>
      </c>
    </row>
    <row r="1292" spans="1:7" s="196" customFormat="1" ht="24" customHeight="1" x14ac:dyDescent="0.2">
      <c r="A1292" s="211" t="str">
        <f t="shared" si="393"/>
        <v/>
      </c>
      <c r="B1292" s="211" t="str">
        <f t="shared" si="394"/>
        <v/>
      </c>
      <c r="C1292" s="221"/>
      <c r="D1292" s="172" t="str">
        <f t="shared" si="395"/>
        <v/>
      </c>
      <c r="E1292" s="176"/>
      <c r="F1292" s="201">
        <f t="shared" si="391"/>
        <v>0</v>
      </c>
      <c r="G1292" s="201">
        <f t="shared" si="392"/>
        <v>0</v>
      </c>
    </row>
    <row r="1293" spans="1:7" s="196" customFormat="1" ht="24" customHeight="1" x14ac:dyDescent="0.2">
      <c r="A1293" s="211" t="str">
        <f t="shared" si="393"/>
        <v/>
      </c>
      <c r="B1293" s="211" t="str">
        <f t="shared" si="394"/>
        <v/>
      </c>
      <c r="C1293" s="221"/>
      <c r="D1293" s="172" t="str">
        <f t="shared" si="395"/>
        <v/>
      </c>
      <c r="E1293" s="176"/>
      <c r="F1293" s="201">
        <f t="shared" si="391"/>
        <v>0</v>
      </c>
      <c r="G1293" s="201">
        <f t="shared" si="392"/>
        <v>0</v>
      </c>
    </row>
    <row r="1294" spans="1:7" s="196" customFormat="1" ht="24" customHeight="1" x14ac:dyDescent="0.2">
      <c r="A1294" s="211" t="str">
        <f t="shared" si="393"/>
        <v/>
      </c>
      <c r="B1294" s="211" t="str">
        <f t="shared" si="394"/>
        <v/>
      </c>
      <c r="C1294" s="221"/>
      <c r="D1294" s="172" t="str">
        <f t="shared" si="395"/>
        <v/>
      </c>
      <c r="E1294" s="176"/>
      <c r="F1294" s="201">
        <f t="shared" si="391"/>
        <v>0</v>
      </c>
      <c r="G1294" s="201">
        <f t="shared" si="392"/>
        <v>0</v>
      </c>
    </row>
    <row r="1295" spans="1:7" s="196" customFormat="1" ht="24" customHeight="1" x14ac:dyDescent="0.2">
      <c r="A1295" s="211" t="str">
        <f t="shared" si="393"/>
        <v/>
      </c>
      <c r="B1295" s="211" t="str">
        <f t="shared" si="394"/>
        <v/>
      </c>
      <c r="C1295" s="221"/>
      <c r="D1295" s="172" t="str">
        <f t="shared" si="395"/>
        <v/>
      </c>
      <c r="E1295" s="176"/>
      <c r="F1295" s="201">
        <f t="shared" si="391"/>
        <v>0</v>
      </c>
      <c r="G1295" s="201">
        <f t="shared" si="392"/>
        <v>0</v>
      </c>
    </row>
    <row r="1296" spans="1:7" s="196" customFormat="1" ht="24" customHeight="1" x14ac:dyDescent="0.2">
      <c r="A1296" s="211" t="str">
        <f t="shared" si="393"/>
        <v/>
      </c>
      <c r="B1296" s="211" t="str">
        <f t="shared" si="394"/>
        <v/>
      </c>
      <c r="C1296" s="221"/>
      <c r="D1296" s="172" t="str">
        <f t="shared" si="395"/>
        <v/>
      </c>
      <c r="E1296" s="176"/>
      <c r="F1296" s="201">
        <f t="shared" si="391"/>
        <v>0</v>
      </c>
      <c r="G1296" s="201">
        <f t="shared" si="392"/>
        <v>0</v>
      </c>
    </row>
    <row r="1297" spans="1:7" ht="24" customHeight="1" x14ac:dyDescent="0.2">
      <c r="A1297" s="213"/>
      <c r="E1297" s="178"/>
      <c r="F1297" s="195" t="s">
        <v>1746</v>
      </c>
      <c r="G1297" s="222">
        <f>SUBTOTAL(9,G1288:G1296)</f>
        <v>0</v>
      </c>
    </row>
    <row r="1298" spans="1:7" ht="24" customHeight="1" x14ac:dyDescent="0.2">
      <c r="A1298" s="212"/>
      <c r="E1298" s="178"/>
      <c r="G1298" s="194"/>
    </row>
    <row r="1299" spans="1:7" ht="24" customHeight="1" x14ac:dyDescent="0.2">
      <c r="A1299" s="214" t="str">
        <f>B1257</f>
        <v>3.2.17</v>
      </c>
      <c r="B1299" s="98" t="str">
        <f>C1257</f>
        <v>Tabiques de Hormigón armado</v>
      </c>
      <c r="C1299" s="197"/>
      <c r="D1299" s="197" t="s">
        <v>1747</v>
      </c>
      <c r="E1299" s="198"/>
      <c r="F1299" s="225" t="s">
        <v>1748</v>
      </c>
      <c r="G1299" s="226">
        <f>SUBTOTAL(9,G1262:G1298)</f>
        <v>0</v>
      </c>
    </row>
    <row r="1301" spans="1:7" ht="24" customHeight="1" x14ac:dyDescent="0.2">
      <c r="A1301" s="203" t="s">
        <v>1725</v>
      </c>
      <c r="B1301" s="204"/>
      <c r="C1301" s="99"/>
      <c r="D1301" s="99"/>
      <c r="E1301" s="99"/>
      <c r="F1301" s="99"/>
      <c r="G1301" s="215"/>
    </row>
    <row r="1302" spans="1:7" ht="24" customHeight="1" x14ac:dyDescent="0.2">
      <c r="A1302" s="206" t="s">
        <v>1726</v>
      </c>
      <c r="B1302" s="207" t="str">
        <f>Comitente</f>
        <v>SUBSECRETARIA DE OBRAS PUBLICAS</v>
      </c>
      <c r="C1302" s="216"/>
      <c r="D1302" s="74"/>
      <c r="E1302" s="74"/>
      <c r="F1302" s="190"/>
      <c r="G1302" s="191"/>
    </row>
    <row r="1303" spans="1:7" ht="24" customHeight="1" x14ac:dyDescent="0.2">
      <c r="A1303" s="206" t="s">
        <v>1727</v>
      </c>
      <c r="B1303" s="207">
        <f>Contratista</f>
        <v>0</v>
      </c>
      <c r="C1303" s="217"/>
      <c r="D1303" s="217"/>
      <c r="E1303" s="217"/>
      <c r="F1303" s="190"/>
      <c r="G1303" s="191"/>
    </row>
    <row r="1304" spans="1:7" ht="24" customHeight="1" x14ac:dyDescent="0.2">
      <c r="A1304" s="206" t="s">
        <v>1728</v>
      </c>
      <c r="B1304" s="207" t="str">
        <f>Obra</f>
        <v>CAPS. VIRGEN DE GUADALUPE</v>
      </c>
      <c r="C1304" s="217"/>
      <c r="D1304" s="217"/>
      <c r="E1304" s="217"/>
      <c r="F1304" s="190" t="s">
        <v>1729</v>
      </c>
      <c r="G1304" s="218">
        <f>Fecha_Base</f>
        <v>0</v>
      </c>
    </row>
    <row r="1305" spans="1:7" ht="24" customHeight="1" x14ac:dyDescent="0.2">
      <c r="A1305" s="208" t="s">
        <v>1730</v>
      </c>
      <c r="B1305" s="100" t="str">
        <f>Ubicación</f>
        <v xml:space="preserve"> Calle Enfermera Medina y Cristobal Colon - Dpto. CAUCETE   -  Sup. 227,50m2</v>
      </c>
      <c r="C1305" s="74"/>
      <c r="E1305" s="178"/>
      <c r="G1305" s="194"/>
    </row>
    <row r="1306" spans="1:7" ht="24" customHeight="1" x14ac:dyDescent="0.2">
      <c r="A1306" s="208" t="s">
        <v>1731</v>
      </c>
      <c r="B1306" s="192">
        <f>IFERROR(VALUE(LEFT(B1307,FIND(".",B1307)-1)),"")</f>
        <v>3</v>
      </c>
      <c r="C1306" s="71" t="str">
        <f>IFERROR(VLOOKUP(B1306,Tabla_CyP,2,FALSE),"")</f>
        <v/>
      </c>
      <c r="E1306" s="178"/>
      <c r="G1306" s="194"/>
    </row>
    <row r="1307" spans="1:7" ht="24" customHeight="1" x14ac:dyDescent="0.2">
      <c r="A1307" s="208" t="s">
        <v>1732</v>
      </c>
      <c r="B1307" s="193" t="str">
        <f>IFERROR(VLOOKUP(COUNTIF($A$1:A1307,"ANALISIS DE PRECIOS"),Tabla_NumeroItem,2,FALSE),"")</f>
        <v>3.3.2</v>
      </c>
      <c r="C1307" s="71" t="str">
        <f>IFERROR(VLOOKUP(B1307,Tabla_CyP,2,FALSE),"")</f>
        <v>Estructura de correas cerchas,  vigas y columnas</v>
      </c>
      <c r="E1307" s="178"/>
      <c r="F1307" s="190" t="s">
        <v>1733</v>
      </c>
      <c r="G1307" s="194" t="str">
        <f>IFERROR(VLOOKUP(B1307,Tabla_CyP,4,FALSE),"")</f>
        <v>m2</v>
      </c>
    </row>
    <row r="1308" spans="1:7" ht="24" customHeight="1" x14ac:dyDescent="0.2">
      <c r="A1308" s="208"/>
      <c r="B1308" s="100"/>
      <c r="E1308" s="178"/>
      <c r="G1308" s="194"/>
    </row>
    <row r="1309" spans="1:7" ht="24" customHeight="1" x14ac:dyDescent="0.2">
      <c r="A1309" s="419" t="s">
        <v>1734</v>
      </c>
      <c r="B1309" s="420"/>
      <c r="C1309" s="421" t="s">
        <v>1690</v>
      </c>
      <c r="D1309" s="421" t="s">
        <v>1735</v>
      </c>
      <c r="E1309" s="423" t="s">
        <v>1736</v>
      </c>
      <c r="F1309" s="425" t="s">
        <v>1737</v>
      </c>
      <c r="G1309" s="425" t="s">
        <v>1738</v>
      </c>
    </row>
    <row r="1310" spans="1:7" ht="24" customHeight="1" x14ac:dyDescent="0.2">
      <c r="A1310" s="209" t="s">
        <v>1739</v>
      </c>
      <c r="B1310" s="209" t="s">
        <v>1740</v>
      </c>
      <c r="C1310" s="422"/>
      <c r="D1310" s="422"/>
      <c r="E1310" s="424"/>
      <c r="F1310" s="426"/>
      <c r="G1310" s="426"/>
    </row>
    <row r="1311" spans="1:7" ht="24" customHeight="1" x14ac:dyDescent="0.2">
      <c r="A1311" s="189"/>
      <c r="B1311" s="210"/>
      <c r="C1311" s="89" t="s">
        <v>1741</v>
      </c>
      <c r="D1311" s="197"/>
      <c r="E1311" s="198"/>
      <c r="F1311" s="199"/>
      <c r="G1311" s="200"/>
    </row>
    <row r="1312" spans="1:7" s="196" customFormat="1" ht="24" customHeight="1" x14ac:dyDescent="0.2">
      <c r="A1312" s="211" t="str">
        <f>IFERROR(VLOOKUP(C1312,Tabla_Insumos,4,FALSE),"")</f>
        <v/>
      </c>
      <c r="B1312" s="211" t="str">
        <f>IFERROR(VLOOKUP(C1312,Tabla_Insumos,5,FALSE),"")</f>
        <v/>
      </c>
      <c r="C1312" s="95"/>
      <c r="D1312" s="172" t="str">
        <f>IFERROR(VLOOKUP(C1312,Tabla_Insumos,2,FALSE),"")</f>
        <v/>
      </c>
      <c r="E1312" s="176"/>
      <c r="F1312" s="201">
        <f t="shared" ref="F1312:F1325" si="396">IFERROR(VLOOKUP(C1312,Tabla_Insumos,3,FALSE),0)</f>
        <v>0</v>
      </c>
      <c r="G1312" s="201">
        <f>ROUND(E1312*F1312,2)</f>
        <v>0</v>
      </c>
    </row>
    <row r="1313" spans="1:7" s="196" customFormat="1" ht="24" customHeight="1" x14ac:dyDescent="0.2">
      <c r="A1313" s="211" t="str">
        <f t="shared" ref="A1313:A1325" si="397">IFERROR(VLOOKUP(C1313,Tabla_Insumos,4,FALSE),"")</f>
        <v/>
      </c>
      <c r="B1313" s="211" t="str">
        <f t="shared" ref="B1313:B1325" si="398">IFERROR(VLOOKUP(C1313,Tabla_Insumos,5,FALSE),"")</f>
        <v/>
      </c>
      <c r="C1313" s="221"/>
      <c r="D1313" s="172" t="str">
        <f t="shared" ref="D1313:D1325" si="399">IFERROR(VLOOKUP(C1313,Tabla_Insumos,2,FALSE),"")</f>
        <v/>
      </c>
      <c r="E1313" s="176"/>
      <c r="F1313" s="201">
        <f t="shared" si="396"/>
        <v>0</v>
      </c>
      <c r="G1313" s="201">
        <f t="shared" ref="G1313:G1325" si="400">ROUND(E1313*F1313,2)</f>
        <v>0</v>
      </c>
    </row>
    <row r="1314" spans="1:7" s="196" customFormat="1" ht="24" customHeight="1" x14ac:dyDescent="0.2">
      <c r="A1314" s="211" t="str">
        <f t="shared" si="397"/>
        <v/>
      </c>
      <c r="B1314" s="211" t="str">
        <f t="shared" si="398"/>
        <v/>
      </c>
      <c r="C1314" s="221"/>
      <c r="D1314" s="172" t="str">
        <f t="shared" si="399"/>
        <v/>
      </c>
      <c r="E1314" s="176"/>
      <c r="F1314" s="201">
        <f t="shared" si="396"/>
        <v>0</v>
      </c>
      <c r="G1314" s="201">
        <f t="shared" si="400"/>
        <v>0</v>
      </c>
    </row>
    <row r="1315" spans="1:7" s="196" customFormat="1" ht="24" customHeight="1" x14ac:dyDescent="0.2">
      <c r="A1315" s="211" t="str">
        <f t="shared" si="397"/>
        <v/>
      </c>
      <c r="B1315" s="211" t="str">
        <f t="shared" si="398"/>
        <v/>
      </c>
      <c r="C1315" s="221"/>
      <c r="D1315" s="172" t="str">
        <f t="shared" si="399"/>
        <v/>
      </c>
      <c r="E1315" s="176"/>
      <c r="F1315" s="201">
        <f t="shared" si="396"/>
        <v>0</v>
      </c>
      <c r="G1315" s="201">
        <f t="shared" si="400"/>
        <v>0</v>
      </c>
    </row>
    <row r="1316" spans="1:7" s="196" customFormat="1" ht="24" customHeight="1" x14ac:dyDescent="0.2">
      <c r="A1316" s="211" t="str">
        <f t="shared" si="397"/>
        <v/>
      </c>
      <c r="B1316" s="211" t="str">
        <f t="shared" si="398"/>
        <v/>
      </c>
      <c r="C1316" s="221"/>
      <c r="D1316" s="172" t="str">
        <f t="shared" si="399"/>
        <v/>
      </c>
      <c r="E1316" s="176"/>
      <c r="F1316" s="201">
        <f t="shared" si="396"/>
        <v>0</v>
      </c>
      <c r="G1316" s="201">
        <f t="shared" si="400"/>
        <v>0</v>
      </c>
    </row>
    <row r="1317" spans="1:7" s="196" customFormat="1" ht="24" customHeight="1" x14ac:dyDescent="0.2">
      <c r="A1317" s="211" t="str">
        <f t="shared" si="397"/>
        <v/>
      </c>
      <c r="B1317" s="211" t="str">
        <f t="shared" si="398"/>
        <v/>
      </c>
      <c r="C1317" s="221"/>
      <c r="D1317" s="172" t="str">
        <f t="shared" si="399"/>
        <v/>
      </c>
      <c r="E1317" s="176"/>
      <c r="F1317" s="201">
        <f t="shared" si="396"/>
        <v>0</v>
      </c>
      <c r="G1317" s="201">
        <f t="shared" si="400"/>
        <v>0</v>
      </c>
    </row>
    <row r="1318" spans="1:7" s="196" customFormat="1" ht="24" customHeight="1" x14ac:dyDescent="0.2">
      <c r="A1318" s="211" t="str">
        <f t="shared" si="397"/>
        <v/>
      </c>
      <c r="B1318" s="211" t="str">
        <f t="shared" si="398"/>
        <v/>
      </c>
      <c r="C1318" s="221"/>
      <c r="D1318" s="172" t="str">
        <f t="shared" si="399"/>
        <v/>
      </c>
      <c r="E1318" s="176"/>
      <c r="F1318" s="201">
        <f t="shared" si="396"/>
        <v>0</v>
      </c>
      <c r="G1318" s="201">
        <f t="shared" si="400"/>
        <v>0</v>
      </c>
    </row>
    <row r="1319" spans="1:7" s="196" customFormat="1" ht="24" customHeight="1" x14ac:dyDescent="0.2">
      <c r="A1319" s="211" t="str">
        <f t="shared" si="397"/>
        <v/>
      </c>
      <c r="B1319" s="211" t="str">
        <f t="shared" si="398"/>
        <v/>
      </c>
      <c r="C1319" s="221"/>
      <c r="D1319" s="172" t="str">
        <f t="shared" si="399"/>
        <v/>
      </c>
      <c r="E1319" s="176"/>
      <c r="F1319" s="201">
        <f t="shared" si="396"/>
        <v>0</v>
      </c>
      <c r="G1319" s="201">
        <f t="shared" si="400"/>
        <v>0</v>
      </c>
    </row>
    <row r="1320" spans="1:7" s="196" customFormat="1" ht="24" customHeight="1" x14ac:dyDescent="0.2">
      <c r="A1320" s="211" t="str">
        <f t="shared" si="397"/>
        <v/>
      </c>
      <c r="B1320" s="211" t="str">
        <f t="shared" si="398"/>
        <v/>
      </c>
      <c r="C1320" s="221"/>
      <c r="D1320" s="172" t="str">
        <f t="shared" si="399"/>
        <v/>
      </c>
      <c r="E1320" s="176"/>
      <c r="F1320" s="201">
        <f t="shared" si="396"/>
        <v>0</v>
      </c>
      <c r="G1320" s="201">
        <f t="shared" si="400"/>
        <v>0</v>
      </c>
    </row>
    <row r="1321" spans="1:7" s="196" customFormat="1" ht="24" customHeight="1" x14ac:dyDescent="0.2">
      <c r="A1321" s="211" t="str">
        <f t="shared" si="397"/>
        <v/>
      </c>
      <c r="B1321" s="211" t="str">
        <f t="shared" si="398"/>
        <v/>
      </c>
      <c r="C1321" s="221"/>
      <c r="D1321" s="172" t="str">
        <f t="shared" si="399"/>
        <v/>
      </c>
      <c r="E1321" s="176"/>
      <c r="F1321" s="201">
        <f t="shared" si="396"/>
        <v>0</v>
      </c>
      <c r="G1321" s="201">
        <f t="shared" si="400"/>
        <v>0</v>
      </c>
    </row>
    <row r="1322" spans="1:7" s="196" customFormat="1" ht="24" customHeight="1" x14ac:dyDescent="0.2">
      <c r="A1322" s="211" t="str">
        <f t="shared" si="397"/>
        <v/>
      </c>
      <c r="B1322" s="211" t="str">
        <f t="shared" si="398"/>
        <v/>
      </c>
      <c r="C1322" s="221"/>
      <c r="D1322" s="172" t="str">
        <f t="shared" si="399"/>
        <v/>
      </c>
      <c r="E1322" s="176"/>
      <c r="F1322" s="201">
        <f t="shared" si="396"/>
        <v>0</v>
      </c>
      <c r="G1322" s="201">
        <f t="shared" si="400"/>
        <v>0</v>
      </c>
    </row>
    <row r="1323" spans="1:7" s="196" customFormat="1" ht="24" customHeight="1" x14ac:dyDescent="0.2">
      <c r="A1323" s="211" t="str">
        <f t="shared" si="397"/>
        <v/>
      </c>
      <c r="B1323" s="211" t="str">
        <f t="shared" si="398"/>
        <v/>
      </c>
      <c r="C1323" s="221"/>
      <c r="D1323" s="172" t="str">
        <f t="shared" si="399"/>
        <v/>
      </c>
      <c r="E1323" s="176"/>
      <c r="F1323" s="201">
        <f t="shared" si="396"/>
        <v>0</v>
      </c>
      <c r="G1323" s="201">
        <f t="shared" si="400"/>
        <v>0</v>
      </c>
    </row>
    <row r="1324" spans="1:7" s="196" customFormat="1" ht="24" customHeight="1" x14ac:dyDescent="0.2">
      <c r="A1324" s="211" t="str">
        <f t="shared" si="397"/>
        <v/>
      </c>
      <c r="B1324" s="211" t="str">
        <f t="shared" si="398"/>
        <v/>
      </c>
      <c r="C1324" s="221"/>
      <c r="D1324" s="172" t="str">
        <f t="shared" si="399"/>
        <v/>
      </c>
      <c r="E1324" s="176"/>
      <c r="F1324" s="201">
        <f t="shared" si="396"/>
        <v>0</v>
      </c>
      <c r="G1324" s="201">
        <f t="shared" si="400"/>
        <v>0</v>
      </c>
    </row>
    <row r="1325" spans="1:7" s="196" customFormat="1" ht="24" customHeight="1" x14ac:dyDescent="0.2">
      <c r="A1325" s="211" t="str">
        <f t="shared" si="397"/>
        <v/>
      </c>
      <c r="B1325" s="211" t="str">
        <f t="shared" si="398"/>
        <v/>
      </c>
      <c r="C1325" s="221"/>
      <c r="D1325" s="172" t="str">
        <f t="shared" si="399"/>
        <v/>
      </c>
      <c r="E1325" s="176"/>
      <c r="F1325" s="202">
        <f t="shared" si="396"/>
        <v>0</v>
      </c>
      <c r="G1325" s="201">
        <f t="shared" si="400"/>
        <v>0</v>
      </c>
    </row>
    <row r="1326" spans="1:7" ht="24" customHeight="1" x14ac:dyDescent="0.2">
      <c r="A1326" s="212"/>
      <c r="E1326" s="178"/>
      <c r="F1326" s="195" t="s">
        <v>1742</v>
      </c>
      <c r="G1326" s="222">
        <f>SUBTOTAL(9,G1312:G1325)</f>
        <v>0</v>
      </c>
    </row>
    <row r="1327" spans="1:7" ht="24" customHeight="1" x14ac:dyDescent="0.2">
      <c r="A1327" s="212"/>
      <c r="C1327" s="74" t="s">
        <v>1743</v>
      </c>
      <c r="E1327" s="178"/>
      <c r="G1327" s="194"/>
    </row>
    <row r="1328" spans="1:7" s="196" customFormat="1" ht="24" customHeight="1" x14ac:dyDescent="0.2">
      <c r="A1328" s="211" t="str">
        <f t="shared" ref="A1328:A1333" si="401">IFERROR(VLOOKUP(C1328,Tabla_Insumos,4,FALSE),"")</f>
        <v/>
      </c>
      <c r="B1328" s="211" t="str">
        <f t="shared" ref="B1328:B1333" si="402">IFERROR(VLOOKUP(A1328,Tabla_Indices,5,FALSE),"")</f>
        <v/>
      </c>
      <c r="C1328" s="221"/>
      <c r="D1328" s="172" t="str">
        <f t="shared" ref="D1328:D1333" si="403">IFERROR(VLOOKUP(C1328,Tabla_Insumos,2,FALSE),"")</f>
        <v/>
      </c>
      <c r="E1328" s="176"/>
      <c r="F1328" s="201">
        <f t="shared" ref="F1328:F1335" si="404">IFERROR(VLOOKUP(C1328,Tabla_Insumos,3,FALSE),0)</f>
        <v>0</v>
      </c>
      <c r="G1328" s="201">
        <f>ROUND(E1328*F1328,2)</f>
        <v>0</v>
      </c>
    </row>
    <row r="1329" spans="1:7" s="196" customFormat="1" ht="24" customHeight="1" x14ac:dyDescent="0.2">
      <c r="A1329" s="211" t="str">
        <f t="shared" si="401"/>
        <v/>
      </c>
      <c r="B1329" s="211" t="str">
        <f t="shared" si="402"/>
        <v/>
      </c>
      <c r="C1329" s="221"/>
      <c r="D1329" s="172" t="str">
        <f t="shared" si="403"/>
        <v/>
      </c>
      <c r="E1329" s="176"/>
      <c r="F1329" s="201">
        <f t="shared" si="404"/>
        <v>0</v>
      </c>
      <c r="G1329" s="201">
        <f>ROUND(E1329*F1329,2)</f>
        <v>0</v>
      </c>
    </row>
    <row r="1330" spans="1:7" s="196" customFormat="1" ht="24" customHeight="1" x14ac:dyDescent="0.2">
      <c r="A1330" s="211" t="str">
        <f t="shared" si="401"/>
        <v/>
      </c>
      <c r="B1330" s="211" t="str">
        <f t="shared" si="402"/>
        <v/>
      </c>
      <c r="C1330" s="221"/>
      <c r="D1330" s="172" t="str">
        <f t="shared" si="403"/>
        <v/>
      </c>
      <c r="E1330" s="176"/>
      <c r="F1330" s="201">
        <f t="shared" si="404"/>
        <v>0</v>
      </c>
      <c r="G1330" s="201">
        <f t="shared" ref="G1330:G1335" si="405">ROUND(E1330*F1330,2)</f>
        <v>0</v>
      </c>
    </row>
    <row r="1331" spans="1:7" s="196" customFormat="1" ht="24" customHeight="1" x14ac:dyDescent="0.2">
      <c r="A1331" s="211" t="str">
        <f t="shared" si="401"/>
        <v/>
      </c>
      <c r="B1331" s="211" t="str">
        <f t="shared" si="402"/>
        <v/>
      </c>
      <c r="C1331" s="221"/>
      <c r="D1331" s="172" t="str">
        <f t="shared" si="403"/>
        <v/>
      </c>
      <c r="E1331" s="176"/>
      <c r="F1331" s="201">
        <f t="shared" si="404"/>
        <v>0</v>
      </c>
      <c r="G1331" s="201">
        <f t="shared" si="405"/>
        <v>0</v>
      </c>
    </row>
    <row r="1332" spans="1:7" s="196" customFormat="1" ht="24" customHeight="1" x14ac:dyDescent="0.2">
      <c r="A1332" s="211" t="str">
        <f t="shared" si="401"/>
        <v/>
      </c>
      <c r="B1332" s="211" t="str">
        <f t="shared" si="402"/>
        <v/>
      </c>
      <c r="C1332" s="221"/>
      <c r="D1332" s="172" t="str">
        <f t="shared" si="403"/>
        <v/>
      </c>
      <c r="E1332" s="176"/>
      <c r="F1332" s="201">
        <f t="shared" si="404"/>
        <v>0</v>
      </c>
      <c r="G1332" s="201">
        <f t="shared" si="405"/>
        <v>0</v>
      </c>
    </row>
    <row r="1333" spans="1:7" s="196" customFormat="1" ht="24" customHeight="1" x14ac:dyDescent="0.2">
      <c r="A1333" s="211" t="str">
        <f t="shared" si="401"/>
        <v/>
      </c>
      <c r="B1333" s="211" t="str">
        <f t="shared" si="402"/>
        <v/>
      </c>
      <c r="C1333" s="221"/>
      <c r="D1333" s="172" t="str">
        <f t="shared" si="403"/>
        <v/>
      </c>
      <c r="E1333" s="176"/>
      <c r="F1333" s="201">
        <f t="shared" si="404"/>
        <v>0</v>
      </c>
      <c r="G1333" s="201">
        <f t="shared" si="405"/>
        <v>0</v>
      </c>
    </row>
    <row r="1334" spans="1:7" s="196" customFormat="1" ht="24" customHeight="1" x14ac:dyDescent="0.2">
      <c r="A1334" s="211" t="str">
        <f>IFERROR(VLOOKUP(C1334,Tabla_Insumos,4,FALSE),"")</f>
        <v/>
      </c>
      <c r="B1334" s="211" t="str">
        <f>IFERROR(VLOOKUP(A1334,Tabla_Indices,5,FALSE),"")</f>
        <v/>
      </c>
      <c r="C1334" s="221"/>
      <c r="D1334" s="172" t="str">
        <f>IFERROR(VLOOKUP(C1334,Tabla_Insumos,2,FALSE),"")</f>
        <v/>
      </c>
      <c r="E1334" s="176"/>
      <c r="F1334" s="201">
        <f t="shared" si="404"/>
        <v>0</v>
      </c>
      <c r="G1334" s="201">
        <f t="shared" si="405"/>
        <v>0</v>
      </c>
    </row>
    <row r="1335" spans="1:7" s="196" customFormat="1" ht="24" customHeight="1" x14ac:dyDescent="0.2">
      <c r="A1335" s="211" t="str">
        <f>IFERROR(VLOOKUP(C1335,Tabla_Insumos,4,FALSE),"")</f>
        <v/>
      </c>
      <c r="B1335" s="211" t="str">
        <f>IFERROR(VLOOKUP(A1335,Tabla_Indices,5,FALSE),"")</f>
        <v/>
      </c>
      <c r="C1335" s="221"/>
      <c r="D1335" s="172" t="str">
        <f>IFERROR(VLOOKUP(C1335,Tabla_Insumos,2,FALSE),"")</f>
        <v/>
      </c>
      <c r="E1335" s="176"/>
      <c r="F1335" s="201">
        <f t="shared" si="404"/>
        <v>0</v>
      </c>
      <c r="G1335" s="201">
        <f t="shared" si="405"/>
        <v>0</v>
      </c>
    </row>
    <row r="1336" spans="1:7" ht="24" customHeight="1" x14ac:dyDescent="0.2">
      <c r="A1336" s="212"/>
      <c r="E1336" s="178"/>
      <c r="F1336" s="195" t="s">
        <v>1744</v>
      </c>
      <c r="G1336" s="222">
        <f>SUBTOTAL(9,G1328:G1335)</f>
        <v>0</v>
      </c>
    </row>
    <row r="1337" spans="1:7" ht="24" customHeight="1" x14ac:dyDescent="0.2">
      <c r="A1337" s="212"/>
      <c r="C1337" s="74" t="s">
        <v>1745</v>
      </c>
      <c r="E1337" s="178"/>
      <c r="G1337" s="194"/>
    </row>
    <row r="1338" spans="1:7" s="196" customFormat="1" ht="24" customHeight="1" x14ac:dyDescent="0.2">
      <c r="A1338" s="211" t="str">
        <f>IFERROR(VLOOKUP(C1338,Tabla_Insumos,4,FALSE),"")</f>
        <v/>
      </c>
      <c r="B1338" s="211" t="str">
        <f>IFERROR(VLOOKUP(C1338,Tabla_Insumos,5,FALSE),"")</f>
        <v/>
      </c>
      <c r="C1338" s="221"/>
      <c r="D1338" s="172" t="str">
        <f>IFERROR(VLOOKUP(C1338,Tabla_Insumos,2,FALSE),"")</f>
        <v/>
      </c>
      <c r="E1338" s="176"/>
      <c r="F1338" s="201">
        <f t="shared" ref="F1338:F1346" si="406">IFERROR(VLOOKUP(C1338,Tabla_Insumos,3,FALSE),0)</f>
        <v>0</v>
      </c>
      <c r="G1338" s="201">
        <f t="shared" ref="G1338:G1346" si="407">ROUND(E1338*F1338,2)</f>
        <v>0</v>
      </c>
    </row>
    <row r="1339" spans="1:7" s="196" customFormat="1" ht="24" customHeight="1" x14ac:dyDescent="0.2">
      <c r="A1339" s="211" t="str">
        <f>IFERROR(VLOOKUP(C1339,Tabla_Insumos,4,FALSE),"")</f>
        <v/>
      </c>
      <c r="B1339" s="211" t="str">
        <f>IFERROR(VLOOKUP(C1339,Tabla_Insumos,5,FALSE),"")</f>
        <v/>
      </c>
      <c r="C1339" s="221"/>
      <c r="D1339" s="172" t="str">
        <f>IFERROR(VLOOKUP(C1339,Tabla_Insumos,2,FALSE),"")</f>
        <v/>
      </c>
      <c r="E1339" s="176"/>
      <c r="F1339" s="201">
        <f t="shared" si="406"/>
        <v>0</v>
      </c>
      <c r="G1339" s="201">
        <f t="shared" si="407"/>
        <v>0</v>
      </c>
    </row>
    <row r="1340" spans="1:7" s="196" customFormat="1" ht="24" customHeight="1" x14ac:dyDescent="0.2">
      <c r="A1340" s="211" t="str">
        <f t="shared" ref="A1340:A1346" si="408">IFERROR(VLOOKUP(C1340,Tabla_Insumos,4,FALSE),"")</f>
        <v/>
      </c>
      <c r="B1340" s="211" t="str">
        <f t="shared" ref="B1340:B1346" si="409">IFERROR(VLOOKUP(C1340,Tabla_Insumos,5,FALSE),"")</f>
        <v/>
      </c>
      <c r="C1340" s="221"/>
      <c r="D1340" s="172" t="str">
        <f t="shared" ref="D1340:D1346" si="410">IFERROR(VLOOKUP(C1340,Tabla_Insumos,2,FALSE),"")</f>
        <v/>
      </c>
      <c r="E1340" s="176"/>
      <c r="F1340" s="201">
        <f t="shared" si="406"/>
        <v>0</v>
      </c>
      <c r="G1340" s="201">
        <f t="shared" si="407"/>
        <v>0</v>
      </c>
    </row>
    <row r="1341" spans="1:7" s="196" customFormat="1" ht="24" customHeight="1" x14ac:dyDescent="0.2">
      <c r="A1341" s="211" t="str">
        <f t="shared" si="408"/>
        <v/>
      </c>
      <c r="B1341" s="211" t="str">
        <f t="shared" si="409"/>
        <v/>
      </c>
      <c r="C1341" s="221"/>
      <c r="D1341" s="172" t="str">
        <f t="shared" si="410"/>
        <v/>
      </c>
      <c r="E1341" s="176"/>
      <c r="F1341" s="201">
        <f t="shared" si="406"/>
        <v>0</v>
      </c>
      <c r="G1341" s="201">
        <f t="shared" si="407"/>
        <v>0</v>
      </c>
    </row>
    <row r="1342" spans="1:7" s="196" customFormat="1" ht="24" customHeight="1" x14ac:dyDescent="0.2">
      <c r="A1342" s="211" t="str">
        <f t="shared" si="408"/>
        <v/>
      </c>
      <c r="B1342" s="211" t="str">
        <f t="shared" si="409"/>
        <v/>
      </c>
      <c r="C1342" s="221"/>
      <c r="D1342" s="172" t="str">
        <f t="shared" si="410"/>
        <v/>
      </c>
      <c r="E1342" s="176"/>
      <c r="F1342" s="201">
        <f t="shared" si="406"/>
        <v>0</v>
      </c>
      <c r="G1342" s="201">
        <f t="shared" si="407"/>
        <v>0</v>
      </c>
    </row>
    <row r="1343" spans="1:7" s="196" customFormat="1" ht="24" customHeight="1" x14ac:dyDescent="0.2">
      <c r="A1343" s="211" t="str">
        <f t="shared" si="408"/>
        <v/>
      </c>
      <c r="B1343" s="211" t="str">
        <f t="shared" si="409"/>
        <v/>
      </c>
      <c r="C1343" s="221"/>
      <c r="D1343" s="172" t="str">
        <f t="shared" si="410"/>
        <v/>
      </c>
      <c r="E1343" s="176"/>
      <c r="F1343" s="201">
        <f t="shared" si="406"/>
        <v>0</v>
      </c>
      <c r="G1343" s="201">
        <f t="shared" si="407"/>
        <v>0</v>
      </c>
    </row>
    <row r="1344" spans="1:7" s="196" customFormat="1" ht="24" customHeight="1" x14ac:dyDescent="0.2">
      <c r="A1344" s="211" t="str">
        <f t="shared" si="408"/>
        <v/>
      </c>
      <c r="B1344" s="211" t="str">
        <f t="shared" si="409"/>
        <v/>
      </c>
      <c r="C1344" s="221"/>
      <c r="D1344" s="172" t="str">
        <f t="shared" si="410"/>
        <v/>
      </c>
      <c r="E1344" s="176"/>
      <c r="F1344" s="201">
        <f t="shared" si="406"/>
        <v>0</v>
      </c>
      <c r="G1344" s="201">
        <f t="shared" si="407"/>
        <v>0</v>
      </c>
    </row>
    <row r="1345" spans="1:7" s="196" customFormat="1" ht="24" customHeight="1" x14ac:dyDescent="0.2">
      <c r="A1345" s="211" t="str">
        <f t="shared" si="408"/>
        <v/>
      </c>
      <c r="B1345" s="211" t="str">
        <f t="shared" si="409"/>
        <v/>
      </c>
      <c r="C1345" s="221"/>
      <c r="D1345" s="172" t="str">
        <f t="shared" si="410"/>
        <v/>
      </c>
      <c r="E1345" s="176"/>
      <c r="F1345" s="201">
        <f t="shared" si="406"/>
        <v>0</v>
      </c>
      <c r="G1345" s="201">
        <f t="shared" si="407"/>
        <v>0</v>
      </c>
    </row>
    <row r="1346" spans="1:7" s="196" customFormat="1" ht="24" customHeight="1" x14ac:dyDescent="0.2">
      <c r="A1346" s="211" t="str">
        <f t="shared" si="408"/>
        <v/>
      </c>
      <c r="B1346" s="211" t="str">
        <f t="shared" si="409"/>
        <v/>
      </c>
      <c r="C1346" s="221"/>
      <c r="D1346" s="172" t="str">
        <f t="shared" si="410"/>
        <v/>
      </c>
      <c r="E1346" s="176"/>
      <c r="F1346" s="201">
        <f t="shared" si="406"/>
        <v>0</v>
      </c>
      <c r="G1346" s="201">
        <f t="shared" si="407"/>
        <v>0</v>
      </c>
    </row>
    <row r="1347" spans="1:7" ht="24" customHeight="1" x14ac:dyDescent="0.2">
      <c r="A1347" s="213"/>
      <c r="E1347" s="178"/>
      <c r="F1347" s="195" t="s">
        <v>1746</v>
      </c>
      <c r="G1347" s="222">
        <f>SUBTOTAL(9,G1338:G1346)</f>
        <v>0</v>
      </c>
    </row>
    <row r="1348" spans="1:7" ht="24" customHeight="1" x14ac:dyDescent="0.2">
      <c r="A1348" s="212"/>
      <c r="E1348" s="178"/>
      <c r="G1348" s="194"/>
    </row>
    <row r="1349" spans="1:7" ht="24" customHeight="1" x14ac:dyDescent="0.2">
      <c r="A1349" s="214" t="str">
        <f>B1307</f>
        <v>3.3.2</v>
      </c>
      <c r="B1349" s="98" t="str">
        <f>C1307</f>
        <v>Estructura de correas cerchas,  vigas y columnas</v>
      </c>
      <c r="C1349" s="197"/>
      <c r="D1349" s="197" t="s">
        <v>1747</v>
      </c>
      <c r="E1349" s="198"/>
      <c r="F1349" s="225" t="s">
        <v>1748</v>
      </c>
      <c r="G1349" s="226">
        <f>SUBTOTAL(9,G1312:G1348)</f>
        <v>0</v>
      </c>
    </row>
    <row r="1351" spans="1:7" ht="24" customHeight="1" x14ac:dyDescent="0.2">
      <c r="A1351" s="203" t="s">
        <v>1725</v>
      </c>
      <c r="B1351" s="204"/>
      <c r="C1351" s="99"/>
      <c r="D1351" s="99"/>
      <c r="E1351" s="99"/>
      <c r="F1351" s="99"/>
      <c r="G1351" s="215"/>
    </row>
    <row r="1352" spans="1:7" ht="24" customHeight="1" x14ac:dyDescent="0.2">
      <c r="A1352" s="206" t="s">
        <v>1726</v>
      </c>
      <c r="B1352" s="207" t="str">
        <f>Comitente</f>
        <v>SUBSECRETARIA DE OBRAS PUBLICAS</v>
      </c>
      <c r="C1352" s="216"/>
      <c r="D1352" s="74"/>
      <c r="E1352" s="74"/>
      <c r="F1352" s="190"/>
      <c r="G1352" s="191"/>
    </row>
    <row r="1353" spans="1:7" ht="24" customHeight="1" x14ac:dyDescent="0.2">
      <c r="A1353" s="206" t="s">
        <v>1727</v>
      </c>
      <c r="B1353" s="207">
        <f>Contratista</f>
        <v>0</v>
      </c>
      <c r="C1353" s="217"/>
      <c r="D1353" s="217"/>
      <c r="E1353" s="217"/>
      <c r="F1353" s="190"/>
      <c r="G1353" s="191"/>
    </row>
    <row r="1354" spans="1:7" ht="24" customHeight="1" x14ac:dyDescent="0.2">
      <c r="A1354" s="206" t="s">
        <v>1728</v>
      </c>
      <c r="B1354" s="207" t="str">
        <f>Obra</f>
        <v>CAPS. VIRGEN DE GUADALUPE</v>
      </c>
      <c r="C1354" s="217"/>
      <c r="D1354" s="217"/>
      <c r="E1354" s="217"/>
      <c r="F1354" s="190" t="s">
        <v>1729</v>
      </c>
      <c r="G1354" s="218">
        <f>Fecha_Base</f>
        <v>0</v>
      </c>
    </row>
    <row r="1355" spans="1:7" ht="24" customHeight="1" x14ac:dyDescent="0.2">
      <c r="A1355" s="208" t="s">
        <v>1730</v>
      </c>
      <c r="B1355" s="100" t="str">
        <f>Ubicación</f>
        <v xml:space="preserve"> Calle Enfermera Medina y Cristobal Colon - Dpto. CAUCETE   -  Sup. 227,50m2</v>
      </c>
      <c r="C1355" s="74"/>
      <c r="E1355" s="178"/>
      <c r="G1355" s="194"/>
    </row>
    <row r="1356" spans="1:7" ht="24" customHeight="1" x14ac:dyDescent="0.2">
      <c r="A1356" s="208" t="s">
        <v>1731</v>
      </c>
      <c r="B1356" s="192">
        <f>IFERROR(VALUE(LEFT(B1357,FIND(".",B1357)-1)),"")</f>
        <v>3</v>
      </c>
      <c r="C1356" s="71" t="str">
        <f>IFERROR(VLOOKUP(B1356,Tabla_CyP,2,FALSE),"")</f>
        <v/>
      </c>
      <c r="E1356" s="178"/>
      <c r="G1356" s="194"/>
    </row>
    <row r="1357" spans="1:7" ht="24" customHeight="1" x14ac:dyDescent="0.2">
      <c r="A1357" s="208" t="s">
        <v>1732</v>
      </c>
      <c r="B1357" s="193" t="str">
        <f>IFERROR(VLOOKUP(COUNTIF($A$1:A1357,"ANALISIS DE PRECIOS"),Tabla_NumeroItem,2,FALSE),"")</f>
        <v>3.3.3</v>
      </c>
      <c r="C1357" s="71" t="str">
        <f>IFERROR(VLOOKUP(B1357,Tabla_CyP,2,FALSE),"")</f>
        <v>Estructura soporte de Revestimiento</v>
      </c>
      <c r="E1357" s="178"/>
      <c r="F1357" s="190" t="s">
        <v>1733</v>
      </c>
      <c r="G1357" s="194" t="str">
        <f>IFERROR(VLOOKUP(B1357,Tabla_CyP,4,FALSE),"")</f>
        <v>ml</v>
      </c>
    </row>
    <row r="1358" spans="1:7" ht="24" customHeight="1" x14ac:dyDescent="0.2">
      <c r="A1358" s="208"/>
      <c r="B1358" s="100"/>
      <c r="E1358" s="178"/>
      <c r="G1358" s="194"/>
    </row>
    <row r="1359" spans="1:7" ht="24" customHeight="1" x14ac:dyDescent="0.2">
      <c r="A1359" s="419" t="s">
        <v>1734</v>
      </c>
      <c r="B1359" s="420"/>
      <c r="C1359" s="421" t="s">
        <v>1690</v>
      </c>
      <c r="D1359" s="421" t="s">
        <v>1735</v>
      </c>
      <c r="E1359" s="423" t="s">
        <v>1736</v>
      </c>
      <c r="F1359" s="425" t="s">
        <v>1737</v>
      </c>
      <c r="G1359" s="425" t="s">
        <v>1738</v>
      </c>
    </row>
    <row r="1360" spans="1:7" ht="24" customHeight="1" x14ac:dyDescent="0.2">
      <c r="A1360" s="209" t="s">
        <v>1739</v>
      </c>
      <c r="B1360" s="209" t="s">
        <v>1740</v>
      </c>
      <c r="C1360" s="422"/>
      <c r="D1360" s="422"/>
      <c r="E1360" s="424"/>
      <c r="F1360" s="426"/>
      <c r="G1360" s="426"/>
    </row>
    <row r="1361" spans="1:7" ht="24" customHeight="1" x14ac:dyDescent="0.2">
      <c r="A1361" s="189"/>
      <c r="B1361" s="210"/>
      <c r="C1361" s="89" t="s">
        <v>1741</v>
      </c>
      <c r="D1361" s="197"/>
      <c r="E1361" s="198"/>
      <c r="F1361" s="199"/>
      <c r="G1361" s="200"/>
    </row>
    <row r="1362" spans="1:7" s="196" customFormat="1" ht="24" customHeight="1" x14ac:dyDescent="0.2">
      <c r="A1362" s="211" t="str">
        <f>IFERROR(VLOOKUP(C1362,Tabla_Insumos,4,FALSE),"")</f>
        <v/>
      </c>
      <c r="B1362" s="211" t="str">
        <f>IFERROR(VLOOKUP(C1362,Tabla_Insumos,5,FALSE),"")</f>
        <v/>
      </c>
      <c r="C1362" s="220"/>
      <c r="D1362" s="174" t="str">
        <f>IFERROR(VLOOKUP(C1362,Tabla_Insumos,2,FALSE),"")</f>
        <v/>
      </c>
      <c r="E1362" s="173"/>
      <c r="F1362" s="201">
        <f t="shared" ref="F1362:F1375" si="411">IFERROR(VLOOKUP(C1362,Tabla_Insumos,3,FALSE),0)</f>
        <v>0</v>
      </c>
      <c r="G1362" s="201">
        <f>ROUND(E1362*F1362,2)</f>
        <v>0</v>
      </c>
    </row>
    <row r="1363" spans="1:7" s="196" customFormat="1" ht="24" customHeight="1" x14ac:dyDescent="0.2">
      <c r="A1363" s="211" t="str">
        <f>IFERROR(VLOOKUP(C1363,Tabla_Insumos,4,FALSE),"")</f>
        <v/>
      </c>
      <c r="B1363" s="211" t="str">
        <f>IFERROR(VLOOKUP(C1363,Tabla_Insumos,5,FALSE),"")</f>
        <v/>
      </c>
      <c r="C1363" s="227"/>
      <c r="D1363" s="174" t="str">
        <f>IFERROR(VLOOKUP(C1363,Tabla_Insumos,2,FALSE),"")</f>
        <v/>
      </c>
      <c r="E1363" s="173"/>
      <c r="F1363" s="201">
        <f t="shared" si="411"/>
        <v>0</v>
      </c>
      <c r="G1363" s="201">
        <f t="shared" ref="G1363:G1375" si="412">ROUND(E1363*F1363,2)</f>
        <v>0</v>
      </c>
    </row>
    <row r="1364" spans="1:7" s="196" customFormat="1" ht="24" customHeight="1" x14ac:dyDescent="0.2">
      <c r="A1364" s="211" t="str">
        <f>IFERROR(VLOOKUP(C1364,Tabla_Insumos,4,FALSE),"")</f>
        <v/>
      </c>
      <c r="B1364" s="211" t="str">
        <f>IFERROR(VLOOKUP(C1364,Tabla_Insumos,5,FALSE),"")</f>
        <v/>
      </c>
      <c r="C1364" s="220"/>
      <c r="D1364" s="174" t="str">
        <f>IFERROR(VLOOKUP(C1364,Tabla_Insumos,2,FALSE),"")</f>
        <v/>
      </c>
      <c r="E1364" s="173"/>
      <c r="F1364" s="201">
        <f t="shared" si="411"/>
        <v>0</v>
      </c>
      <c r="G1364" s="201">
        <f t="shared" si="412"/>
        <v>0</v>
      </c>
    </row>
    <row r="1365" spans="1:7" s="196" customFormat="1" ht="24" customHeight="1" x14ac:dyDescent="0.2">
      <c r="A1365" s="211" t="str">
        <f>IFERROR(VLOOKUP(C1365,Tabla_Insumos,4,FALSE),"")</f>
        <v/>
      </c>
      <c r="B1365" s="211" t="str">
        <f>IFERROR(VLOOKUP(C1365,Tabla_Insumos,5,FALSE),"")</f>
        <v/>
      </c>
      <c r="C1365" s="220"/>
      <c r="D1365" s="174" t="str">
        <f>IFERROR(VLOOKUP(C1365,Tabla_Insumos,2,FALSE),"")</f>
        <v/>
      </c>
      <c r="E1365" s="173"/>
      <c r="F1365" s="201">
        <f t="shared" si="411"/>
        <v>0</v>
      </c>
      <c r="G1365" s="201">
        <f t="shared" si="412"/>
        <v>0</v>
      </c>
    </row>
    <row r="1366" spans="1:7" s="196" customFormat="1" ht="24" customHeight="1" x14ac:dyDescent="0.2">
      <c r="A1366" s="211" t="str">
        <f>IFERROR(VLOOKUP(C1366,Tabla_Insumos,4,FALSE),"")</f>
        <v/>
      </c>
      <c r="B1366" s="211" t="str">
        <f>IFERROR(VLOOKUP(C1366,Tabla_Insumos,5,FALSE),"")</f>
        <v/>
      </c>
      <c r="C1366" s="220"/>
      <c r="D1366" s="174" t="str">
        <f>IFERROR(VLOOKUP(C1366,Tabla_Insumos,2,FALSE),"")</f>
        <v/>
      </c>
      <c r="E1366" s="173"/>
      <c r="F1366" s="201">
        <f t="shared" si="411"/>
        <v>0</v>
      </c>
      <c r="G1366" s="201">
        <f t="shared" si="412"/>
        <v>0</v>
      </c>
    </row>
    <row r="1367" spans="1:7" s="196" customFormat="1" ht="24" customHeight="1" x14ac:dyDescent="0.2">
      <c r="A1367" s="211" t="str">
        <f t="shared" ref="A1367:A1375" si="413">IFERROR(VLOOKUP(C1367,Tabla_Insumos,4,FALSE),"")</f>
        <v/>
      </c>
      <c r="B1367" s="211" t="str">
        <f t="shared" ref="B1367:B1375" si="414">IFERROR(VLOOKUP(C1367,Tabla_Insumos,5,FALSE),"")</f>
        <v/>
      </c>
      <c r="C1367" s="221"/>
      <c r="D1367" s="172" t="str">
        <f t="shared" ref="D1367:D1375" si="415">IFERROR(VLOOKUP(C1367,Tabla_Insumos,2,FALSE),"")</f>
        <v/>
      </c>
      <c r="E1367" s="176"/>
      <c r="F1367" s="201">
        <f t="shared" si="411"/>
        <v>0</v>
      </c>
      <c r="G1367" s="201">
        <f t="shared" si="412"/>
        <v>0</v>
      </c>
    </row>
    <row r="1368" spans="1:7" s="196" customFormat="1" ht="24" customHeight="1" x14ac:dyDescent="0.2">
      <c r="A1368" s="211" t="str">
        <f t="shared" si="413"/>
        <v/>
      </c>
      <c r="B1368" s="211" t="str">
        <f t="shared" si="414"/>
        <v/>
      </c>
      <c r="C1368" s="221"/>
      <c r="D1368" s="172" t="str">
        <f t="shared" si="415"/>
        <v/>
      </c>
      <c r="E1368" s="176"/>
      <c r="F1368" s="201">
        <f t="shared" si="411"/>
        <v>0</v>
      </c>
      <c r="G1368" s="201">
        <f t="shared" si="412"/>
        <v>0</v>
      </c>
    </row>
    <row r="1369" spans="1:7" s="196" customFormat="1" ht="24" customHeight="1" x14ac:dyDescent="0.2">
      <c r="A1369" s="211" t="str">
        <f t="shared" si="413"/>
        <v/>
      </c>
      <c r="B1369" s="211" t="str">
        <f t="shared" si="414"/>
        <v/>
      </c>
      <c r="C1369" s="221"/>
      <c r="D1369" s="172" t="str">
        <f t="shared" si="415"/>
        <v/>
      </c>
      <c r="E1369" s="176"/>
      <c r="F1369" s="201">
        <f t="shared" si="411"/>
        <v>0</v>
      </c>
      <c r="G1369" s="201">
        <f t="shared" si="412"/>
        <v>0</v>
      </c>
    </row>
    <row r="1370" spans="1:7" s="196" customFormat="1" ht="24" customHeight="1" x14ac:dyDescent="0.2">
      <c r="A1370" s="211" t="str">
        <f t="shared" si="413"/>
        <v/>
      </c>
      <c r="B1370" s="211" t="str">
        <f t="shared" si="414"/>
        <v/>
      </c>
      <c r="C1370" s="221"/>
      <c r="D1370" s="172" t="str">
        <f t="shared" si="415"/>
        <v/>
      </c>
      <c r="E1370" s="176"/>
      <c r="F1370" s="201">
        <f t="shared" si="411"/>
        <v>0</v>
      </c>
      <c r="G1370" s="201">
        <f t="shared" si="412"/>
        <v>0</v>
      </c>
    </row>
    <row r="1371" spans="1:7" s="196" customFormat="1" ht="24" customHeight="1" x14ac:dyDescent="0.2">
      <c r="A1371" s="211" t="str">
        <f t="shared" si="413"/>
        <v/>
      </c>
      <c r="B1371" s="211" t="str">
        <f t="shared" si="414"/>
        <v/>
      </c>
      <c r="C1371" s="221"/>
      <c r="D1371" s="172" t="str">
        <f t="shared" si="415"/>
        <v/>
      </c>
      <c r="E1371" s="176"/>
      <c r="F1371" s="201">
        <f t="shared" si="411"/>
        <v>0</v>
      </c>
      <c r="G1371" s="201">
        <f t="shared" si="412"/>
        <v>0</v>
      </c>
    </row>
    <row r="1372" spans="1:7" s="196" customFormat="1" ht="24" customHeight="1" x14ac:dyDescent="0.2">
      <c r="A1372" s="211" t="str">
        <f t="shared" si="413"/>
        <v/>
      </c>
      <c r="B1372" s="211" t="str">
        <f t="shared" si="414"/>
        <v/>
      </c>
      <c r="C1372" s="221"/>
      <c r="D1372" s="172" t="str">
        <f t="shared" si="415"/>
        <v/>
      </c>
      <c r="E1372" s="176"/>
      <c r="F1372" s="201">
        <f t="shared" si="411"/>
        <v>0</v>
      </c>
      <c r="G1372" s="201">
        <f t="shared" si="412"/>
        <v>0</v>
      </c>
    </row>
    <row r="1373" spans="1:7" s="196" customFormat="1" ht="24" customHeight="1" x14ac:dyDescent="0.2">
      <c r="A1373" s="211" t="str">
        <f t="shared" si="413"/>
        <v/>
      </c>
      <c r="B1373" s="211" t="str">
        <f t="shared" si="414"/>
        <v/>
      </c>
      <c r="C1373" s="221"/>
      <c r="D1373" s="172" t="str">
        <f t="shared" si="415"/>
        <v/>
      </c>
      <c r="E1373" s="176"/>
      <c r="F1373" s="201">
        <f t="shared" si="411"/>
        <v>0</v>
      </c>
      <c r="G1373" s="201">
        <f t="shared" si="412"/>
        <v>0</v>
      </c>
    </row>
    <row r="1374" spans="1:7" s="196" customFormat="1" ht="24" customHeight="1" x14ac:dyDescent="0.2">
      <c r="A1374" s="211" t="str">
        <f t="shared" si="413"/>
        <v/>
      </c>
      <c r="B1374" s="211" t="str">
        <f t="shared" si="414"/>
        <v/>
      </c>
      <c r="C1374" s="221"/>
      <c r="D1374" s="172" t="str">
        <f t="shared" si="415"/>
        <v/>
      </c>
      <c r="E1374" s="176"/>
      <c r="F1374" s="201">
        <f t="shared" si="411"/>
        <v>0</v>
      </c>
      <c r="G1374" s="201">
        <f t="shared" si="412"/>
        <v>0</v>
      </c>
    </row>
    <row r="1375" spans="1:7" s="196" customFormat="1" ht="24" customHeight="1" x14ac:dyDescent="0.2">
      <c r="A1375" s="211" t="str">
        <f t="shared" si="413"/>
        <v/>
      </c>
      <c r="B1375" s="211" t="str">
        <f t="shared" si="414"/>
        <v/>
      </c>
      <c r="C1375" s="221"/>
      <c r="D1375" s="172" t="str">
        <f t="shared" si="415"/>
        <v/>
      </c>
      <c r="E1375" s="176"/>
      <c r="F1375" s="202">
        <f t="shared" si="411"/>
        <v>0</v>
      </c>
      <c r="G1375" s="201">
        <f t="shared" si="412"/>
        <v>0</v>
      </c>
    </row>
    <row r="1376" spans="1:7" ht="24" customHeight="1" x14ac:dyDescent="0.2">
      <c r="A1376" s="212"/>
      <c r="E1376" s="178"/>
      <c r="F1376" s="195" t="s">
        <v>1742</v>
      </c>
      <c r="G1376" s="222">
        <f>SUBTOTAL(9,G1362:G1375)</f>
        <v>0</v>
      </c>
    </row>
    <row r="1377" spans="1:7" ht="24" customHeight="1" x14ac:dyDescent="0.2">
      <c r="A1377" s="212"/>
      <c r="C1377" s="74" t="s">
        <v>1743</v>
      </c>
      <c r="E1377" s="178"/>
      <c r="G1377" s="194"/>
    </row>
    <row r="1378" spans="1:7" s="196" customFormat="1" ht="24" customHeight="1" x14ac:dyDescent="0.2">
      <c r="A1378" s="211" t="str">
        <f t="shared" ref="A1378:A1383" si="416">IFERROR(VLOOKUP(C1378,Tabla_Insumos,4,FALSE),"")</f>
        <v/>
      </c>
      <c r="B1378" s="211" t="str">
        <f t="shared" ref="B1378:B1383" si="417">IFERROR(VLOOKUP(A1378,Tabla_Indices,5,FALSE),"")</f>
        <v/>
      </c>
      <c r="C1378" s="220"/>
      <c r="D1378" s="174" t="str">
        <f t="shared" ref="D1378:D1383" si="418">IFERROR(VLOOKUP(C1378,Tabla_Insumos,2,FALSE),"")</f>
        <v/>
      </c>
      <c r="E1378" s="173"/>
      <c r="F1378" s="201">
        <f t="shared" ref="F1378:F1385" si="419">IFERROR(VLOOKUP(C1378,Tabla_Insumos,3,FALSE),0)</f>
        <v>0</v>
      </c>
      <c r="G1378" s="201">
        <f>ROUND(E1378*F1378,2)</f>
        <v>0</v>
      </c>
    </row>
    <row r="1379" spans="1:7" s="196" customFormat="1" ht="24" customHeight="1" x14ac:dyDescent="0.2">
      <c r="A1379" s="211" t="str">
        <f t="shared" si="416"/>
        <v/>
      </c>
      <c r="B1379" s="211" t="str">
        <f t="shared" si="417"/>
        <v/>
      </c>
      <c r="C1379" s="220"/>
      <c r="D1379" s="174" t="str">
        <f t="shared" si="418"/>
        <v/>
      </c>
      <c r="E1379" s="173"/>
      <c r="F1379" s="201">
        <f t="shared" si="419"/>
        <v>0</v>
      </c>
      <c r="G1379" s="201">
        <f>ROUND(E1379*F1379,2)</f>
        <v>0</v>
      </c>
    </row>
    <row r="1380" spans="1:7" s="196" customFormat="1" ht="24" customHeight="1" x14ac:dyDescent="0.2">
      <c r="A1380" s="211" t="str">
        <f t="shared" si="416"/>
        <v/>
      </c>
      <c r="B1380" s="211" t="str">
        <f t="shared" si="417"/>
        <v/>
      </c>
      <c r="C1380" s="220"/>
      <c r="D1380" s="174" t="str">
        <f t="shared" si="418"/>
        <v/>
      </c>
      <c r="E1380" s="173"/>
      <c r="F1380" s="201">
        <f t="shared" si="419"/>
        <v>0</v>
      </c>
      <c r="G1380" s="201">
        <f t="shared" ref="G1380:G1385" si="420">ROUND(E1380*F1380,2)</f>
        <v>0</v>
      </c>
    </row>
    <row r="1381" spans="1:7" s="196" customFormat="1" ht="24" customHeight="1" x14ac:dyDescent="0.2">
      <c r="A1381" s="211" t="str">
        <f t="shared" si="416"/>
        <v/>
      </c>
      <c r="B1381" s="211" t="str">
        <f t="shared" si="417"/>
        <v/>
      </c>
      <c r="C1381" s="220"/>
      <c r="D1381" s="174" t="str">
        <f t="shared" si="418"/>
        <v/>
      </c>
      <c r="E1381" s="173"/>
      <c r="F1381" s="201">
        <f t="shared" si="419"/>
        <v>0</v>
      </c>
      <c r="G1381" s="201">
        <f t="shared" si="420"/>
        <v>0</v>
      </c>
    </row>
    <row r="1382" spans="1:7" s="196" customFormat="1" ht="24" customHeight="1" x14ac:dyDescent="0.2">
      <c r="A1382" s="211" t="str">
        <f t="shared" si="416"/>
        <v/>
      </c>
      <c r="B1382" s="211" t="str">
        <f t="shared" si="417"/>
        <v/>
      </c>
      <c r="C1382" s="220"/>
      <c r="D1382" s="174" t="str">
        <f t="shared" si="418"/>
        <v/>
      </c>
      <c r="E1382" s="173"/>
      <c r="F1382" s="201">
        <f t="shared" si="419"/>
        <v>0</v>
      </c>
      <c r="G1382" s="201">
        <f t="shared" si="420"/>
        <v>0</v>
      </c>
    </row>
    <row r="1383" spans="1:7" s="196" customFormat="1" ht="24" customHeight="1" x14ac:dyDescent="0.2">
      <c r="A1383" s="211" t="str">
        <f t="shared" si="416"/>
        <v/>
      </c>
      <c r="B1383" s="211" t="str">
        <f t="shared" si="417"/>
        <v/>
      </c>
      <c r="C1383" s="220"/>
      <c r="D1383" s="174" t="str">
        <f t="shared" si="418"/>
        <v/>
      </c>
      <c r="E1383" s="173"/>
      <c r="F1383" s="201">
        <f t="shared" si="419"/>
        <v>0</v>
      </c>
      <c r="G1383" s="201">
        <f t="shared" si="420"/>
        <v>0</v>
      </c>
    </row>
    <row r="1384" spans="1:7" s="196" customFormat="1" ht="24" customHeight="1" x14ac:dyDescent="0.2">
      <c r="A1384" s="211" t="str">
        <f>IFERROR(VLOOKUP(C1384,Tabla_Insumos,4,FALSE),"")</f>
        <v/>
      </c>
      <c r="B1384" s="211" t="str">
        <f>IFERROR(VLOOKUP(A1384,Tabla_Indices,5,FALSE),"")</f>
        <v/>
      </c>
      <c r="C1384" s="221"/>
      <c r="D1384" s="172" t="str">
        <f>IFERROR(VLOOKUP(C1384,Tabla_Insumos,2,FALSE),"")</f>
        <v/>
      </c>
      <c r="E1384" s="176"/>
      <c r="F1384" s="201">
        <f t="shared" si="419"/>
        <v>0</v>
      </c>
      <c r="G1384" s="201">
        <f t="shared" si="420"/>
        <v>0</v>
      </c>
    </row>
    <row r="1385" spans="1:7" s="196" customFormat="1" ht="24" customHeight="1" x14ac:dyDescent="0.2">
      <c r="A1385" s="211" t="str">
        <f>IFERROR(VLOOKUP(C1385,Tabla_Insumos,4,FALSE),"")</f>
        <v/>
      </c>
      <c r="B1385" s="211" t="str">
        <f>IFERROR(VLOOKUP(A1385,Tabla_Indices,5,FALSE),"")</f>
        <v/>
      </c>
      <c r="C1385" s="221"/>
      <c r="D1385" s="172" t="str">
        <f>IFERROR(VLOOKUP(C1385,Tabla_Insumos,2,FALSE),"")</f>
        <v/>
      </c>
      <c r="E1385" s="176"/>
      <c r="F1385" s="201">
        <f t="shared" si="419"/>
        <v>0</v>
      </c>
      <c r="G1385" s="201">
        <f t="shared" si="420"/>
        <v>0</v>
      </c>
    </row>
    <row r="1386" spans="1:7" ht="24" customHeight="1" x14ac:dyDescent="0.2">
      <c r="A1386" s="212"/>
      <c r="E1386" s="178"/>
      <c r="F1386" s="195" t="s">
        <v>1744</v>
      </c>
      <c r="G1386" s="222">
        <f>SUBTOTAL(9,G1378:G1385)</f>
        <v>0</v>
      </c>
    </row>
    <row r="1387" spans="1:7" ht="24" customHeight="1" x14ac:dyDescent="0.2">
      <c r="A1387" s="212"/>
      <c r="C1387" s="74" t="s">
        <v>1745</v>
      </c>
      <c r="E1387" s="178"/>
      <c r="G1387" s="194"/>
    </row>
    <row r="1388" spans="1:7" s="196" customFormat="1" ht="24" customHeight="1" x14ac:dyDescent="0.2">
      <c r="A1388" s="211" t="str">
        <f>IFERROR(VLOOKUP(C1388,Tabla_Insumos,4,FALSE),"")</f>
        <v/>
      </c>
      <c r="B1388" s="211" t="str">
        <f>IFERROR(VLOOKUP(C1388,Tabla_Insumos,5,FALSE),"")</f>
        <v/>
      </c>
      <c r="C1388" s="220"/>
      <c r="D1388" s="174" t="str">
        <f>IFERROR(VLOOKUP(C1388,Tabla_Insumos,2,FALSE),"")</f>
        <v/>
      </c>
      <c r="E1388" s="173"/>
      <c r="F1388" s="201">
        <f t="shared" ref="F1388:F1396" si="421">IFERROR(VLOOKUP(C1388,Tabla_Insumos,3,FALSE),0)</f>
        <v>0</v>
      </c>
      <c r="G1388" s="201">
        <f t="shared" ref="G1388:G1396" si="422">ROUND(E1388*F1388,2)</f>
        <v>0</v>
      </c>
    </row>
    <row r="1389" spans="1:7" s="196" customFormat="1" ht="24" customHeight="1" x14ac:dyDescent="0.2">
      <c r="A1389" s="211" t="str">
        <f>IFERROR(VLOOKUP(C1389,Tabla_Insumos,4,FALSE),"")</f>
        <v/>
      </c>
      <c r="B1389" s="211" t="str">
        <f>IFERROR(VLOOKUP(C1389,Tabla_Insumos,5,FALSE),"")</f>
        <v/>
      </c>
      <c r="C1389" s="220"/>
      <c r="D1389" s="174" t="str">
        <f>IFERROR(VLOOKUP(C1389,Tabla_Insumos,2,FALSE),"")</f>
        <v/>
      </c>
      <c r="E1389" s="173"/>
      <c r="F1389" s="201">
        <f t="shared" si="421"/>
        <v>0</v>
      </c>
      <c r="G1389" s="201">
        <f t="shared" si="422"/>
        <v>0</v>
      </c>
    </row>
    <row r="1390" spans="1:7" s="196" customFormat="1" ht="24" customHeight="1" x14ac:dyDescent="0.2">
      <c r="A1390" s="211" t="str">
        <f t="shared" ref="A1390:A1396" si="423">IFERROR(VLOOKUP(C1390,Tabla_Insumos,4,FALSE),"")</f>
        <v/>
      </c>
      <c r="B1390" s="211" t="str">
        <f t="shared" ref="B1390:B1396" si="424">IFERROR(VLOOKUP(C1390,Tabla_Insumos,5,FALSE),"")</f>
        <v/>
      </c>
      <c r="C1390" s="221"/>
      <c r="D1390" s="172" t="str">
        <f t="shared" ref="D1390:D1396" si="425">IFERROR(VLOOKUP(C1390,Tabla_Insumos,2,FALSE),"")</f>
        <v/>
      </c>
      <c r="E1390" s="176"/>
      <c r="F1390" s="201">
        <f t="shared" si="421"/>
        <v>0</v>
      </c>
      <c r="G1390" s="201">
        <f t="shared" si="422"/>
        <v>0</v>
      </c>
    </row>
    <row r="1391" spans="1:7" s="196" customFormat="1" ht="24" customHeight="1" x14ac:dyDescent="0.2">
      <c r="A1391" s="211" t="str">
        <f t="shared" si="423"/>
        <v/>
      </c>
      <c r="B1391" s="211" t="str">
        <f t="shared" si="424"/>
        <v/>
      </c>
      <c r="C1391" s="221"/>
      <c r="D1391" s="172" t="str">
        <f t="shared" si="425"/>
        <v/>
      </c>
      <c r="E1391" s="176"/>
      <c r="F1391" s="201">
        <f t="shared" si="421"/>
        <v>0</v>
      </c>
      <c r="G1391" s="201">
        <f t="shared" si="422"/>
        <v>0</v>
      </c>
    </row>
    <row r="1392" spans="1:7" s="196" customFormat="1" ht="24" customHeight="1" x14ac:dyDescent="0.2">
      <c r="A1392" s="211" t="str">
        <f t="shared" si="423"/>
        <v/>
      </c>
      <c r="B1392" s="211" t="str">
        <f t="shared" si="424"/>
        <v/>
      </c>
      <c r="C1392" s="221"/>
      <c r="D1392" s="172" t="str">
        <f t="shared" si="425"/>
        <v/>
      </c>
      <c r="E1392" s="176"/>
      <c r="F1392" s="201">
        <f t="shared" si="421"/>
        <v>0</v>
      </c>
      <c r="G1392" s="201">
        <f t="shared" si="422"/>
        <v>0</v>
      </c>
    </row>
    <row r="1393" spans="1:7" s="196" customFormat="1" ht="24" customHeight="1" x14ac:dyDescent="0.2">
      <c r="A1393" s="211" t="str">
        <f t="shared" si="423"/>
        <v/>
      </c>
      <c r="B1393" s="211" t="str">
        <f t="shared" si="424"/>
        <v/>
      </c>
      <c r="C1393" s="221"/>
      <c r="D1393" s="172" t="str">
        <f t="shared" si="425"/>
        <v/>
      </c>
      <c r="E1393" s="176"/>
      <c r="F1393" s="201">
        <f t="shared" si="421"/>
        <v>0</v>
      </c>
      <c r="G1393" s="201">
        <f t="shared" si="422"/>
        <v>0</v>
      </c>
    </row>
    <row r="1394" spans="1:7" s="196" customFormat="1" ht="24" customHeight="1" x14ac:dyDescent="0.2">
      <c r="A1394" s="211" t="str">
        <f t="shared" si="423"/>
        <v/>
      </c>
      <c r="B1394" s="211" t="str">
        <f t="shared" si="424"/>
        <v/>
      </c>
      <c r="C1394" s="221"/>
      <c r="D1394" s="172" t="str">
        <f t="shared" si="425"/>
        <v/>
      </c>
      <c r="E1394" s="176"/>
      <c r="F1394" s="201">
        <f t="shared" si="421"/>
        <v>0</v>
      </c>
      <c r="G1394" s="201">
        <f t="shared" si="422"/>
        <v>0</v>
      </c>
    </row>
    <row r="1395" spans="1:7" s="196" customFormat="1" ht="24" customHeight="1" x14ac:dyDescent="0.2">
      <c r="A1395" s="211" t="str">
        <f t="shared" si="423"/>
        <v/>
      </c>
      <c r="B1395" s="211" t="str">
        <f t="shared" si="424"/>
        <v/>
      </c>
      <c r="C1395" s="221"/>
      <c r="D1395" s="172" t="str">
        <f t="shared" si="425"/>
        <v/>
      </c>
      <c r="E1395" s="176"/>
      <c r="F1395" s="201">
        <f t="shared" si="421"/>
        <v>0</v>
      </c>
      <c r="G1395" s="201">
        <f t="shared" si="422"/>
        <v>0</v>
      </c>
    </row>
    <row r="1396" spans="1:7" s="196" customFormat="1" ht="24" customHeight="1" x14ac:dyDescent="0.2">
      <c r="A1396" s="211" t="str">
        <f t="shared" si="423"/>
        <v/>
      </c>
      <c r="B1396" s="211" t="str">
        <f t="shared" si="424"/>
        <v/>
      </c>
      <c r="C1396" s="221"/>
      <c r="D1396" s="172" t="str">
        <f t="shared" si="425"/>
        <v/>
      </c>
      <c r="E1396" s="176"/>
      <c r="F1396" s="201">
        <f t="shared" si="421"/>
        <v>0</v>
      </c>
      <c r="G1396" s="201">
        <f t="shared" si="422"/>
        <v>0</v>
      </c>
    </row>
    <row r="1397" spans="1:7" ht="24" customHeight="1" x14ac:dyDescent="0.2">
      <c r="A1397" s="213"/>
      <c r="E1397" s="178"/>
      <c r="F1397" s="195" t="s">
        <v>1746</v>
      </c>
      <c r="G1397" s="222">
        <f>SUBTOTAL(9,G1388:G1396)</f>
        <v>0</v>
      </c>
    </row>
    <row r="1398" spans="1:7" ht="24" customHeight="1" x14ac:dyDescent="0.2">
      <c r="A1398" s="212"/>
      <c r="E1398" s="178"/>
      <c r="G1398" s="194"/>
    </row>
    <row r="1399" spans="1:7" ht="24" customHeight="1" x14ac:dyDescent="0.2">
      <c r="A1399" s="214" t="str">
        <f>B1357</f>
        <v>3.3.3</v>
      </c>
      <c r="B1399" s="98" t="str">
        <f>C1357</f>
        <v>Estructura soporte de Revestimiento</v>
      </c>
      <c r="C1399" s="197"/>
      <c r="D1399" s="197" t="s">
        <v>1747</v>
      </c>
      <c r="E1399" s="198"/>
      <c r="F1399" s="225" t="s">
        <v>1748</v>
      </c>
      <c r="G1399" s="226">
        <f>SUBTOTAL(9,G1362:G1398)</f>
        <v>0</v>
      </c>
    </row>
    <row r="1401" spans="1:7" ht="24" customHeight="1" x14ac:dyDescent="0.2">
      <c r="A1401" s="203" t="s">
        <v>1725</v>
      </c>
      <c r="B1401" s="204"/>
      <c r="C1401" s="99"/>
      <c r="D1401" s="99"/>
      <c r="E1401" s="99"/>
      <c r="F1401" s="99"/>
      <c r="G1401" s="215"/>
    </row>
    <row r="1402" spans="1:7" ht="24" customHeight="1" x14ac:dyDescent="0.2">
      <c r="A1402" s="206" t="s">
        <v>1726</v>
      </c>
      <c r="B1402" s="207" t="str">
        <f>Comitente</f>
        <v>SUBSECRETARIA DE OBRAS PUBLICAS</v>
      </c>
      <c r="C1402" s="216"/>
      <c r="D1402" s="74"/>
      <c r="E1402" s="74"/>
      <c r="F1402" s="190"/>
      <c r="G1402" s="191"/>
    </row>
    <row r="1403" spans="1:7" ht="24" customHeight="1" x14ac:dyDescent="0.2">
      <c r="A1403" s="206" t="s">
        <v>1727</v>
      </c>
      <c r="B1403" s="207">
        <f>Contratista</f>
        <v>0</v>
      </c>
      <c r="C1403" s="217"/>
      <c r="D1403" s="217"/>
      <c r="E1403" s="217"/>
      <c r="F1403" s="190"/>
      <c r="G1403" s="191"/>
    </row>
    <row r="1404" spans="1:7" ht="24" customHeight="1" x14ac:dyDescent="0.2">
      <c r="A1404" s="206" t="s">
        <v>1728</v>
      </c>
      <c r="B1404" s="207" t="str">
        <f>Obra</f>
        <v>CAPS. VIRGEN DE GUADALUPE</v>
      </c>
      <c r="C1404" s="217"/>
      <c r="D1404" s="217"/>
      <c r="E1404" s="217"/>
      <c r="F1404" s="190" t="s">
        <v>1729</v>
      </c>
      <c r="G1404" s="218">
        <f>Fecha_Base</f>
        <v>0</v>
      </c>
    </row>
    <row r="1405" spans="1:7" ht="24" customHeight="1" x14ac:dyDescent="0.2">
      <c r="A1405" s="208" t="s">
        <v>1730</v>
      </c>
      <c r="B1405" s="100" t="str">
        <f>Ubicación</f>
        <v xml:space="preserve"> Calle Enfermera Medina y Cristobal Colon - Dpto. CAUCETE   -  Sup. 227,50m2</v>
      </c>
      <c r="C1405" s="74"/>
      <c r="E1405" s="178"/>
      <c r="G1405" s="194"/>
    </row>
    <row r="1406" spans="1:7" ht="24" customHeight="1" x14ac:dyDescent="0.2">
      <c r="A1406" s="208" t="s">
        <v>1731</v>
      </c>
      <c r="B1406" s="192">
        <f>IFERROR(VALUE(LEFT(B1407,FIND(".",B1407)-1)),"")</f>
        <v>3</v>
      </c>
      <c r="C1406" s="71" t="str">
        <f>IFERROR(VLOOKUP(B1406,Tabla_CyP,2,FALSE),"")</f>
        <v/>
      </c>
      <c r="E1406" s="178"/>
      <c r="G1406" s="194"/>
    </row>
    <row r="1407" spans="1:7" ht="24" customHeight="1" x14ac:dyDescent="0.2">
      <c r="A1407" s="208" t="s">
        <v>1732</v>
      </c>
      <c r="B1407" s="193" t="str">
        <f>IFERROR(VLOOKUP(COUNTIF($A$1:A1407,"ANALISIS DE PRECIOS"),Tabla_NumeroItem,2,FALSE),"")</f>
        <v>3.3.4</v>
      </c>
      <c r="C1407" s="71" t="str">
        <f>IFERROR(VLOOKUP(B1407,Tabla_CyP,2,FALSE),"")</f>
        <v>Estructura metálica para tque. de Rva.</v>
      </c>
      <c r="E1407" s="178"/>
      <c r="F1407" s="190" t="s">
        <v>1733</v>
      </c>
      <c r="G1407" s="194" t="str">
        <f>IFERROR(VLOOKUP(B1407,Tabla_CyP,4,FALSE),"")</f>
        <v>gl</v>
      </c>
    </row>
    <row r="1408" spans="1:7" ht="24" customHeight="1" x14ac:dyDescent="0.2">
      <c r="A1408" s="208"/>
      <c r="B1408" s="100"/>
      <c r="E1408" s="178"/>
      <c r="G1408" s="194"/>
    </row>
    <row r="1409" spans="1:7" ht="24" customHeight="1" x14ac:dyDescent="0.2">
      <c r="A1409" s="419" t="s">
        <v>1734</v>
      </c>
      <c r="B1409" s="420"/>
      <c r="C1409" s="421" t="s">
        <v>1690</v>
      </c>
      <c r="D1409" s="421" t="s">
        <v>1735</v>
      </c>
      <c r="E1409" s="423" t="s">
        <v>1736</v>
      </c>
      <c r="F1409" s="425" t="s">
        <v>1737</v>
      </c>
      <c r="G1409" s="425" t="s">
        <v>1738</v>
      </c>
    </row>
    <row r="1410" spans="1:7" ht="24" customHeight="1" x14ac:dyDescent="0.2">
      <c r="A1410" s="209" t="s">
        <v>1739</v>
      </c>
      <c r="B1410" s="209" t="s">
        <v>1740</v>
      </c>
      <c r="C1410" s="422"/>
      <c r="D1410" s="422"/>
      <c r="E1410" s="424"/>
      <c r="F1410" s="426"/>
      <c r="G1410" s="426"/>
    </row>
    <row r="1411" spans="1:7" ht="24" customHeight="1" x14ac:dyDescent="0.2">
      <c r="A1411" s="189"/>
      <c r="B1411" s="210"/>
      <c r="C1411" s="89" t="s">
        <v>1741</v>
      </c>
      <c r="D1411" s="197"/>
      <c r="E1411" s="198"/>
      <c r="F1411" s="199"/>
      <c r="G1411" s="200"/>
    </row>
    <row r="1412" spans="1:7" s="196" customFormat="1" ht="24" customHeight="1" x14ac:dyDescent="0.2">
      <c r="A1412" s="211" t="str">
        <f>IFERROR(VLOOKUP(C1412,Tabla_Insumos,4,FALSE),"")</f>
        <v/>
      </c>
      <c r="B1412" s="211" t="str">
        <f>IFERROR(VLOOKUP(C1412,Tabla_Insumos,5,FALSE),"")</f>
        <v/>
      </c>
      <c r="C1412" s="224"/>
      <c r="D1412" s="174" t="str">
        <f>IFERROR(VLOOKUP(C1412,Tabla_Insumos,2,FALSE),"")</f>
        <v/>
      </c>
      <c r="E1412" s="173"/>
      <c r="F1412" s="201">
        <f t="shared" ref="F1412:F1425" si="426">IFERROR(VLOOKUP(C1412,Tabla_Insumos,3,FALSE),0)</f>
        <v>0</v>
      </c>
      <c r="G1412" s="201">
        <f>ROUND(E1412*F1412,2)</f>
        <v>0</v>
      </c>
    </row>
    <row r="1413" spans="1:7" s="196" customFormat="1" ht="24" customHeight="1" x14ac:dyDescent="0.2">
      <c r="A1413" s="211" t="str">
        <f>IFERROR(VLOOKUP(C1413,Tabla_Insumos,4,FALSE),"")</f>
        <v/>
      </c>
      <c r="B1413" s="211" t="str">
        <f>IFERROR(VLOOKUP(C1413,Tabla_Insumos,5,FALSE),"")</f>
        <v/>
      </c>
      <c r="C1413" s="224"/>
      <c r="D1413" s="174" t="str">
        <f>IFERROR(VLOOKUP(C1413,Tabla_Insumos,2,FALSE),"")</f>
        <v/>
      </c>
      <c r="E1413" s="173"/>
      <c r="F1413" s="201">
        <f t="shared" si="426"/>
        <v>0</v>
      </c>
      <c r="G1413" s="201">
        <f t="shared" ref="G1413:G1425" si="427">ROUND(E1413*F1413,2)</f>
        <v>0</v>
      </c>
    </row>
    <row r="1414" spans="1:7" s="196" customFormat="1" ht="24" customHeight="1" x14ac:dyDescent="0.2">
      <c r="A1414" s="211" t="str">
        <f>IFERROR(VLOOKUP(C1414,Tabla_Insumos,4,FALSE),"")</f>
        <v/>
      </c>
      <c r="B1414" s="211" t="str">
        <f>IFERROR(VLOOKUP(C1414,Tabla_Insumos,5,FALSE),"")</f>
        <v/>
      </c>
      <c r="C1414" s="224"/>
      <c r="D1414" s="174" t="str">
        <f>IFERROR(VLOOKUP(C1414,Tabla_Insumos,2,FALSE),"")</f>
        <v/>
      </c>
      <c r="E1414" s="173"/>
      <c r="F1414" s="201">
        <f t="shared" si="426"/>
        <v>0</v>
      </c>
      <c r="G1414" s="201">
        <f t="shared" si="427"/>
        <v>0</v>
      </c>
    </row>
    <row r="1415" spans="1:7" s="196" customFormat="1" ht="24" customHeight="1" x14ac:dyDescent="0.2">
      <c r="A1415" s="211" t="str">
        <f t="shared" ref="A1415:A1425" si="428">IFERROR(VLOOKUP(C1415,Tabla_Insumos,4,FALSE),"")</f>
        <v/>
      </c>
      <c r="B1415" s="211" t="str">
        <f t="shared" ref="B1415:B1425" si="429">IFERROR(VLOOKUP(C1415,Tabla_Insumos,5,FALSE),"")</f>
        <v/>
      </c>
      <c r="C1415" s="221"/>
      <c r="D1415" s="172" t="str">
        <f t="shared" ref="D1415:D1425" si="430">IFERROR(VLOOKUP(C1415,Tabla_Insumos,2,FALSE),"")</f>
        <v/>
      </c>
      <c r="E1415" s="176"/>
      <c r="F1415" s="201">
        <f t="shared" si="426"/>
        <v>0</v>
      </c>
      <c r="G1415" s="201">
        <f t="shared" si="427"/>
        <v>0</v>
      </c>
    </row>
    <row r="1416" spans="1:7" s="196" customFormat="1" ht="24" customHeight="1" x14ac:dyDescent="0.2">
      <c r="A1416" s="211" t="str">
        <f t="shared" si="428"/>
        <v/>
      </c>
      <c r="B1416" s="211" t="str">
        <f t="shared" si="429"/>
        <v/>
      </c>
      <c r="C1416" s="221"/>
      <c r="D1416" s="172" t="str">
        <f t="shared" si="430"/>
        <v/>
      </c>
      <c r="E1416" s="176"/>
      <c r="F1416" s="201">
        <f t="shared" si="426"/>
        <v>0</v>
      </c>
      <c r="G1416" s="201">
        <f t="shared" si="427"/>
        <v>0</v>
      </c>
    </row>
    <row r="1417" spans="1:7" s="196" customFormat="1" ht="24" customHeight="1" x14ac:dyDescent="0.2">
      <c r="A1417" s="211" t="str">
        <f t="shared" si="428"/>
        <v/>
      </c>
      <c r="B1417" s="211" t="str">
        <f t="shared" si="429"/>
        <v/>
      </c>
      <c r="C1417" s="221"/>
      <c r="D1417" s="172" t="str">
        <f t="shared" si="430"/>
        <v/>
      </c>
      <c r="E1417" s="176"/>
      <c r="F1417" s="201">
        <f t="shared" si="426"/>
        <v>0</v>
      </c>
      <c r="G1417" s="201">
        <f t="shared" si="427"/>
        <v>0</v>
      </c>
    </row>
    <row r="1418" spans="1:7" s="196" customFormat="1" ht="24" customHeight="1" x14ac:dyDescent="0.2">
      <c r="A1418" s="211" t="str">
        <f t="shared" si="428"/>
        <v/>
      </c>
      <c r="B1418" s="211" t="str">
        <f t="shared" si="429"/>
        <v/>
      </c>
      <c r="C1418" s="221"/>
      <c r="D1418" s="172" t="str">
        <f t="shared" si="430"/>
        <v/>
      </c>
      <c r="E1418" s="176"/>
      <c r="F1418" s="201">
        <f t="shared" si="426"/>
        <v>0</v>
      </c>
      <c r="G1418" s="201">
        <f t="shared" si="427"/>
        <v>0</v>
      </c>
    </row>
    <row r="1419" spans="1:7" s="196" customFormat="1" ht="24" customHeight="1" x14ac:dyDescent="0.2">
      <c r="A1419" s="211" t="str">
        <f t="shared" si="428"/>
        <v/>
      </c>
      <c r="B1419" s="211" t="str">
        <f t="shared" si="429"/>
        <v/>
      </c>
      <c r="C1419" s="221"/>
      <c r="D1419" s="172" t="str">
        <f t="shared" si="430"/>
        <v/>
      </c>
      <c r="E1419" s="176"/>
      <c r="F1419" s="201">
        <f t="shared" si="426"/>
        <v>0</v>
      </c>
      <c r="G1419" s="201">
        <f t="shared" si="427"/>
        <v>0</v>
      </c>
    </row>
    <row r="1420" spans="1:7" s="196" customFormat="1" ht="24" customHeight="1" x14ac:dyDescent="0.2">
      <c r="A1420" s="211" t="str">
        <f t="shared" si="428"/>
        <v/>
      </c>
      <c r="B1420" s="211" t="str">
        <f t="shared" si="429"/>
        <v/>
      </c>
      <c r="C1420" s="221"/>
      <c r="D1420" s="172" t="str">
        <f t="shared" si="430"/>
        <v/>
      </c>
      <c r="E1420" s="176"/>
      <c r="F1420" s="201">
        <f t="shared" si="426"/>
        <v>0</v>
      </c>
      <c r="G1420" s="201">
        <f t="shared" si="427"/>
        <v>0</v>
      </c>
    </row>
    <row r="1421" spans="1:7" s="196" customFormat="1" ht="24" customHeight="1" x14ac:dyDescent="0.2">
      <c r="A1421" s="211" t="str">
        <f t="shared" si="428"/>
        <v/>
      </c>
      <c r="B1421" s="211" t="str">
        <f t="shared" si="429"/>
        <v/>
      </c>
      <c r="C1421" s="221"/>
      <c r="D1421" s="172" t="str">
        <f t="shared" si="430"/>
        <v/>
      </c>
      <c r="E1421" s="176"/>
      <c r="F1421" s="201">
        <f t="shared" si="426"/>
        <v>0</v>
      </c>
      <c r="G1421" s="201">
        <f t="shared" si="427"/>
        <v>0</v>
      </c>
    </row>
    <row r="1422" spans="1:7" s="196" customFormat="1" ht="24" customHeight="1" x14ac:dyDescent="0.2">
      <c r="A1422" s="211" t="str">
        <f t="shared" si="428"/>
        <v/>
      </c>
      <c r="B1422" s="211" t="str">
        <f t="shared" si="429"/>
        <v/>
      </c>
      <c r="C1422" s="221"/>
      <c r="D1422" s="172" t="str">
        <f t="shared" si="430"/>
        <v/>
      </c>
      <c r="E1422" s="176"/>
      <c r="F1422" s="201">
        <f t="shared" si="426"/>
        <v>0</v>
      </c>
      <c r="G1422" s="201">
        <f t="shared" si="427"/>
        <v>0</v>
      </c>
    </row>
    <row r="1423" spans="1:7" s="196" customFormat="1" ht="24" customHeight="1" x14ac:dyDescent="0.2">
      <c r="A1423" s="211" t="str">
        <f t="shared" si="428"/>
        <v/>
      </c>
      <c r="B1423" s="211" t="str">
        <f t="shared" si="429"/>
        <v/>
      </c>
      <c r="C1423" s="221"/>
      <c r="D1423" s="172" t="str">
        <f t="shared" si="430"/>
        <v/>
      </c>
      <c r="E1423" s="176"/>
      <c r="F1423" s="201">
        <f t="shared" si="426"/>
        <v>0</v>
      </c>
      <c r="G1423" s="201">
        <f t="shared" si="427"/>
        <v>0</v>
      </c>
    </row>
    <row r="1424" spans="1:7" s="196" customFormat="1" ht="24" customHeight="1" x14ac:dyDescent="0.2">
      <c r="A1424" s="211" t="str">
        <f t="shared" si="428"/>
        <v/>
      </c>
      <c r="B1424" s="211" t="str">
        <f t="shared" si="429"/>
        <v/>
      </c>
      <c r="C1424" s="221"/>
      <c r="D1424" s="172" t="str">
        <f t="shared" si="430"/>
        <v/>
      </c>
      <c r="E1424" s="176"/>
      <c r="F1424" s="201">
        <f t="shared" si="426"/>
        <v>0</v>
      </c>
      <c r="G1424" s="201">
        <f t="shared" si="427"/>
        <v>0</v>
      </c>
    </row>
    <row r="1425" spans="1:7" s="196" customFormat="1" ht="24" customHeight="1" x14ac:dyDescent="0.2">
      <c r="A1425" s="211" t="str">
        <f t="shared" si="428"/>
        <v/>
      </c>
      <c r="B1425" s="211" t="str">
        <f t="shared" si="429"/>
        <v/>
      </c>
      <c r="C1425" s="221"/>
      <c r="D1425" s="172" t="str">
        <f t="shared" si="430"/>
        <v/>
      </c>
      <c r="E1425" s="176"/>
      <c r="F1425" s="202">
        <f t="shared" si="426"/>
        <v>0</v>
      </c>
      <c r="G1425" s="201">
        <f t="shared" si="427"/>
        <v>0</v>
      </c>
    </row>
    <row r="1426" spans="1:7" ht="24" customHeight="1" x14ac:dyDescent="0.2">
      <c r="A1426" s="212"/>
      <c r="E1426" s="178"/>
      <c r="F1426" s="195" t="s">
        <v>1742</v>
      </c>
      <c r="G1426" s="222">
        <f>SUBTOTAL(9,G1412:G1425)</f>
        <v>0</v>
      </c>
    </row>
    <row r="1427" spans="1:7" ht="24" customHeight="1" x14ac:dyDescent="0.2">
      <c r="A1427" s="212"/>
      <c r="C1427" s="74" t="s">
        <v>1743</v>
      </c>
      <c r="E1427" s="178"/>
      <c r="G1427" s="194"/>
    </row>
    <row r="1428" spans="1:7" s="196" customFormat="1" ht="24" customHeight="1" x14ac:dyDescent="0.2">
      <c r="A1428" s="211" t="str">
        <f t="shared" ref="A1428:A1433" si="431">IFERROR(VLOOKUP(C1428,Tabla_Insumos,4,FALSE),"")</f>
        <v/>
      </c>
      <c r="B1428" s="211" t="str">
        <f t="shared" ref="B1428:B1433" si="432">IFERROR(VLOOKUP(A1428,Tabla_Indices,5,FALSE),"")</f>
        <v/>
      </c>
      <c r="C1428" s="220"/>
      <c r="D1428" s="174" t="str">
        <f t="shared" ref="D1428:D1433" si="433">IFERROR(VLOOKUP(C1428,Tabla_Insumos,2,FALSE),"")</f>
        <v/>
      </c>
      <c r="E1428" s="173"/>
      <c r="F1428" s="201">
        <f t="shared" ref="F1428:F1435" si="434">IFERROR(VLOOKUP(C1428,Tabla_Insumos,3,FALSE),0)</f>
        <v>0</v>
      </c>
      <c r="G1428" s="201">
        <f>ROUND(E1428*F1428,2)</f>
        <v>0</v>
      </c>
    </row>
    <row r="1429" spans="1:7" s="196" customFormat="1" ht="24" customHeight="1" x14ac:dyDescent="0.2">
      <c r="A1429" s="211" t="str">
        <f t="shared" si="431"/>
        <v/>
      </c>
      <c r="B1429" s="211" t="str">
        <f t="shared" si="432"/>
        <v/>
      </c>
      <c r="C1429" s="220"/>
      <c r="D1429" s="174" t="str">
        <f t="shared" si="433"/>
        <v/>
      </c>
      <c r="E1429" s="173"/>
      <c r="F1429" s="201">
        <f t="shared" si="434"/>
        <v>0</v>
      </c>
      <c r="G1429" s="201">
        <f>ROUND(E1429*F1429,2)</f>
        <v>0</v>
      </c>
    </row>
    <row r="1430" spans="1:7" s="196" customFormat="1" ht="24" customHeight="1" x14ac:dyDescent="0.2">
      <c r="A1430" s="211" t="str">
        <f t="shared" si="431"/>
        <v/>
      </c>
      <c r="B1430" s="211" t="str">
        <f t="shared" si="432"/>
        <v/>
      </c>
      <c r="C1430" s="220"/>
      <c r="D1430" s="174" t="str">
        <f t="shared" si="433"/>
        <v/>
      </c>
      <c r="E1430" s="173"/>
      <c r="F1430" s="201">
        <f t="shared" si="434"/>
        <v>0</v>
      </c>
      <c r="G1430" s="201">
        <f t="shared" ref="G1430:G1435" si="435">ROUND(E1430*F1430,2)</f>
        <v>0</v>
      </c>
    </row>
    <row r="1431" spans="1:7" s="196" customFormat="1" ht="24" customHeight="1" x14ac:dyDescent="0.2">
      <c r="A1431" s="211" t="str">
        <f t="shared" si="431"/>
        <v/>
      </c>
      <c r="B1431" s="211" t="str">
        <f t="shared" si="432"/>
        <v/>
      </c>
      <c r="C1431" s="220"/>
      <c r="D1431" s="174" t="str">
        <f t="shared" si="433"/>
        <v/>
      </c>
      <c r="E1431" s="173"/>
      <c r="F1431" s="201">
        <f t="shared" si="434"/>
        <v>0</v>
      </c>
      <c r="G1431" s="201">
        <f t="shared" si="435"/>
        <v>0</v>
      </c>
    </row>
    <row r="1432" spans="1:7" s="196" customFormat="1" ht="24" customHeight="1" x14ac:dyDescent="0.2">
      <c r="A1432" s="211" t="str">
        <f t="shared" si="431"/>
        <v/>
      </c>
      <c r="B1432" s="211" t="str">
        <f t="shared" si="432"/>
        <v/>
      </c>
      <c r="C1432" s="220"/>
      <c r="D1432" s="174" t="str">
        <f t="shared" si="433"/>
        <v/>
      </c>
      <c r="E1432" s="173"/>
      <c r="F1432" s="201">
        <f t="shared" si="434"/>
        <v>0</v>
      </c>
      <c r="G1432" s="201">
        <f t="shared" si="435"/>
        <v>0</v>
      </c>
    </row>
    <row r="1433" spans="1:7" s="196" customFormat="1" ht="24" customHeight="1" x14ac:dyDescent="0.2">
      <c r="A1433" s="211" t="str">
        <f t="shared" si="431"/>
        <v/>
      </c>
      <c r="B1433" s="211" t="str">
        <f t="shared" si="432"/>
        <v/>
      </c>
      <c r="C1433" s="220"/>
      <c r="D1433" s="174" t="str">
        <f t="shared" si="433"/>
        <v/>
      </c>
      <c r="E1433" s="173"/>
      <c r="F1433" s="201">
        <f t="shared" si="434"/>
        <v>0</v>
      </c>
      <c r="G1433" s="201">
        <f t="shared" si="435"/>
        <v>0</v>
      </c>
    </row>
    <row r="1434" spans="1:7" s="196" customFormat="1" ht="24" customHeight="1" x14ac:dyDescent="0.2">
      <c r="A1434" s="211" t="str">
        <f>IFERROR(VLOOKUP(C1434,Tabla_Insumos,4,FALSE),"")</f>
        <v/>
      </c>
      <c r="B1434" s="211" t="str">
        <f>IFERROR(VLOOKUP(A1434,Tabla_Indices,5,FALSE),"")</f>
        <v/>
      </c>
      <c r="C1434" s="221"/>
      <c r="D1434" s="172" t="str">
        <f>IFERROR(VLOOKUP(C1434,Tabla_Insumos,2,FALSE),"")</f>
        <v/>
      </c>
      <c r="E1434" s="176"/>
      <c r="F1434" s="201">
        <f t="shared" si="434"/>
        <v>0</v>
      </c>
      <c r="G1434" s="201">
        <f t="shared" si="435"/>
        <v>0</v>
      </c>
    </row>
    <row r="1435" spans="1:7" s="196" customFormat="1" ht="24" customHeight="1" x14ac:dyDescent="0.2">
      <c r="A1435" s="211" t="str">
        <f>IFERROR(VLOOKUP(C1435,Tabla_Insumos,4,FALSE),"")</f>
        <v/>
      </c>
      <c r="B1435" s="211" t="str">
        <f>IFERROR(VLOOKUP(A1435,Tabla_Indices,5,FALSE),"")</f>
        <v/>
      </c>
      <c r="C1435" s="221"/>
      <c r="D1435" s="172" t="str">
        <f>IFERROR(VLOOKUP(C1435,Tabla_Insumos,2,FALSE),"")</f>
        <v/>
      </c>
      <c r="E1435" s="176"/>
      <c r="F1435" s="201">
        <f t="shared" si="434"/>
        <v>0</v>
      </c>
      <c r="G1435" s="201">
        <f t="shared" si="435"/>
        <v>0</v>
      </c>
    </row>
    <row r="1436" spans="1:7" ht="24" customHeight="1" x14ac:dyDescent="0.2">
      <c r="A1436" s="212"/>
      <c r="E1436" s="178"/>
      <c r="F1436" s="195" t="s">
        <v>1744</v>
      </c>
      <c r="G1436" s="222">
        <f>SUBTOTAL(9,G1428:G1435)</f>
        <v>0</v>
      </c>
    </row>
    <row r="1437" spans="1:7" ht="24" customHeight="1" x14ac:dyDescent="0.2">
      <c r="A1437" s="212"/>
      <c r="C1437" s="74" t="s">
        <v>1745</v>
      </c>
      <c r="E1437" s="178"/>
      <c r="G1437" s="194"/>
    </row>
    <row r="1438" spans="1:7" s="196" customFormat="1" ht="24" customHeight="1" x14ac:dyDescent="0.2">
      <c r="A1438" s="211" t="str">
        <f>IFERROR(VLOOKUP(C1438,Tabla_Insumos,4,FALSE),"")</f>
        <v/>
      </c>
      <c r="B1438" s="211" t="str">
        <f>IFERROR(VLOOKUP(C1438,Tabla_Insumos,5,FALSE),"")</f>
        <v/>
      </c>
      <c r="C1438" s="220"/>
      <c r="D1438" s="174" t="str">
        <f>IFERROR(VLOOKUP(C1438,Tabla_Insumos,2,FALSE),"")</f>
        <v/>
      </c>
      <c r="E1438" s="177"/>
      <c r="F1438" s="201">
        <f t="shared" ref="F1438:F1446" si="436">IFERROR(VLOOKUP(C1438,Tabla_Insumos,3,FALSE),0)</f>
        <v>0</v>
      </c>
      <c r="G1438" s="201">
        <f t="shared" ref="G1438:G1446" si="437">ROUND(E1438*F1438,2)</f>
        <v>0</v>
      </c>
    </row>
    <row r="1439" spans="1:7" s="196" customFormat="1" ht="24" customHeight="1" x14ac:dyDescent="0.2">
      <c r="A1439" s="211" t="str">
        <f>IFERROR(VLOOKUP(C1439,Tabla_Insumos,4,FALSE),"")</f>
        <v/>
      </c>
      <c r="B1439" s="211" t="str">
        <f>IFERROR(VLOOKUP(C1439,Tabla_Insumos,5,FALSE),"")</f>
        <v/>
      </c>
      <c r="C1439" s="220"/>
      <c r="D1439" s="174" t="str">
        <f>IFERROR(VLOOKUP(C1439,Tabla_Insumos,2,FALSE),"")</f>
        <v/>
      </c>
      <c r="E1439" s="175"/>
      <c r="F1439" s="201">
        <f t="shared" si="436"/>
        <v>0</v>
      </c>
      <c r="G1439" s="201">
        <f t="shared" si="437"/>
        <v>0</v>
      </c>
    </row>
    <row r="1440" spans="1:7" s="196" customFormat="1" ht="24" customHeight="1" x14ac:dyDescent="0.2">
      <c r="A1440" s="211" t="str">
        <f t="shared" ref="A1440:A1446" si="438">IFERROR(VLOOKUP(C1440,Tabla_Insumos,4,FALSE),"")</f>
        <v/>
      </c>
      <c r="B1440" s="211" t="str">
        <f t="shared" ref="B1440:B1446" si="439">IFERROR(VLOOKUP(C1440,Tabla_Insumos,5,FALSE),"")</f>
        <v/>
      </c>
      <c r="C1440" s="221"/>
      <c r="D1440" s="172" t="str">
        <f t="shared" ref="D1440:D1446" si="440">IFERROR(VLOOKUP(C1440,Tabla_Insumos,2,FALSE),"")</f>
        <v/>
      </c>
      <c r="E1440" s="176"/>
      <c r="F1440" s="201">
        <f t="shared" si="436"/>
        <v>0</v>
      </c>
      <c r="G1440" s="201">
        <f t="shared" si="437"/>
        <v>0</v>
      </c>
    </row>
    <row r="1441" spans="1:7" s="196" customFormat="1" ht="24" customHeight="1" x14ac:dyDescent="0.2">
      <c r="A1441" s="211" t="str">
        <f t="shared" si="438"/>
        <v/>
      </c>
      <c r="B1441" s="211" t="str">
        <f t="shared" si="439"/>
        <v/>
      </c>
      <c r="C1441" s="221"/>
      <c r="D1441" s="172" t="str">
        <f t="shared" si="440"/>
        <v/>
      </c>
      <c r="E1441" s="176"/>
      <c r="F1441" s="201">
        <f t="shared" si="436"/>
        <v>0</v>
      </c>
      <c r="G1441" s="201">
        <f t="shared" si="437"/>
        <v>0</v>
      </c>
    </row>
    <row r="1442" spans="1:7" s="196" customFormat="1" ht="24" customHeight="1" x14ac:dyDescent="0.2">
      <c r="A1442" s="211" t="str">
        <f t="shared" si="438"/>
        <v/>
      </c>
      <c r="B1442" s="211" t="str">
        <f t="shared" si="439"/>
        <v/>
      </c>
      <c r="C1442" s="221"/>
      <c r="D1442" s="172" t="str">
        <f t="shared" si="440"/>
        <v/>
      </c>
      <c r="E1442" s="176"/>
      <c r="F1442" s="201">
        <f t="shared" si="436"/>
        <v>0</v>
      </c>
      <c r="G1442" s="201">
        <f t="shared" si="437"/>
        <v>0</v>
      </c>
    </row>
    <row r="1443" spans="1:7" s="196" customFormat="1" ht="24" customHeight="1" x14ac:dyDescent="0.2">
      <c r="A1443" s="211" t="str">
        <f t="shared" si="438"/>
        <v/>
      </c>
      <c r="B1443" s="211" t="str">
        <f t="shared" si="439"/>
        <v/>
      </c>
      <c r="C1443" s="221"/>
      <c r="D1443" s="172" t="str">
        <f t="shared" si="440"/>
        <v/>
      </c>
      <c r="E1443" s="176"/>
      <c r="F1443" s="201">
        <f t="shared" si="436"/>
        <v>0</v>
      </c>
      <c r="G1443" s="201">
        <f t="shared" si="437"/>
        <v>0</v>
      </c>
    </row>
    <row r="1444" spans="1:7" s="196" customFormat="1" ht="24" customHeight="1" x14ac:dyDescent="0.2">
      <c r="A1444" s="211" t="str">
        <f t="shared" si="438"/>
        <v/>
      </c>
      <c r="B1444" s="211" t="str">
        <f t="shared" si="439"/>
        <v/>
      </c>
      <c r="C1444" s="221"/>
      <c r="D1444" s="172" t="str">
        <f t="shared" si="440"/>
        <v/>
      </c>
      <c r="E1444" s="176"/>
      <c r="F1444" s="201">
        <f t="shared" si="436"/>
        <v>0</v>
      </c>
      <c r="G1444" s="201">
        <f t="shared" si="437"/>
        <v>0</v>
      </c>
    </row>
    <row r="1445" spans="1:7" s="196" customFormat="1" ht="24" customHeight="1" x14ac:dyDescent="0.2">
      <c r="A1445" s="211" t="str">
        <f t="shared" si="438"/>
        <v/>
      </c>
      <c r="B1445" s="211" t="str">
        <f t="shared" si="439"/>
        <v/>
      </c>
      <c r="C1445" s="221"/>
      <c r="D1445" s="172" t="str">
        <f t="shared" si="440"/>
        <v/>
      </c>
      <c r="E1445" s="176"/>
      <c r="F1445" s="201">
        <f t="shared" si="436"/>
        <v>0</v>
      </c>
      <c r="G1445" s="201">
        <f t="shared" si="437"/>
        <v>0</v>
      </c>
    </row>
    <row r="1446" spans="1:7" s="196" customFormat="1" ht="24" customHeight="1" x14ac:dyDescent="0.2">
      <c r="A1446" s="211" t="str">
        <f t="shared" si="438"/>
        <v/>
      </c>
      <c r="B1446" s="211" t="str">
        <f t="shared" si="439"/>
        <v/>
      </c>
      <c r="C1446" s="221"/>
      <c r="D1446" s="172" t="str">
        <f t="shared" si="440"/>
        <v/>
      </c>
      <c r="E1446" s="176"/>
      <c r="F1446" s="201">
        <f t="shared" si="436"/>
        <v>0</v>
      </c>
      <c r="G1446" s="201">
        <f t="shared" si="437"/>
        <v>0</v>
      </c>
    </row>
    <row r="1447" spans="1:7" ht="24" customHeight="1" x14ac:dyDescent="0.2">
      <c r="A1447" s="213"/>
      <c r="E1447" s="178"/>
      <c r="F1447" s="195" t="s">
        <v>1746</v>
      </c>
      <c r="G1447" s="222">
        <f>SUBTOTAL(9,G1438:G1446)</f>
        <v>0</v>
      </c>
    </row>
    <row r="1448" spans="1:7" ht="24" customHeight="1" x14ac:dyDescent="0.2">
      <c r="A1448" s="212"/>
      <c r="E1448" s="178"/>
      <c r="G1448" s="194"/>
    </row>
    <row r="1449" spans="1:7" ht="24" customHeight="1" x14ac:dyDescent="0.2">
      <c r="A1449" s="214" t="str">
        <f>B1407</f>
        <v>3.3.4</v>
      </c>
      <c r="B1449" s="98" t="str">
        <f>C1407</f>
        <v>Estructura metálica para tque. de Rva.</v>
      </c>
      <c r="C1449" s="197"/>
      <c r="D1449" s="197" t="s">
        <v>1747</v>
      </c>
      <c r="E1449" s="198"/>
      <c r="F1449" s="225" t="s">
        <v>1748</v>
      </c>
      <c r="G1449" s="226">
        <f>SUBTOTAL(9,G1412:G1448)</f>
        <v>0</v>
      </c>
    </row>
    <row r="1451" spans="1:7" ht="24" customHeight="1" x14ac:dyDescent="0.2">
      <c r="A1451" s="203" t="s">
        <v>1725</v>
      </c>
      <c r="B1451" s="204"/>
      <c r="C1451" s="99"/>
      <c r="D1451" s="99"/>
      <c r="E1451" s="99"/>
      <c r="F1451" s="99"/>
      <c r="G1451" s="215"/>
    </row>
    <row r="1452" spans="1:7" ht="24" customHeight="1" x14ac:dyDescent="0.2">
      <c r="A1452" s="206" t="s">
        <v>1726</v>
      </c>
      <c r="B1452" s="207" t="str">
        <f>Comitente</f>
        <v>SUBSECRETARIA DE OBRAS PUBLICAS</v>
      </c>
      <c r="C1452" s="216"/>
      <c r="D1452" s="74"/>
      <c r="E1452" s="74"/>
      <c r="F1452" s="190"/>
      <c r="G1452" s="191"/>
    </row>
    <row r="1453" spans="1:7" ht="24" customHeight="1" x14ac:dyDescent="0.2">
      <c r="A1453" s="206" t="s">
        <v>1727</v>
      </c>
      <c r="B1453" s="207">
        <f>Contratista</f>
        <v>0</v>
      </c>
      <c r="C1453" s="217"/>
      <c r="D1453" s="217"/>
      <c r="E1453" s="217"/>
      <c r="F1453" s="190"/>
      <c r="G1453" s="191"/>
    </row>
    <row r="1454" spans="1:7" ht="24" customHeight="1" x14ac:dyDescent="0.2">
      <c r="A1454" s="206" t="s">
        <v>1728</v>
      </c>
      <c r="B1454" s="207" t="str">
        <f>Obra</f>
        <v>CAPS. VIRGEN DE GUADALUPE</v>
      </c>
      <c r="C1454" s="217"/>
      <c r="D1454" s="217"/>
      <c r="E1454" s="217"/>
      <c r="F1454" s="190" t="s">
        <v>1729</v>
      </c>
      <c r="G1454" s="218">
        <f>Fecha_Base</f>
        <v>0</v>
      </c>
    </row>
    <row r="1455" spans="1:7" ht="24" customHeight="1" x14ac:dyDescent="0.2">
      <c r="A1455" s="208" t="s">
        <v>1730</v>
      </c>
      <c r="B1455" s="100" t="str">
        <f>Ubicación</f>
        <v xml:space="preserve"> Calle Enfermera Medina y Cristobal Colon - Dpto. CAUCETE   -  Sup. 227,50m2</v>
      </c>
      <c r="C1455" s="74"/>
      <c r="E1455" s="178"/>
      <c r="G1455" s="194"/>
    </row>
    <row r="1456" spans="1:7" ht="24" customHeight="1" x14ac:dyDescent="0.2">
      <c r="A1456" s="208" t="s">
        <v>1731</v>
      </c>
      <c r="B1456" s="192">
        <f>IFERROR(VALUE(LEFT(B1457,FIND(".",B1457)-1)),"")</f>
        <v>3</v>
      </c>
      <c r="C1456" s="71" t="str">
        <f>IFERROR(VLOOKUP(B1456,Tabla_CyP,2,FALSE),"")</f>
        <v/>
      </c>
      <c r="E1456" s="178"/>
      <c r="G1456" s="194"/>
    </row>
    <row r="1457" spans="1:7" ht="24" customHeight="1" x14ac:dyDescent="0.2">
      <c r="A1457" s="208" t="s">
        <v>1732</v>
      </c>
      <c r="B1457" s="193" t="str">
        <f>IFERROR(VLOOKUP(COUNTIF($A$1:A1457,"ANALISIS DE PRECIOS"),Tabla_NumeroItem,2,FALSE),"")</f>
        <v>3.3.7</v>
      </c>
      <c r="C1457" s="71" t="str">
        <f>IFERROR(VLOOKUP(B1457,Tabla_CyP,2,FALSE),"")</f>
        <v>Cenefa con estructura soporte</v>
      </c>
      <c r="E1457" s="178"/>
      <c r="F1457" s="190" t="s">
        <v>1733</v>
      </c>
      <c r="G1457" s="194" t="str">
        <f>IFERROR(VLOOKUP(B1457,Tabla_CyP,4,FALSE),"")</f>
        <v>gl</v>
      </c>
    </row>
    <row r="1458" spans="1:7" ht="24" customHeight="1" x14ac:dyDescent="0.2">
      <c r="A1458" s="208"/>
      <c r="B1458" s="100"/>
      <c r="E1458" s="178"/>
      <c r="G1458" s="194"/>
    </row>
    <row r="1459" spans="1:7" ht="24" customHeight="1" x14ac:dyDescent="0.2">
      <c r="A1459" s="419" t="s">
        <v>1734</v>
      </c>
      <c r="B1459" s="420"/>
      <c r="C1459" s="421" t="s">
        <v>1690</v>
      </c>
      <c r="D1459" s="421" t="s">
        <v>1735</v>
      </c>
      <c r="E1459" s="423" t="s">
        <v>1736</v>
      </c>
      <c r="F1459" s="425" t="s">
        <v>1737</v>
      </c>
      <c r="G1459" s="425" t="s">
        <v>1738</v>
      </c>
    </row>
    <row r="1460" spans="1:7" ht="24" customHeight="1" x14ac:dyDescent="0.2">
      <c r="A1460" s="209" t="s">
        <v>1739</v>
      </c>
      <c r="B1460" s="209" t="s">
        <v>1740</v>
      </c>
      <c r="C1460" s="422"/>
      <c r="D1460" s="422"/>
      <c r="E1460" s="424"/>
      <c r="F1460" s="426"/>
      <c r="G1460" s="426"/>
    </row>
    <row r="1461" spans="1:7" ht="24" customHeight="1" x14ac:dyDescent="0.2">
      <c r="A1461" s="189"/>
      <c r="B1461" s="210"/>
      <c r="C1461" s="89" t="s">
        <v>1741</v>
      </c>
      <c r="D1461" s="197"/>
      <c r="E1461" s="198"/>
      <c r="F1461" s="199"/>
      <c r="G1461" s="200"/>
    </row>
    <row r="1462" spans="1:7" s="196" customFormat="1" ht="24" customHeight="1" x14ac:dyDescent="0.2">
      <c r="A1462" s="211" t="str">
        <f>IFERROR(VLOOKUP(C1462,Tabla_Insumos,4,FALSE),"")</f>
        <v/>
      </c>
      <c r="B1462" s="211" t="str">
        <f>IFERROR(VLOOKUP(C1462,Tabla_Insumos,5,FALSE),"")</f>
        <v/>
      </c>
      <c r="C1462" s="220"/>
      <c r="D1462" s="174" t="str">
        <f>IFERROR(VLOOKUP(C1462,Tabla_Insumos,2,FALSE),"")</f>
        <v/>
      </c>
      <c r="E1462" s="173"/>
      <c r="F1462" s="201">
        <f t="shared" ref="F1462:F1475" si="441">IFERROR(VLOOKUP(C1462,Tabla_Insumos,3,FALSE),0)</f>
        <v>0</v>
      </c>
      <c r="G1462" s="201">
        <f>ROUND(E1462*F1462,2)</f>
        <v>0</v>
      </c>
    </row>
    <row r="1463" spans="1:7" s="196" customFormat="1" ht="24" customHeight="1" x14ac:dyDescent="0.2">
      <c r="A1463" s="211" t="str">
        <f>IFERROR(VLOOKUP(C1463,Tabla_Insumos,4,FALSE),"")</f>
        <v/>
      </c>
      <c r="B1463" s="211" t="str">
        <f>IFERROR(VLOOKUP(C1463,Tabla_Insumos,5,FALSE),"")</f>
        <v/>
      </c>
      <c r="C1463" s="227"/>
      <c r="D1463" s="174" t="str">
        <f>IFERROR(VLOOKUP(C1463,Tabla_Insumos,2,FALSE),"")</f>
        <v/>
      </c>
      <c r="E1463" s="173"/>
      <c r="F1463" s="201">
        <f t="shared" si="441"/>
        <v>0</v>
      </c>
      <c r="G1463" s="201">
        <f t="shared" ref="G1463:G1475" si="442">ROUND(E1463*F1463,2)</f>
        <v>0</v>
      </c>
    </row>
    <row r="1464" spans="1:7" s="196" customFormat="1" ht="24" customHeight="1" x14ac:dyDescent="0.2">
      <c r="A1464" s="211" t="str">
        <f>IFERROR(VLOOKUP(C1464,Tabla_Insumos,4,FALSE),"")</f>
        <v/>
      </c>
      <c r="B1464" s="211" t="str">
        <f>IFERROR(VLOOKUP(C1464,Tabla_Insumos,5,FALSE),"")</f>
        <v/>
      </c>
      <c r="C1464" s="220"/>
      <c r="D1464" s="174" t="str">
        <f>IFERROR(VLOOKUP(C1464,Tabla_Insumos,2,FALSE),"")</f>
        <v/>
      </c>
      <c r="E1464" s="173"/>
      <c r="F1464" s="201">
        <f t="shared" si="441"/>
        <v>0</v>
      </c>
      <c r="G1464" s="201">
        <f t="shared" si="442"/>
        <v>0</v>
      </c>
    </row>
    <row r="1465" spans="1:7" s="196" customFormat="1" ht="24" customHeight="1" x14ac:dyDescent="0.2">
      <c r="A1465" s="211" t="str">
        <f t="shared" ref="A1465:A1475" si="443">IFERROR(VLOOKUP(C1465,Tabla_Insumos,4,FALSE),"")</f>
        <v/>
      </c>
      <c r="B1465" s="211" t="str">
        <f t="shared" ref="B1465:B1475" si="444">IFERROR(VLOOKUP(C1465,Tabla_Insumos,5,FALSE),"")</f>
        <v/>
      </c>
      <c r="C1465" s="221"/>
      <c r="D1465" s="172" t="str">
        <f t="shared" ref="D1465:D1475" si="445">IFERROR(VLOOKUP(C1465,Tabla_Insumos,2,FALSE),"")</f>
        <v/>
      </c>
      <c r="E1465" s="176"/>
      <c r="F1465" s="201">
        <f t="shared" si="441"/>
        <v>0</v>
      </c>
      <c r="G1465" s="201">
        <f t="shared" si="442"/>
        <v>0</v>
      </c>
    </row>
    <row r="1466" spans="1:7" s="196" customFormat="1" ht="24" customHeight="1" x14ac:dyDescent="0.2">
      <c r="A1466" s="211" t="str">
        <f t="shared" si="443"/>
        <v/>
      </c>
      <c r="B1466" s="211" t="str">
        <f t="shared" si="444"/>
        <v/>
      </c>
      <c r="C1466" s="221"/>
      <c r="D1466" s="172" t="str">
        <f t="shared" si="445"/>
        <v/>
      </c>
      <c r="E1466" s="176"/>
      <c r="F1466" s="201">
        <f t="shared" si="441"/>
        <v>0</v>
      </c>
      <c r="G1466" s="201">
        <f t="shared" si="442"/>
        <v>0</v>
      </c>
    </row>
    <row r="1467" spans="1:7" s="196" customFormat="1" ht="24" customHeight="1" x14ac:dyDescent="0.2">
      <c r="A1467" s="211" t="str">
        <f t="shared" si="443"/>
        <v/>
      </c>
      <c r="B1467" s="211" t="str">
        <f t="shared" si="444"/>
        <v/>
      </c>
      <c r="C1467" s="221"/>
      <c r="D1467" s="172" t="str">
        <f t="shared" si="445"/>
        <v/>
      </c>
      <c r="E1467" s="176"/>
      <c r="F1467" s="201">
        <f t="shared" si="441"/>
        <v>0</v>
      </c>
      <c r="G1467" s="201">
        <f t="shared" si="442"/>
        <v>0</v>
      </c>
    </row>
    <row r="1468" spans="1:7" s="196" customFormat="1" ht="24" customHeight="1" x14ac:dyDescent="0.2">
      <c r="A1468" s="211" t="str">
        <f t="shared" si="443"/>
        <v/>
      </c>
      <c r="B1468" s="211" t="str">
        <f t="shared" si="444"/>
        <v/>
      </c>
      <c r="C1468" s="221"/>
      <c r="D1468" s="172" t="str">
        <f t="shared" si="445"/>
        <v/>
      </c>
      <c r="E1468" s="176"/>
      <c r="F1468" s="201">
        <f t="shared" si="441"/>
        <v>0</v>
      </c>
      <c r="G1468" s="201">
        <f t="shared" si="442"/>
        <v>0</v>
      </c>
    </row>
    <row r="1469" spans="1:7" s="196" customFormat="1" ht="24" customHeight="1" x14ac:dyDescent="0.2">
      <c r="A1469" s="211" t="str">
        <f t="shared" si="443"/>
        <v/>
      </c>
      <c r="B1469" s="211" t="str">
        <f t="shared" si="444"/>
        <v/>
      </c>
      <c r="C1469" s="221"/>
      <c r="D1469" s="172" t="str">
        <f t="shared" si="445"/>
        <v/>
      </c>
      <c r="E1469" s="176"/>
      <c r="F1469" s="201">
        <f t="shared" si="441"/>
        <v>0</v>
      </c>
      <c r="G1469" s="201">
        <f t="shared" si="442"/>
        <v>0</v>
      </c>
    </row>
    <row r="1470" spans="1:7" s="196" customFormat="1" ht="24" customHeight="1" x14ac:dyDescent="0.2">
      <c r="A1470" s="211" t="str">
        <f t="shared" si="443"/>
        <v/>
      </c>
      <c r="B1470" s="211" t="str">
        <f t="shared" si="444"/>
        <v/>
      </c>
      <c r="C1470" s="221"/>
      <c r="D1470" s="172" t="str">
        <f t="shared" si="445"/>
        <v/>
      </c>
      <c r="E1470" s="176"/>
      <c r="F1470" s="201">
        <f t="shared" si="441"/>
        <v>0</v>
      </c>
      <c r="G1470" s="201">
        <f t="shared" si="442"/>
        <v>0</v>
      </c>
    </row>
    <row r="1471" spans="1:7" s="196" customFormat="1" ht="24" customHeight="1" x14ac:dyDescent="0.2">
      <c r="A1471" s="211" t="str">
        <f t="shared" si="443"/>
        <v/>
      </c>
      <c r="B1471" s="211" t="str">
        <f t="shared" si="444"/>
        <v/>
      </c>
      <c r="C1471" s="221"/>
      <c r="D1471" s="172" t="str">
        <f t="shared" si="445"/>
        <v/>
      </c>
      <c r="E1471" s="176"/>
      <c r="F1471" s="201">
        <f t="shared" si="441"/>
        <v>0</v>
      </c>
      <c r="G1471" s="201">
        <f t="shared" si="442"/>
        <v>0</v>
      </c>
    </row>
    <row r="1472" spans="1:7" s="196" customFormat="1" ht="24" customHeight="1" x14ac:dyDescent="0.2">
      <c r="A1472" s="211" t="str">
        <f t="shared" si="443"/>
        <v/>
      </c>
      <c r="B1472" s="211" t="str">
        <f t="shared" si="444"/>
        <v/>
      </c>
      <c r="C1472" s="221"/>
      <c r="D1472" s="172" t="str">
        <f t="shared" si="445"/>
        <v/>
      </c>
      <c r="E1472" s="176"/>
      <c r="F1472" s="201">
        <f t="shared" si="441"/>
        <v>0</v>
      </c>
      <c r="G1472" s="201">
        <f t="shared" si="442"/>
        <v>0</v>
      </c>
    </row>
    <row r="1473" spans="1:7" s="196" customFormat="1" ht="24" customHeight="1" x14ac:dyDescent="0.2">
      <c r="A1473" s="211" t="str">
        <f t="shared" si="443"/>
        <v/>
      </c>
      <c r="B1473" s="211" t="str">
        <f t="shared" si="444"/>
        <v/>
      </c>
      <c r="C1473" s="221"/>
      <c r="D1473" s="172" t="str">
        <f t="shared" si="445"/>
        <v/>
      </c>
      <c r="E1473" s="176"/>
      <c r="F1473" s="201">
        <f t="shared" si="441"/>
        <v>0</v>
      </c>
      <c r="G1473" s="201">
        <f t="shared" si="442"/>
        <v>0</v>
      </c>
    </row>
    <row r="1474" spans="1:7" s="196" customFormat="1" ht="24" customHeight="1" x14ac:dyDescent="0.2">
      <c r="A1474" s="211" t="str">
        <f t="shared" si="443"/>
        <v/>
      </c>
      <c r="B1474" s="211" t="str">
        <f t="shared" si="444"/>
        <v/>
      </c>
      <c r="C1474" s="221"/>
      <c r="D1474" s="172" t="str">
        <f t="shared" si="445"/>
        <v/>
      </c>
      <c r="E1474" s="176"/>
      <c r="F1474" s="201">
        <f t="shared" si="441"/>
        <v>0</v>
      </c>
      <c r="G1474" s="201">
        <f t="shared" si="442"/>
        <v>0</v>
      </c>
    </row>
    <row r="1475" spans="1:7" s="196" customFormat="1" ht="24" customHeight="1" x14ac:dyDescent="0.2">
      <c r="A1475" s="211" t="str">
        <f t="shared" si="443"/>
        <v/>
      </c>
      <c r="B1475" s="211" t="str">
        <f t="shared" si="444"/>
        <v/>
      </c>
      <c r="C1475" s="221"/>
      <c r="D1475" s="172" t="str">
        <f t="shared" si="445"/>
        <v/>
      </c>
      <c r="E1475" s="176"/>
      <c r="F1475" s="202">
        <f t="shared" si="441"/>
        <v>0</v>
      </c>
      <c r="G1475" s="201">
        <f t="shared" si="442"/>
        <v>0</v>
      </c>
    </row>
    <row r="1476" spans="1:7" ht="24" customHeight="1" x14ac:dyDescent="0.2">
      <c r="A1476" s="212"/>
      <c r="E1476" s="178"/>
      <c r="F1476" s="195" t="s">
        <v>1742</v>
      </c>
      <c r="G1476" s="222">
        <f>SUBTOTAL(9,G1462:G1475)</f>
        <v>0</v>
      </c>
    </row>
    <row r="1477" spans="1:7" ht="24" customHeight="1" x14ac:dyDescent="0.2">
      <c r="A1477" s="212"/>
      <c r="C1477" s="74" t="s">
        <v>1743</v>
      </c>
      <c r="E1477" s="178"/>
      <c r="G1477" s="194"/>
    </row>
    <row r="1478" spans="1:7" s="196" customFormat="1" ht="24" customHeight="1" x14ac:dyDescent="0.2">
      <c r="A1478" s="211" t="str">
        <f t="shared" ref="A1478:A1483" si="446">IFERROR(VLOOKUP(C1478,Tabla_Insumos,4,FALSE),"")</f>
        <v/>
      </c>
      <c r="B1478" s="211" t="str">
        <f t="shared" ref="B1478:B1483" si="447">IFERROR(VLOOKUP(A1478,Tabla_Indices,5,FALSE),"")</f>
        <v/>
      </c>
      <c r="C1478" s="220"/>
      <c r="D1478" s="174" t="str">
        <f t="shared" ref="D1478:D1483" si="448">IFERROR(VLOOKUP(C1478,Tabla_Insumos,2,FALSE),"")</f>
        <v/>
      </c>
      <c r="E1478" s="173"/>
      <c r="F1478" s="201">
        <f t="shared" ref="F1478:F1485" si="449">IFERROR(VLOOKUP(C1478,Tabla_Insumos,3,FALSE),0)</f>
        <v>0</v>
      </c>
      <c r="G1478" s="201">
        <f>ROUND(E1478*F1478,2)</f>
        <v>0</v>
      </c>
    </row>
    <row r="1479" spans="1:7" s="196" customFormat="1" ht="24" customHeight="1" x14ac:dyDescent="0.2">
      <c r="A1479" s="211" t="str">
        <f t="shared" si="446"/>
        <v/>
      </c>
      <c r="B1479" s="211" t="str">
        <f t="shared" si="447"/>
        <v/>
      </c>
      <c r="C1479" s="220"/>
      <c r="D1479" s="174" t="str">
        <f t="shared" si="448"/>
        <v/>
      </c>
      <c r="E1479" s="173"/>
      <c r="F1479" s="201">
        <f t="shared" si="449"/>
        <v>0</v>
      </c>
      <c r="G1479" s="201">
        <f>ROUND(E1479*F1479,2)</f>
        <v>0</v>
      </c>
    </row>
    <row r="1480" spans="1:7" s="196" customFormat="1" ht="24" customHeight="1" x14ac:dyDescent="0.2">
      <c r="A1480" s="211" t="str">
        <f t="shared" si="446"/>
        <v/>
      </c>
      <c r="B1480" s="211" t="str">
        <f t="shared" si="447"/>
        <v/>
      </c>
      <c r="C1480" s="220"/>
      <c r="D1480" s="174" t="str">
        <f t="shared" si="448"/>
        <v/>
      </c>
      <c r="E1480" s="173"/>
      <c r="F1480" s="201">
        <f t="shared" si="449"/>
        <v>0</v>
      </c>
      <c r="G1480" s="201">
        <f t="shared" ref="G1480:G1485" si="450">ROUND(E1480*F1480,2)</f>
        <v>0</v>
      </c>
    </row>
    <row r="1481" spans="1:7" s="196" customFormat="1" ht="24" customHeight="1" x14ac:dyDescent="0.2">
      <c r="A1481" s="211" t="str">
        <f t="shared" si="446"/>
        <v/>
      </c>
      <c r="B1481" s="211" t="str">
        <f t="shared" si="447"/>
        <v/>
      </c>
      <c r="C1481" s="220"/>
      <c r="D1481" s="174" t="str">
        <f t="shared" si="448"/>
        <v/>
      </c>
      <c r="E1481" s="173"/>
      <c r="F1481" s="201">
        <f t="shared" si="449"/>
        <v>0</v>
      </c>
      <c r="G1481" s="201">
        <f t="shared" si="450"/>
        <v>0</v>
      </c>
    </row>
    <row r="1482" spans="1:7" s="196" customFormat="1" ht="24" customHeight="1" x14ac:dyDescent="0.2">
      <c r="A1482" s="211" t="str">
        <f t="shared" si="446"/>
        <v/>
      </c>
      <c r="B1482" s="211" t="str">
        <f t="shared" si="447"/>
        <v/>
      </c>
      <c r="C1482" s="220"/>
      <c r="D1482" s="174" t="str">
        <f t="shared" si="448"/>
        <v/>
      </c>
      <c r="E1482" s="173"/>
      <c r="F1482" s="201">
        <f t="shared" si="449"/>
        <v>0</v>
      </c>
      <c r="G1482" s="201">
        <f t="shared" si="450"/>
        <v>0</v>
      </c>
    </row>
    <row r="1483" spans="1:7" s="196" customFormat="1" ht="24" customHeight="1" x14ac:dyDescent="0.2">
      <c r="A1483" s="211" t="str">
        <f t="shared" si="446"/>
        <v/>
      </c>
      <c r="B1483" s="211" t="str">
        <f t="shared" si="447"/>
        <v/>
      </c>
      <c r="C1483" s="220"/>
      <c r="D1483" s="174" t="str">
        <f t="shared" si="448"/>
        <v/>
      </c>
      <c r="E1483" s="173"/>
      <c r="F1483" s="201">
        <f t="shared" si="449"/>
        <v>0</v>
      </c>
      <c r="G1483" s="201">
        <f t="shared" si="450"/>
        <v>0</v>
      </c>
    </row>
    <row r="1484" spans="1:7" s="196" customFormat="1" ht="24" customHeight="1" x14ac:dyDescent="0.2">
      <c r="A1484" s="211" t="str">
        <f>IFERROR(VLOOKUP(C1484,Tabla_Insumos,4,FALSE),"")</f>
        <v/>
      </c>
      <c r="B1484" s="211" t="str">
        <f>IFERROR(VLOOKUP(A1484,Tabla_Indices,5,FALSE),"")</f>
        <v/>
      </c>
      <c r="C1484" s="221"/>
      <c r="D1484" s="172" t="str">
        <f>IFERROR(VLOOKUP(C1484,Tabla_Insumos,2,FALSE),"")</f>
        <v/>
      </c>
      <c r="E1484" s="176"/>
      <c r="F1484" s="201">
        <f t="shared" si="449"/>
        <v>0</v>
      </c>
      <c r="G1484" s="201">
        <f t="shared" si="450"/>
        <v>0</v>
      </c>
    </row>
    <row r="1485" spans="1:7" s="196" customFormat="1" ht="24" customHeight="1" x14ac:dyDescent="0.2">
      <c r="A1485" s="211" t="str">
        <f>IFERROR(VLOOKUP(C1485,Tabla_Insumos,4,FALSE),"")</f>
        <v/>
      </c>
      <c r="B1485" s="211" t="str">
        <f>IFERROR(VLOOKUP(A1485,Tabla_Indices,5,FALSE),"")</f>
        <v/>
      </c>
      <c r="C1485" s="221"/>
      <c r="D1485" s="172" t="str">
        <f>IFERROR(VLOOKUP(C1485,Tabla_Insumos,2,FALSE),"")</f>
        <v/>
      </c>
      <c r="E1485" s="176"/>
      <c r="F1485" s="201">
        <f t="shared" si="449"/>
        <v>0</v>
      </c>
      <c r="G1485" s="201">
        <f t="shared" si="450"/>
        <v>0</v>
      </c>
    </row>
    <row r="1486" spans="1:7" ht="24" customHeight="1" x14ac:dyDescent="0.2">
      <c r="A1486" s="212"/>
      <c r="E1486" s="178"/>
      <c r="F1486" s="195" t="s">
        <v>1744</v>
      </c>
      <c r="G1486" s="222">
        <f>SUBTOTAL(9,G1478:G1485)</f>
        <v>0</v>
      </c>
    </row>
    <row r="1487" spans="1:7" ht="24" customHeight="1" x14ac:dyDescent="0.2">
      <c r="A1487" s="212"/>
      <c r="C1487" s="74" t="s">
        <v>1745</v>
      </c>
      <c r="E1487" s="178"/>
      <c r="G1487" s="194"/>
    </row>
    <row r="1488" spans="1:7" s="196" customFormat="1" ht="24" customHeight="1" x14ac:dyDescent="0.2">
      <c r="A1488" s="211" t="str">
        <f>IFERROR(VLOOKUP(C1488,Tabla_Insumos,4,FALSE),"")</f>
        <v/>
      </c>
      <c r="B1488" s="211" t="str">
        <f>IFERROR(VLOOKUP(C1488,Tabla_Insumos,5,FALSE),"")</f>
        <v/>
      </c>
      <c r="C1488" s="220"/>
      <c r="D1488" s="174" t="str">
        <f>IFERROR(VLOOKUP(C1488,Tabla_Insumos,2,FALSE),"")</f>
        <v/>
      </c>
      <c r="E1488" s="173"/>
      <c r="F1488" s="201">
        <f t="shared" ref="F1488:F1496" si="451">IFERROR(VLOOKUP(C1488,Tabla_Insumos,3,FALSE),0)</f>
        <v>0</v>
      </c>
      <c r="G1488" s="201">
        <f t="shared" ref="G1488:G1496" si="452">ROUND(E1488*F1488,2)</f>
        <v>0</v>
      </c>
    </row>
    <row r="1489" spans="1:7" s="196" customFormat="1" ht="24" customHeight="1" x14ac:dyDescent="0.2">
      <c r="A1489" s="211" t="str">
        <f>IFERROR(VLOOKUP(C1489,Tabla_Insumos,4,FALSE),"")</f>
        <v/>
      </c>
      <c r="B1489" s="211" t="str">
        <f>IFERROR(VLOOKUP(C1489,Tabla_Insumos,5,FALSE),"")</f>
        <v/>
      </c>
      <c r="C1489" s="220"/>
      <c r="D1489" s="174" t="str">
        <f>IFERROR(VLOOKUP(C1489,Tabla_Insumos,2,FALSE),"")</f>
        <v/>
      </c>
      <c r="E1489" s="173"/>
      <c r="F1489" s="201">
        <f t="shared" si="451"/>
        <v>0</v>
      </c>
      <c r="G1489" s="201">
        <f t="shared" si="452"/>
        <v>0</v>
      </c>
    </row>
    <row r="1490" spans="1:7" s="196" customFormat="1" ht="24" customHeight="1" x14ac:dyDescent="0.2">
      <c r="A1490" s="211" t="str">
        <f t="shared" ref="A1490:A1496" si="453">IFERROR(VLOOKUP(C1490,Tabla_Insumos,4,FALSE),"")</f>
        <v/>
      </c>
      <c r="B1490" s="211" t="str">
        <f t="shared" ref="B1490:B1496" si="454">IFERROR(VLOOKUP(C1490,Tabla_Insumos,5,FALSE),"")</f>
        <v/>
      </c>
      <c r="C1490" s="221"/>
      <c r="D1490" s="172" t="str">
        <f t="shared" ref="D1490:D1496" si="455">IFERROR(VLOOKUP(C1490,Tabla_Insumos,2,FALSE),"")</f>
        <v/>
      </c>
      <c r="E1490" s="176"/>
      <c r="F1490" s="201">
        <f t="shared" si="451"/>
        <v>0</v>
      </c>
      <c r="G1490" s="201">
        <f t="shared" si="452"/>
        <v>0</v>
      </c>
    </row>
    <row r="1491" spans="1:7" s="196" customFormat="1" ht="24" customHeight="1" x14ac:dyDescent="0.2">
      <c r="A1491" s="211" t="str">
        <f t="shared" si="453"/>
        <v/>
      </c>
      <c r="B1491" s="211" t="str">
        <f t="shared" si="454"/>
        <v/>
      </c>
      <c r="C1491" s="221"/>
      <c r="D1491" s="172" t="str">
        <f t="shared" si="455"/>
        <v/>
      </c>
      <c r="E1491" s="176"/>
      <c r="F1491" s="201">
        <f t="shared" si="451"/>
        <v>0</v>
      </c>
      <c r="G1491" s="201">
        <f t="shared" si="452"/>
        <v>0</v>
      </c>
    </row>
    <row r="1492" spans="1:7" s="196" customFormat="1" ht="24" customHeight="1" x14ac:dyDescent="0.2">
      <c r="A1492" s="211" t="str">
        <f t="shared" si="453"/>
        <v/>
      </c>
      <c r="B1492" s="211" t="str">
        <f t="shared" si="454"/>
        <v/>
      </c>
      <c r="C1492" s="221"/>
      <c r="D1492" s="172" t="str">
        <f t="shared" si="455"/>
        <v/>
      </c>
      <c r="E1492" s="176"/>
      <c r="F1492" s="201">
        <f t="shared" si="451"/>
        <v>0</v>
      </c>
      <c r="G1492" s="201">
        <f t="shared" si="452"/>
        <v>0</v>
      </c>
    </row>
    <row r="1493" spans="1:7" s="196" customFormat="1" ht="24" customHeight="1" x14ac:dyDescent="0.2">
      <c r="A1493" s="211" t="str">
        <f t="shared" si="453"/>
        <v/>
      </c>
      <c r="B1493" s="211" t="str">
        <f t="shared" si="454"/>
        <v/>
      </c>
      <c r="C1493" s="221"/>
      <c r="D1493" s="172" t="str">
        <f t="shared" si="455"/>
        <v/>
      </c>
      <c r="E1493" s="176"/>
      <c r="F1493" s="201">
        <f t="shared" si="451"/>
        <v>0</v>
      </c>
      <c r="G1493" s="201">
        <f t="shared" si="452"/>
        <v>0</v>
      </c>
    </row>
    <row r="1494" spans="1:7" s="196" customFormat="1" ht="24" customHeight="1" x14ac:dyDescent="0.2">
      <c r="A1494" s="211" t="str">
        <f t="shared" si="453"/>
        <v/>
      </c>
      <c r="B1494" s="211" t="str">
        <f t="shared" si="454"/>
        <v/>
      </c>
      <c r="C1494" s="221"/>
      <c r="D1494" s="172" t="str">
        <f t="shared" si="455"/>
        <v/>
      </c>
      <c r="E1494" s="176"/>
      <c r="F1494" s="201">
        <f t="shared" si="451"/>
        <v>0</v>
      </c>
      <c r="G1494" s="201">
        <f t="shared" si="452"/>
        <v>0</v>
      </c>
    </row>
    <row r="1495" spans="1:7" s="196" customFormat="1" ht="24" customHeight="1" x14ac:dyDescent="0.2">
      <c r="A1495" s="211" t="str">
        <f t="shared" si="453"/>
        <v/>
      </c>
      <c r="B1495" s="211" t="str">
        <f t="shared" si="454"/>
        <v/>
      </c>
      <c r="C1495" s="221"/>
      <c r="D1495" s="172" t="str">
        <f t="shared" si="455"/>
        <v/>
      </c>
      <c r="E1495" s="176"/>
      <c r="F1495" s="201">
        <f t="shared" si="451"/>
        <v>0</v>
      </c>
      <c r="G1495" s="201">
        <f t="shared" si="452"/>
        <v>0</v>
      </c>
    </row>
    <row r="1496" spans="1:7" s="196" customFormat="1" ht="24" customHeight="1" x14ac:dyDescent="0.2">
      <c r="A1496" s="211" t="str">
        <f t="shared" si="453"/>
        <v/>
      </c>
      <c r="B1496" s="211" t="str">
        <f t="shared" si="454"/>
        <v/>
      </c>
      <c r="C1496" s="221"/>
      <c r="D1496" s="172" t="str">
        <f t="shared" si="455"/>
        <v/>
      </c>
      <c r="E1496" s="176"/>
      <c r="F1496" s="201">
        <f t="shared" si="451"/>
        <v>0</v>
      </c>
      <c r="G1496" s="201">
        <f t="shared" si="452"/>
        <v>0</v>
      </c>
    </row>
    <row r="1497" spans="1:7" ht="24" customHeight="1" x14ac:dyDescent="0.2">
      <c r="A1497" s="213"/>
      <c r="E1497" s="178"/>
      <c r="F1497" s="195" t="s">
        <v>1746</v>
      </c>
      <c r="G1497" s="222">
        <f>SUBTOTAL(9,G1488:G1496)</f>
        <v>0</v>
      </c>
    </row>
    <row r="1498" spans="1:7" ht="24" customHeight="1" x14ac:dyDescent="0.2">
      <c r="A1498" s="212"/>
      <c r="E1498" s="178"/>
      <c r="G1498" s="194"/>
    </row>
    <row r="1499" spans="1:7" ht="24" customHeight="1" x14ac:dyDescent="0.2">
      <c r="A1499" s="214" t="str">
        <f>B1457</f>
        <v>3.3.7</v>
      </c>
      <c r="B1499" s="98" t="str">
        <f>C1457</f>
        <v>Cenefa con estructura soporte</v>
      </c>
      <c r="C1499" s="197"/>
      <c r="D1499" s="197" t="s">
        <v>1747</v>
      </c>
      <c r="E1499" s="198"/>
      <c r="F1499" s="225" t="s">
        <v>1748</v>
      </c>
      <c r="G1499" s="226">
        <f>SUBTOTAL(9,G1462:G1498)</f>
        <v>0</v>
      </c>
    </row>
    <row r="1501" spans="1:7" ht="24" customHeight="1" x14ac:dyDescent="0.2">
      <c r="A1501" s="203" t="s">
        <v>1725</v>
      </c>
      <c r="B1501" s="204"/>
      <c r="C1501" s="99"/>
      <c r="D1501" s="99"/>
      <c r="E1501" s="99"/>
      <c r="F1501" s="99"/>
      <c r="G1501" s="215"/>
    </row>
    <row r="1502" spans="1:7" ht="24" customHeight="1" x14ac:dyDescent="0.2">
      <c r="A1502" s="206" t="s">
        <v>1726</v>
      </c>
      <c r="B1502" s="207" t="str">
        <f>Comitente</f>
        <v>SUBSECRETARIA DE OBRAS PUBLICAS</v>
      </c>
      <c r="C1502" s="216"/>
      <c r="D1502" s="74"/>
      <c r="E1502" s="74"/>
      <c r="F1502" s="190"/>
      <c r="G1502" s="191"/>
    </row>
    <row r="1503" spans="1:7" ht="24" customHeight="1" x14ac:dyDescent="0.2">
      <c r="A1503" s="206" t="s">
        <v>1727</v>
      </c>
      <c r="B1503" s="207">
        <f>Contratista</f>
        <v>0</v>
      </c>
      <c r="C1503" s="217"/>
      <c r="D1503" s="217"/>
      <c r="E1503" s="217"/>
      <c r="F1503" s="190"/>
      <c r="G1503" s="191"/>
    </row>
    <row r="1504" spans="1:7" ht="24" customHeight="1" x14ac:dyDescent="0.2">
      <c r="A1504" s="206" t="s">
        <v>1728</v>
      </c>
      <c r="B1504" s="207" t="str">
        <f>Obra</f>
        <v>CAPS. VIRGEN DE GUADALUPE</v>
      </c>
      <c r="C1504" s="217"/>
      <c r="D1504" s="217"/>
      <c r="E1504" s="217"/>
      <c r="F1504" s="190" t="s">
        <v>1729</v>
      </c>
      <c r="G1504" s="218">
        <f>Fecha_Base</f>
        <v>0</v>
      </c>
    </row>
    <row r="1505" spans="1:7" ht="24" customHeight="1" x14ac:dyDescent="0.2">
      <c r="A1505" s="208" t="s">
        <v>1730</v>
      </c>
      <c r="B1505" s="100" t="str">
        <f>Ubicación</f>
        <v xml:space="preserve"> Calle Enfermera Medina y Cristobal Colon - Dpto. CAUCETE   -  Sup. 227,50m2</v>
      </c>
      <c r="C1505" s="74"/>
      <c r="E1505" s="178"/>
      <c r="G1505" s="194"/>
    </row>
    <row r="1506" spans="1:7" ht="24" customHeight="1" x14ac:dyDescent="0.2">
      <c r="A1506" s="208" t="s">
        <v>1731</v>
      </c>
      <c r="B1506" s="192">
        <f>IFERROR(VALUE(LEFT(B1507,FIND(".",B1507)-1)),"")</f>
        <v>4</v>
      </c>
      <c r="C1506" s="71" t="str">
        <f>IFERROR(VLOOKUP(B1506,Tabla_CyP,2,FALSE),"")</f>
        <v/>
      </c>
      <c r="E1506" s="178"/>
      <c r="G1506" s="194"/>
    </row>
    <row r="1507" spans="1:7" ht="24" customHeight="1" x14ac:dyDescent="0.2">
      <c r="A1507" s="208" t="s">
        <v>1732</v>
      </c>
      <c r="B1507" s="193" t="str">
        <f>IFERROR(VLOOKUP(COUNTIF($A$1:A1507,"ANALISIS DE PRECIOS"),Tabla_NumeroItem,2,FALSE),"")</f>
        <v>4.1.3</v>
      </c>
      <c r="C1507" s="71" t="str">
        <f>IFERROR(VLOOKUP(B1507,Tabla_CyP,2,FALSE),"")</f>
        <v>Mampostería armada de 0,20m</v>
      </c>
      <c r="E1507" s="178"/>
      <c r="F1507" s="190" t="s">
        <v>1733</v>
      </c>
      <c r="G1507" s="194" t="str">
        <f>IFERROR(VLOOKUP(B1507,Tabla_CyP,4,FALSE),"")</f>
        <v>m2</v>
      </c>
    </row>
    <row r="1508" spans="1:7" ht="24" customHeight="1" x14ac:dyDescent="0.2">
      <c r="A1508" s="208"/>
      <c r="B1508" s="100"/>
      <c r="E1508" s="178"/>
      <c r="G1508" s="194"/>
    </row>
    <row r="1509" spans="1:7" ht="24" customHeight="1" x14ac:dyDescent="0.2">
      <c r="A1509" s="419" t="s">
        <v>1734</v>
      </c>
      <c r="B1509" s="420"/>
      <c r="C1509" s="421" t="s">
        <v>1690</v>
      </c>
      <c r="D1509" s="421" t="s">
        <v>1735</v>
      </c>
      <c r="E1509" s="423" t="s">
        <v>1736</v>
      </c>
      <c r="F1509" s="425" t="s">
        <v>1737</v>
      </c>
      <c r="G1509" s="425" t="s">
        <v>1738</v>
      </c>
    </row>
    <row r="1510" spans="1:7" ht="24" customHeight="1" x14ac:dyDescent="0.2">
      <c r="A1510" s="209" t="s">
        <v>1739</v>
      </c>
      <c r="B1510" s="209" t="s">
        <v>1740</v>
      </c>
      <c r="C1510" s="422"/>
      <c r="D1510" s="422"/>
      <c r="E1510" s="424"/>
      <c r="F1510" s="426"/>
      <c r="G1510" s="426"/>
    </row>
    <row r="1511" spans="1:7" ht="24" customHeight="1" x14ac:dyDescent="0.2">
      <c r="A1511" s="189"/>
      <c r="B1511" s="210"/>
      <c r="C1511" s="89" t="s">
        <v>1741</v>
      </c>
      <c r="D1511" s="197"/>
      <c r="E1511" s="198"/>
      <c r="F1511" s="199"/>
      <c r="G1511" s="200"/>
    </row>
    <row r="1512" spans="1:7" s="196" customFormat="1" ht="24" customHeight="1" x14ac:dyDescent="0.2">
      <c r="A1512" s="211" t="str">
        <f>IFERROR(VLOOKUP(C1512,Tabla_Insumos,4,FALSE),"")</f>
        <v/>
      </c>
      <c r="B1512" s="211" t="str">
        <f>IFERROR(VLOOKUP(C1512,Tabla_Insumos,5,FALSE),"")</f>
        <v/>
      </c>
      <c r="C1512" s="220"/>
      <c r="D1512" s="174" t="str">
        <f>IFERROR(VLOOKUP(C1512,Tabla_Insumos,2,FALSE),"")</f>
        <v/>
      </c>
      <c r="E1512" s="173"/>
      <c r="F1512" s="201">
        <f t="shared" ref="F1512:F1525" si="456">IFERROR(VLOOKUP(C1512,Tabla_Insumos,3,FALSE),0)</f>
        <v>0</v>
      </c>
      <c r="G1512" s="201">
        <f>ROUND(E1512*F1512,2)</f>
        <v>0</v>
      </c>
    </row>
    <row r="1513" spans="1:7" s="196" customFormat="1" ht="24" customHeight="1" x14ac:dyDescent="0.2">
      <c r="A1513" s="211" t="str">
        <f>IFERROR(VLOOKUP(C1513,Tabla_Insumos,4,FALSE),"")</f>
        <v/>
      </c>
      <c r="B1513" s="211" t="str">
        <f>IFERROR(VLOOKUP(C1513,Tabla_Insumos,5,FALSE),"")</f>
        <v/>
      </c>
      <c r="C1513" s="220"/>
      <c r="D1513" s="174" t="str">
        <f>IFERROR(VLOOKUP(C1513,Tabla_Insumos,2,FALSE),"")</f>
        <v/>
      </c>
      <c r="E1513" s="173"/>
      <c r="F1513" s="201">
        <f t="shared" si="456"/>
        <v>0</v>
      </c>
      <c r="G1513" s="201">
        <f t="shared" ref="G1513:G1525" si="457">ROUND(E1513*F1513,2)</f>
        <v>0</v>
      </c>
    </row>
    <row r="1514" spans="1:7" s="196" customFormat="1" ht="24" customHeight="1" x14ac:dyDescent="0.2">
      <c r="A1514" s="211" t="str">
        <f>IFERROR(VLOOKUP(C1514,Tabla_Insumos,4,FALSE),"")</f>
        <v/>
      </c>
      <c r="B1514" s="211" t="str">
        <f>IFERROR(VLOOKUP(C1514,Tabla_Insumos,5,FALSE),"")</f>
        <v/>
      </c>
      <c r="C1514" s="227"/>
      <c r="D1514" s="174" t="str">
        <f>IFERROR(VLOOKUP(C1514,Tabla_Insumos,2,FALSE),"")</f>
        <v/>
      </c>
      <c r="E1514" s="173"/>
      <c r="F1514" s="201">
        <f t="shared" si="456"/>
        <v>0</v>
      </c>
      <c r="G1514" s="201">
        <f t="shared" si="457"/>
        <v>0</v>
      </c>
    </row>
    <row r="1515" spans="1:7" s="196" customFormat="1" ht="24" customHeight="1" x14ac:dyDescent="0.2">
      <c r="A1515" s="211" t="str">
        <f>IFERROR(VLOOKUP(C1515,Tabla_Insumos,4,FALSE),"")</f>
        <v/>
      </c>
      <c r="B1515" s="211" t="str">
        <f>IFERROR(VLOOKUP(C1515,Tabla_Insumos,5,FALSE),"")</f>
        <v/>
      </c>
      <c r="C1515" s="220"/>
      <c r="D1515" s="174" t="str">
        <f>IFERROR(VLOOKUP(C1515,Tabla_Insumos,2,FALSE),"")</f>
        <v/>
      </c>
      <c r="E1515" s="173"/>
      <c r="F1515" s="201">
        <f t="shared" si="456"/>
        <v>0</v>
      </c>
      <c r="G1515" s="201">
        <f t="shared" si="457"/>
        <v>0</v>
      </c>
    </row>
    <row r="1516" spans="1:7" s="196" customFormat="1" ht="24" customHeight="1" x14ac:dyDescent="0.2">
      <c r="A1516" s="211" t="str">
        <f t="shared" ref="A1516:A1525" si="458">IFERROR(VLOOKUP(C1516,Tabla_Insumos,4,FALSE),"")</f>
        <v/>
      </c>
      <c r="B1516" s="211" t="str">
        <f t="shared" ref="B1516:B1525" si="459">IFERROR(VLOOKUP(C1516,Tabla_Insumos,5,FALSE),"")</f>
        <v/>
      </c>
      <c r="C1516" s="221"/>
      <c r="D1516" s="172" t="str">
        <f t="shared" ref="D1516:D1525" si="460">IFERROR(VLOOKUP(C1516,Tabla_Insumos,2,FALSE),"")</f>
        <v/>
      </c>
      <c r="E1516" s="176"/>
      <c r="F1516" s="201">
        <f t="shared" si="456"/>
        <v>0</v>
      </c>
      <c r="G1516" s="201">
        <f t="shared" si="457"/>
        <v>0</v>
      </c>
    </row>
    <row r="1517" spans="1:7" s="196" customFormat="1" ht="24" customHeight="1" x14ac:dyDescent="0.2">
      <c r="A1517" s="211" t="str">
        <f t="shared" si="458"/>
        <v/>
      </c>
      <c r="B1517" s="211" t="str">
        <f t="shared" si="459"/>
        <v/>
      </c>
      <c r="C1517" s="221"/>
      <c r="D1517" s="172" t="str">
        <f t="shared" si="460"/>
        <v/>
      </c>
      <c r="E1517" s="176"/>
      <c r="F1517" s="201">
        <f t="shared" si="456"/>
        <v>0</v>
      </c>
      <c r="G1517" s="201">
        <f t="shared" si="457"/>
        <v>0</v>
      </c>
    </row>
    <row r="1518" spans="1:7" s="196" customFormat="1" ht="24" customHeight="1" x14ac:dyDescent="0.2">
      <c r="A1518" s="211" t="str">
        <f t="shared" si="458"/>
        <v/>
      </c>
      <c r="B1518" s="211" t="str">
        <f t="shared" si="459"/>
        <v/>
      </c>
      <c r="C1518" s="221"/>
      <c r="D1518" s="172" t="str">
        <f t="shared" si="460"/>
        <v/>
      </c>
      <c r="E1518" s="176"/>
      <c r="F1518" s="201">
        <f t="shared" si="456"/>
        <v>0</v>
      </c>
      <c r="G1518" s="201">
        <f t="shared" si="457"/>
        <v>0</v>
      </c>
    </row>
    <row r="1519" spans="1:7" s="196" customFormat="1" ht="24" customHeight="1" x14ac:dyDescent="0.2">
      <c r="A1519" s="211" t="str">
        <f t="shared" si="458"/>
        <v/>
      </c>
      <c r="B1519" s="211" t="str">
        <f t="shared" si="459"/>
        <v/>
      </c>
      <c r="C1519" s="221"/>
      <c r="D1519" s="172" t="str">
        <f t="shared" si="460"/>
        <v/>
      </c>
      <c r="E1519" s="176"/>
      <c r="F1519" s="201">
        <f t="shared" si="456"/>
        <v>0</v>
      </c>
      <c r="G1519" s="201">
        <f t="shared" si="457"/>
        <v>0</v>
      </c>
    </row>
    <row r="1520" spans="1:7" s="196" customFormat="1" ht="24" customHeight="1" x14ac:dyDescent="0.2">
      <c r="A1520" s="211" t="str">
        <f t="shared" si="458"/>
        <v/>
      </c>
      <c r="B1520" s="211" t="str">
        <f t="shared" si="459"/>
        <v/>
      </c>
      <c r="C1520" s="221"/>
      <c r="D1520" s="172" t="str">
        <f t="shared" si="460"/>
        <v/>
      </c>
      <c r="E1520" s="176"/>
      <c r="F1520" s="201">
        <f t="shared" si="456"/>
        <v>0</v>
      </c>
      <c r="G1520" s="201">
        <f t="shared" si="457"/>
        <v>0</v>
      </c>
    </row>
    <row r="1521" spans="1:7" s="196" customFormat="1" ht="24" customHeight="1" x14ac:dyDescent="0.2">
      <c r="A1521" s="211" t="str">
        <f t="shared" si="458"/>
        <v/>
      </c>
      <c r="B1521" s="211" t="str">
        <f t="shared" si="459"/>
        <v/>
      </c>
      <c r="C1521" s="221"/>
      <c r="D1521" s="172" t="str">
        <f t="shared" si="460"/>
        <v/>
      </c>
      <c r="E1521" s="176"/>
      <c r="F1521" s="201">
        <f t="shared" si="456"/>
        <v>0</v>
      </c>
      <c r="G1521" s="201">
        <f t="shared" si="457"/>
        <v>0</v>
      </c>
    </row>
    <row r="1522" spans="1:7" s="196" customFormat="1" ht="24" customHeight="1" x14ac:dyDescent="0.2">
      <c r="A1522" s="211" t="str">
        <f t="shared" si="458"/>
        <v/>
      </c>
      <c r="B1522" s="211" t="str">
        <f t="shared" si="459"/>
        <v/>
      </c>
      <c r="C1522" s="221"/>
      <c r="D1522" s="172" t="str">
        <f t="shared" si="460"/>
        <v/>
      </c>
      <c r="E1522" s="176"/>
      <c r="F1522" s="201">
        <f t="shared" si="456"/>
        <v>0</v>
      </c>
      <c r="G1522" s="201">
        <f t="shared" si="457"/>
        <v>0</v>
      </c>
    </row>
    <row r="1523" spans="1:7" s="196" customFormat="1" ht="24" customHeight="1" x14ac:dyDescent="0.2">
      <c r="A1523" s="211" t="str">
        <f t="shared" si="458"/>
        <v/>
      </c>
      <c r="B1523" s="211" t="str">
        <f t="shared" si="459"/>
        <v/>
      </c>
      <c r="C1523" s="221"/>
      <c r="D1523" s="172" t="str">
        <f t="shared" si="460"/>
        <v/>
      </c>
      <c r="E1523" s="176"/>
      <c r="F1523" s="201">
        <f t="shared" si="456"/>
        <v>0</v>
      </c>
      <c r="G1523" s="201">
        <f t="shared" si="457"/>
        <v>0</v>
      </c>
    </row>
    <row r="1524" spans="1:7" s="196" customFormat="1" ht="24" customHeight="1" x14ac:dyDescent="0.2">
      <c r="A1524" s="211" t="str">
        <f t="shared" si="458"/>
        <v/>
      </c>
      <c r="B1524" s="211" t="str">
        <f t="shared" si="459"/>
        <v/>
      </c>
      <c r="C1524" s="221"/>
      <c r="D1524" s="172" t="str">
        <f t="shared" si="460"/>
        <v/>
      </c>
      <c r="E1524" s="176"/>
      <c r="F1524" s="201">
        <f t="shared" si="456"/>
        <v>0</v>
      </c>
      <c r="G1524" s="201">
        <f t="shared" si="457"/>
        <v>0</v>
      </c>
    </row>
    <row r="1525" spans="1:7" s="196" customFormat="1" ht="24" customHeight="1" x14ac:dyDescent="0.2">
      <c r="A1525" s="211" t="str">
        <f t="shared" si="458"/>
        <v/>
      </c>
      <c r="B1525" s="211" t="str">
        <f t="shared" si="459"/>
        <v/>
      </c>
      <c r="C1525" s="221"/>
      <c r="D1525" s="172" t="str">
        <f t="shared" si="460"/>
        <v/>
      </c>
      <c r="E1525" s="176"/>
      <c r="F1525" s="202">
        <f t="shared" si="456"/>
        <v>0</v>
      </c>
      <c r="G1525" s="201">
        <f t="shared" si="457"/>
        <v>0</v>
      </c>
    </row>
    <row r="1526" spans="1:7" ht="24" customHeight="1" x14ac:dyDescent="0.2">
      <c r="A1526" s="212"/>
      <c r="E1526" s="178"/>
      <c r="F1526" s="195" t="s">
        <v>1742</v>
      </c>
      <c r="G1526" s="222">
        <f>SUBTOTAL(9,G1512:G1525)</f>
        <v>0</v>
      </c>
    </row>
    <row r="1527" spans="1:7" ht="24" customHeight="1" x14ac:dyDescent="0.2">
      <c r="A1527" s="212"/>
      <c r="C1527" s="74" t="s">
        <v>1743</v>
      </c>
      <c r="E1527" s="178"/>
      <c r="G1527" s="194"/>
    </row>
    <row r="1528" spans="1:7" s="196" customFormat="1" ht="24" customHeight="1" x14ac:dyDescent="0.2">
      <c r="A1528" s="211" t="str">
        <f t="shared" ref="A1528:A1533" si="461">IFERROR(VLOOKUP(C1528,Tabla_Insumos,4,FALSE),"")</f>
        <v/>
      </c>
      <c r="B1528" s="211" t="str">
        <f t="shared" ref="B1528:B1533" si="462">IFERROR(VLOOKUP(A1528,Tabla_Indices,5,FALSE),"")</f>
        <v/>
      </c>
      <c r="C1528" s="220"/>
      <c r="D1528" s="174" t="str">
        <f t="shared" ref="D1528:D1533" si="463">IFERROR(VLOOKUP(C1528,Tabla_Insumos,2,FALSE),"")</f>
        <v/>
      </c>
      <c r="E1528" s="173"/>
      <c r="F1528" s="201">
        <f t="shared" ref="F1528:F1535" si="464">IFERROR(VLOOKUP(C1528,Tabla_Insumos,3,FALSE),0)</f>
        <v>0</v>
      </c>
      <c r="G1528" s="201">
        <f>ROUND(E1528*F1528,2)</f>
        <v>0</v>
      </c>
    </row>
    <row r="1529" spans="1:7" s="196" customFormat="1" ht="24" customHeight="1" x14ac:dyDescent="0.2">
      <c r="A1529" s="211" t="str">
        <f t="shared" si="461"/>
        <v/>
      </c>
      <c r="B1529" s="211" t="str">
        <f t="shared" si="462"/>
        <v/>
      </c>
      <c r="C1529" s="220"/>
      <c r="D1529" s="174" t="str">
        <f t="shared" si="463"/>
        <v/>
      </c>
      <c r="E1529" s="173"/>
      <c r="F1529" s="201">
        <f t="shared" si="464"/>
        <v>0</v>
      </c>
      <c r="G1529" s="201">
        <f>ROUND(E1529*F1529,2)</f>
        <v>0</v>
      </c>
    </row>
    <row r="1530" spans="1:7" s="196" customFormat="1" ht="24" customHeight="1" x14ac:dyDescent="0.2">
      <c r="A1530" s="211" t="str">
        <f t="shared" si="461"/>
        <v/>
      </c>
      <c r="B1530" s="211" t="str">
        <f t="shared" si="462"/>
        <v/>
      </c>
      <c r="C1530" s="220"/>
      <c r="D1530" s="174" t="str">
        <f t="shared" si="463"/>
        <v/>
      </c>
      <c r="E1530" s="173"/>
      <c r="F1530" s="201">
        <f t="shared" si="464"/>
        <v>0</v>
      </c>
      <c r="G1530" s="201">
        <f t="shared" ref="G1530:G1535" si="465">ROUND(E1530*F1530,2)</f>
        <v>0</v>
      </c>
    </row>
    <row r="1531" spans="1:7" s="196" customFormat="1" ht="24" customHeight="1" x14ac:dyDescent="0.2">
      <c r="A1531" s="211" t="str">
        <f t="shared" si="461"/>
        <v/>
      </c>
      <c r="B1531" s="211" t="str">
        <f t="shared" si="462"/>
        <v/>
      </c>
      <c r="C1531" s="220"/>
      <c r="D1531" s="174" t="str">
        <f t="shared" si="463"/>
        <v/>
      </c>
      <c r="E1531" s="173"/>
      <c r="F1531" s="201">
        <f t="shared" si="464"/>
        <v>0</v>
      </c>
      <c r="G1531" s="201">
        <f t="shared" si="465"/>
        <v>0</v>
      </c>
    </row>
    <row r="1532" spans="1:7" s="196" customFormat="1" ht="24" customHeight="1" x14ac:dyDescent="0.2">
      <c r="A1532" s="211" t="str">
        <f t="shared" si="461"/>
        <v/>
      </c>
      <c r="B1532" s="211" t="str">
        <f t="shared" si="462"/>
        <v/>
      </c>
      <c r="C1532" s="220"/>
      <c r="D1532" s="174" t="str">
        <f t="shared" si="463"/>
        <v/>
      </c>
      <c r="E1532" s="173"/>
      <c r="F1532" s="201">
        <f t="shared" si="464"/>
        <v>0</v>
      </c>
      <c r="G1532" s="201">
        <f t="shared" si="465"/>
        <v>0</v>
      </c>
    </row>
    <row r="1533" spans="1:7" s="196" customFormat="1" ht="24" customHeight="1" x14ac:dyDescent="0.2">
      <c r="A1533" s="211" t="str">
        <f t="shared" si="461"/>
        <v/>
      </c>
      <c r="B1533" s="211" t="str">
        <f t="shared" si="462"/>
        <v/>
      </c>
      <c r="C1533" s="220"/>
      <c r="D1533" s="174" t="str">
        <f t="shared" si="463"/>
        <v/>
      </c>
      <c r="E1533" s="173"/>
      <c r="F1533" s="201">
        <f t="shared" si="464"/>
        <v>0</v>
      </c>
      <c r="G1533" s="201">
        <f t="shared" si="465"/>
        <v>0</v>
      </c>
    </row>
    <row r="1534" spans="1:7" s="196" customFormat="1" ht="24" customHeight="1" x14ac:dyDescent="0.2">
      <c r="A1534" s="211" t="str">
        <f>IFERROR(VLOOKUP(C1534,Tabla_Insumos,4,FALSE),"")</f>
        <v/>
      </c>
      <c r="B1534" s="211" t="str">
        <f>IFERROR(VLOOKUP(A1534,Tabla_Indices,5,FALSE),"")</f>
        <v/>
      </c>
      <c r="C1534" s="221"/>
      <c r="D1534" s="172" t="str">
        <f>IFERROR(VLOOKUP(C1534,Tabla_Insumos,2,FALSE),"")</f>
        <v/>
      </c>
      <c r="E1534" s="176"/>
      <c r="F1534" s="201">
        <f t="shared" si="464"/>
        <v>0</v>
      </c>
      <c r="G1534" s="201">
        <f t="shared" si="465"/>
        <v>0</v>
      </c>
    </row>
    <row r="1535" spans="1:7" s="196" customFormat="1" ht="24" customHeight="1" x14ac:dyDescent="0.2">
      <c r="A1535" s="211" t="str">
        <f>IFERROR(VLOOKUP(C1535,Tabla_Insumos,4,FALSE),"")</f>
        <v/>
      </c>
      <c r="B1535" s="211" t="str">
        <f>IFERROR(VLOOKUP(A1535,Tabla_Indices,5,FALSE),"")</f>
        <v/>
      </c>
      <c r="C1535" s="221"/>
      <c r="D1535" s="172" t="str">
        <f>IFERROR(VLOOKUP(C1535,Tabla_Insumos,2,FALSE),"")</f>
        <v/>
      </c>
      <c r="E1535" s="176"/>
      <c r="F1535" s="201">
        <f t="shared" si="464"/>
        <v>0</v>
      </c>
      <c r="G1535" s="201">
        <f t="shared" si="465"/>
        <v>0</v>
      </c>
    </row>
    <row r="1536" spans="1:7" ht="24" customHeight="1" x14ac:dyDescent="0.2">
      <c r="A1536" s="212"/>
      <c r="E1536" s="178"/>
      <c r="F1536" s="195" t="s">
        <v>1744</v>
      </c>
      <c r="G1536" s="222">
        <f>SUBTOTAL(9,G1528:G1535)</f>
        <v>0</v>
      </c>
    </row>
    <row r="1537" spans="1:7" ht="24" customHeight="1" x14ac:dyDescent="0.2">
      <c r="A1537" s="212"/>
      <c r="C1537" s="74" t="s">
        <v>1745</v>
      </c>
      <c r="E1537" s="178"/>
      <c r="G1537" s="194"/>
    </row>
    <row r="1538" spans="1:7" s="196" customFormat="1" ht="24" customHeight="1" x14ac:dyDescent="0.2">
      <c r="A1538" s="211" t="str">
        <f>IFERROR(VLOOKUP(C1538,Tabla_Insumos,4,FALSE),"")</f>
        <v/>
      </c>
      <c r="B1538" s="211" t="str">
        <f>IFERROR(VLOOKUP(C1538,Tabla_Insumos,5,FALSE),"")</f>
        <v/>
      </c>
      <c r="C1538" s="220"/>
      <c r="D1538" s="174" t="str">
        <f>IFERROR(VLOOKUP(C1538,Tabla_Insumos,2,FALSE),"")</f>
        <v/>
      </c>
      <c r="E1538" s="173"/>
      <c r="F1538" s="201">
        <f t="shared" ref="F1538:F1546" si="466">IFERROR(VLOOKUP(C1538,Tabla_Insumos,3,FALSE),0)</f>
        <v>0</v>
      </c>
      <c r="G1538" s="201">
        <f t="shared" ref="G1538:G1546" si="467">ROUND(E1538*F1538,2)</f>
        <v>0</v>
      </c>
    </row>
    <row r="1539" spans="1:7" s="196" customFormat="1" ht="24" customHeight="1" x14ac:dyDescent="0.2">
      <c r="A1539" s="211" t="str">
        <f>IFERROR(VLOOKUP(C1539,Tabla_Insumos,4,FALSE),"")</f>
        <v/>
      </c>
      <c r="B1539" s="211" t="str">
        <f>IFERROR(VLOOKUP(C1539,Tabla_Insumos,5,FALSE),"")</f>
        <v/>
      </c>
      <c r="C1539" s="220"/>
      <c r="D1539" s="174" t="str">
        <f>IFERROR(VLOOKUP(C1539,Tabla_Insumos,2,FALSE),"")</f>
        <v/>
      </c>
      <c r="E1539" s="173"/>
      <c r="F1539" s="201">
        <f t="shared" si="466"/>
        <v>0</v>
      </c>
      <c r="G1539" s="201">
        <f t="shared" si="467"/>
        <v>0</v>
      </c>
    </row>
    <row r="1540" spans="1:7" s="196" customFormat="1" ht="24" customHeight="1" x14ac:dyDescent="0.2">
      <c r="A1540" s="211" t="str">
        <f t="shared" ref="A1540:A1546" si="468">IFERROR(VLOOKUP(C1540,Tabla_Insumos,4,FALSE),"")</f>
        <v/>
      </c>
      <c r="B1540" s="211" t="str">
        <f t="shared" ref="B1540:B1546" si="469">IFERROR(VLOOKUP(C1540,Tabla_Insumos,5,FALSE),"")</f>
        <v/>
      </c>
      <c r="C1540" s="221"/>
      <c r="D1540" s="172" t="str">
        <f t="shared" ref="D1540:D1546" si="470">IFERROR(VLOOKUP(C1540,Tabla_Insumos,2,FALSE),"")</f>
        <v/>
      </c>
      <c r="E1540" s="176"/>
      <c r="F1540" s="201">
        <f t="shared" si="466"/>
        <v>0</v>
      </c>
      <c r="G1540" s="201">
        <f t="shared" si="467"/>
        <v>0</v>
      </c>
    </row>
    <row r="1541" spans="1:7" s="196" customFormat="1" ht="24" customHeight="1" x14ac:dyDescent="0.2">
      <c r="A1541" s="211" t="str">
        <f t="shared" si="468"/>
        <v/>
      </c>
      <c r="B1541" s="211" t="str">
        <f t="shared" si="469"/>
        <v/>
      </c>
      <c r="C1541" s="221"/>
      <c r="D1541" s="172" t="str">
        <f t="shared" si="470"/>
        <v/>
      </c>
      <c r="E1541" s="176"/>
      <c r="F1541" s="201">
        <f t="shared" si="466"/>
        <v>0</v>
      </c>
      <c r="G1541" s="201">
        <f t="shared" si="467"/>
        <v>0</v>
      </c>
    </row>
    <row r="1542" spans="1:7" s="196" customFormat="1" ht="24" customHeight="1" x14ac:dyDescent="0.2">
      <c r="A1542" s="211" t="str">
        <f t="shared" si="468"/>
        <v/>
      </c>
      <c r="B1542" s="211" t="str">
        <f t="shared" si="469"/>
        <v/>
      </c>
      <c r="C1542" s="221"/>
      <c r="D1542" s="172" t="str">
        <f t="shared" si="470"/>
        <v/>
      </c>
      <c r="E1542" s="176"/>
      <c r="F1542" s="201">
        <f t="shared" si="466"/>
        <v>0</v>
      </c>
      <c r="G1542" s="201">
        <f t="shared" si="467"/>
        <v>0</v>
      </c>
    </row>
    <row r="1543" spans="1:7" s="196" customFormat="1" ht="24" customHeight="1" x14ac:dyDescent="0.2">
      <c r="A1543" s="211" t="str">
        <f t="shared" si="468"/>
        <v/>
      </c>
      <c r="B1543" s="211" t="str">
        <f t="shared" si="469"/>
        <v/>
      </c>
      <c r="C1543" s="221"/>
      <c r="D1543" s="172" t="str">
        <f t="shared" si="470"/>
        <v/>
      </c>
      <c r="E1543" s="176"/>
      <c r="F1543" s="201">
        <f t="shared" si="466"/>
        <v>0</v>
      </c>
      <c r="G1543" s="201">
        <f t="shared" si="467"/>
        <v>0</v>
      </c>
    </row>
    <row r="1544" spans="1:7" s="196" customFormat="1" ht="24" customHeight="1" x14ac:dyDescent="0.2">
      <c r="A1544" s="211" t="str">
        <f t="shared" si="468"/>
        <v/>
      </c>
      <c r="B1544" s="211" t="str">
        <f t="shared" si="469"/>
        <v/>
      </c>
      <c r="C1544" s="221"/>
      <c r="D1544" s="172" t="str">
        <f t="shared" si="470"/>
        <v/>
      </c>
      <c r="E1544" s="176"/>
      <c r="F1544" s="201">
        <f t="shared" si="466"/>
        <v>0</v>
      </c>
      <c r="G1544" s="201">
        <f t="shared" si="467"/>
        <v>0</v>
      </c>
    </row>
    <row r="1545" spans="1:7" s="196" customFormat="1" ht="24" customHeight="1" x14ac:dyDescent="0.2">
      <c r="A1545" s="211" t="str">
        <f t="shared" si="468"/>
        <v/>
      </c>
      <c r="B1545" s="211" t="str">
        <f t="shared" si="469"/>
        <v/>
      </c>
      <c r="C1545" s="221"/>
      <c r="D1545" s="172" t="str">
        <f t="shared" si="470"/>
        <v/>
      </c>
      <c r="E1545" s="176"/>
      <c r="F1545" s="201">
        <f t="shared" si="466"/>
        <v>0</v>
      </c>
      <c r="G1545" s="201">
        <f t="shared" si="467"/>
        <v>0</v>
      </c>
    </row>
    <row r="1546" spans="1:7" s="196" customFormat="1" ht="24" customHeight="1" x14ac:dyDescent="0.2">
      <c r="A1546" s="211" t="str">
        <f t="shared" si="468"/>
        <v/>
      </c>
      <c r="B1546" s="211" t="str">
        <f t="shared" si="469"/>
        <v/>
      </c>
      <c r="C1546" s="221"/>
      <c r="D1546" s="172" t="str">
        <f t="shared" si="470"/>
        <v/>
      </c>
      <c r="E1546" s="176"/>
      <c r="F1546" s="201">
        <f t="shared" si="466"/>
        <v>0</v>
      </c>
      <c r="G1546" s="201">
        <f t="shared" si="467"/>
        <v>0</v>
      </c>
    </row>
    <row r="1547" spans="1:7" ht="24" customHeight="1" x14ac:dyDescent="0.2">
      <c r="A1547" s="213"/>
      <c r="E1547" s="178"/>
      <c r="F1547" s="195" t="s">
        <v>1746</v>
      </c>
      <c r="G1547" s="222">
        <f>SUBTOTAL(9,G1538:G1546)</f>
        <v>0</v>
      </c>
    </row>
    <row r="1548" spans="1:7" ht="24" customHeight="1" x14ac:dyDescent="0.2">
      <c r="A1548" s="212"/>
      <c r="E1548" s="178"/>
      <c r="G1548" s="194"/>
    </row>
    <row r="1549" spans="1:7" ht="24" customHeight="1" x14ac:dyDescent="0.2">
      <c r="A1549" s="214" t="str">
        <f>B1507</f>
        <v>4.1.3</v>
      </c>
      <c r="B1549" s="98" t="str">
        <f>C1507</f>
        <v>Mampostería armada de 0,20m</v>
      </c>
      <c r="C1549" s="197"/>
      <c r="D1549" s="197" t="s">
        <v>1747</v>
      </c>
      <c r="E1549" s="198"/>
      <c r="F1549" s="225" t="s">
        <v>1748</v>
      </c>
      <c r="G1549" s="226">
        <f>SUBTOTAL(9,G1512:G1548)</f>
        <v>0</v>
      </c>
    </row>
    <row r="1551" spans="1:7" ht="24" customHeight="1" x14ac:dyDescent="0.2">
      <c r="A1551" s="203" t="s">
        <v>1725</v>
      </c>
      <c r="B1551" s="204"/>
      <c r="C1551" s="99"/>
      <c r="D1551" s="99"/>
      <c r="E1551" s="99"/>
      <c r="F1551" s="99"/>
      <c r="G1551" s="215"/>
    </row>
    <row r="1552" spans="1:7" ht="24" customHeight="1" x14ac:dyDescent="0.2">
      <c r="A1552" s="206" t="s">
        <v>1726</v>
      </c>
      <c r="B1552" s="207" t="str">
        <f>Comitente</f>
        <v>SUBSECRETARIA DE OBRAS PUBLICAS</v>
      </c>
      <c r="C1552" s="216"/>
      <c r="D1552" s="74"/>
      <c r="E1552" s="74"/>
      <c r="F1552" s="190"/>
      <c r="G1552" s="191"/>
    </row>
    <row r="1553" spans="1:7" ht="24" customHeight="1" x14ac:dyDescent="0.2">
      <c r="A1553" s="206" t="s">
        <v>1727</v>
      </c>
      <c r="B1553" s="207">
        <f>Contratista</f>
        <v>0</v>
      </c>
      <c r="C1553" s="217"/>
      <c r="D1553" s="217"/>
      <c r="E1553" s="217"/>
      <c r="F1553" s="190"/>
      <c r="G1553" s="191"/>
    </row>
    <row r="1554" spans="1:7" ht="24" customHeight="1" x14ac:dyDescent="0.2">
      <c r="A1554" s="206" t="s">
        <v>1728</v>
      </c>
      <c r="B1554" s="207" t="str">
        <f>Obra</f>
        <v>CAPS. VIRGEN DE GUADALUPE</v>
      </c>
      <c r="C1554" s="217"/>
      <c r="D1554" s="217"/>
      <c r="E1554" s="217"/>
      <c r="F1554" s="190" t="s">
        <v>1729</v>
      </c>
      <c r="G1554" s="218">
        <f>Fecha_Base</f>
        <v>0</v>
      </c>
    </row>
    <row r="1555" spans="1:7" ht="24" customHeight="1" x14ac:dyDescent="0.2">
      <c r="A1555" s="208" t="s">
        <v>1730</v>
      </c>
      <c r="B1555" s="100" t="str">
        <f>Ubicación</f>
        <v xml:space="preserve"> Calle Enfermera Medina y Cristobal Colon - Dpto. CAUCETE   -  Sup. 227,50m2</v>
      </c>
      <c r="C1555" s="74"/>
      <c r="E1555" s="178"/>
      <c r="G1555" s="194"/>
    </row>
    <row r="1556" spans="1:7" ht="24" customHeight="1" x14ac:dyDescent="0.2">
      <c r="A1556" s="208" t="s">
        <v>1731</v>
      </c>
      <c r="B1556" s="192">
        <f>IFERROR(VALUE(LEFT(B1557,FIND(".",B1557)-1)),"")</f>
        <v>4</v>
      </c>
      <c r="C1556" s="71" t="str">
        <f>IFERROR(VLOOKUP(B1556,Tabla_CyP,2,FALSE),"")</f>
        <v/>
      </c>
      <c r="E1556" s="178"/>
      <c r="G1556" s="194"/>
    </row>
    <row r="1557" spans="1:7" ht="24" customHeight="1" x14ac:dyDescent="0.2">
      <c r="A1557" s="208" t="s">
        <v>1732</v>
      </c>
      <c r="B1557" s="193" t="str">
        <f>IFERROR(VLOOKUP(COUNTIF($A$1:A1557,"ANALISIS DE PRECIOS"),Tabla_NumeroItem,2,FALSE),"")</f>
        <v>4.2.1</v>
      </c>
      <c r="C1557" s="71" t="str">
        <f>IFERROR(VLOOKUP(B1557,Tabla_CyP,2,FALSE),"")</f>
        <v>Capa Aisladora horizontal y vertical</v>
      </c>
      <c r="E1557" s="178"/>
      <c r="F1557" s="190" t="s">
        <v>1733</v>
      </c>
      <c r="G1557" s="194" t="str">
        <f>IFERROR(VLOOKUP(B1557,Tabla_CyP,4,FALSE),"")</f>
        <v>m2</v>
      </c>
    </row>
    <row r="1558" spans="1:7" ht="24" customHeight="1" x14ac:dyDescent="0.2">
      <c r="A1558" s="208"/>
      <c r="B1558" s="100"/>
      <c r="E1558" s="178"/>
      <c r="G1558" s="194"/>
    </row>
    <row r="1559" spans="1:7" ht="24" customHeight="1" x14ac:dyDescent="0.2">
      <c r="A1559" s="419" t="s">
        <v>1734</v>
      </c>
      <c r="B1559" s="420"/>
      <c r="C1559" s="421" t="s">
        <v>1690</v>
      </c>
      <c r="D1559" s="421" t="s">
        <v>1735</v>
      </c>
      <c r="E1559" s="423" t="s">
        <v>1736</v>
      </c>
      <c r="F1559" s="425" t="s">
        <v>1737</v>
      </c>
      <c r="G1559" s="425" t="s">
        <v>1738</v>
      </c>
    </row>
    <row r="1560" spans="1:7" ht="24" customHeight="1" x14ac:dyDescent="0.2">
      <c r="A1560" s="209" t="s">
        <v>1739</v>
      </c>
      <c r="B1560" s="209" t="s">
        <v>1740</v>
      </c>
      <c r="C1560" s="422"/>
      <c r="D1560" s="422"/>
      <c r="E1560" s="424"/>
      <c r="F1560" s="426"/>
      <c r="G1560" s="426"/>
    </row>
    <row r="1561" spans="1:7" ht="24" customHeight="1" x14ac:dyDescent="0.2">
      <c r="A1561" s="189"/>
      <c r="B1561" s="210"/>
      <c r="C1561" s="89" t="s">
        <v>1741</v>
      </c>
      <c r="D1561" s="197"/>
      <c r="E1561" s="198"/>
      <c r="F1561" s="199"/>
      <c r="G1561" s="200"/>
    </row>
    <row r="1562" spans="1:7" ht="24" customHeight="1" x14ac:dyDescent="0.2">
      <c r="A1562" s="211" t="str">
        <f t="shared" ref="A1562:A1575" si="471">IFERROR(VLOOKUP(C1562,Tabla_Insumos,4,FALSE),"")</f>
        <v/>
      </c>
      <c r="B1562" s="211" t="str">
        <f>IFERROR(VLOOKUP(C1562,Tabla_Insumos,5,FALSE),"")</f>
        <v/>
      </c>
      <c r="C1562" s="220"/>
      <c r="D1562" s="174" t="str">
        <f t="shared" ref="D1562:D1575" si="472">IFERROR(VLOOKUP(C1562,Tabla_Insumos,2,FALSE),"")</f>
        <v/>
      </c>
      <c r="E1562" s="173"/>
      <c r="F1562" s="201">
        <f t="shared" ref="F1562:F1575" si="473">IFERROR(VLOOKUP(C1562,Tabla_Insumos,3,FALSE),0)</f>
        <v>0</v>
      </c>
      <c r="G1562" s="201">
        <f>ROUND(E1562*F1562,2)</f>
        <v>0</v>
      </c>
    </row>
    <row r="1563" spans="1:7" ht="24" customHeight="1" x14ac:dyDescent="0.2">
      <c r="A1563" s="211" t="str">
        <f t="shared" si="471"/>
        <v/>
      </c>
      <c r="B1563" s="211" t="str">
        <f t="shared" ref="B1563:B1575" si="474">IFERROR(VLOOKUP(C1563,Tabla_Insumos,5,FALSE),"")</f>
        <v/>
      </c>
      <c r="C1563" s="220"/>
      <c r="D1563" s="174" t="str">
        <f t="shared" si="472"/>
        <v/>
      </c>
      <c r="E1563" s="173"/>
      <c r="F1563" s="201">
        <f t="shared" si="473"/>
        <v>0</v>
      </c>
      <c r="G1563" s="201">
        <f t="shared" ref="G1563:G1575" si="475">ROUND(E1563*F1563,2)</f>
        <v>0</v>
      </c>
    </row>
    <row r="1564" spans="1:7" ht="24" customHeight="1" x14ac:dyDescent="0.2">
      <c r="A1564" s="211" t="str">
        <f t="shared" si="471"/>
        <v/>
      </c>
      <c r="B1564" s="211" t="str">
        <f t="shared" si="474"/>
        <v/>
      </c>
      <c r="C1564" s="227"/>
      <c r="D1564" s="174" t="str">
        <f t="shared" si="472"/>
        <v/>
      </c>
      <c r="E1564" s="173"/>
      <c r="F1564" s="201">
        <f t="shared" si="473"/>
        <v>0</v>
      </c>
      <c r="G1564" s="201">
        <f t="shared" si="475"/>
        <v>0</v>
      </c>
    </row>
    <row r="1565" spans="1:7" ht="24" customHeight="1" x14ac:dyDescent="0.2">
      <c r="A1565" s="211" t="str">
        <f t="shared" si="471"/>
        <v/>
      </c>
      <c r="B1565" s="211" t="str">
        <f t="shared" si="474"/>
        <v/>
      </c>
      <c r="C1565" s="220"/>
      <c r="D1565" s="174" t="str">
        <f t="shared" si="472"/>
        <v/>
      </c>
      <c r="E1565" s="173"/>
      <c r="F1565" s="201">
        <f t="shared" si="473"/>
        <v>0</v>
      </c>
      <c r="G1565" s="201">
        <f t="shared" si="475"/>
        <v>0</v>
      </c>
    </row>
    <row r="1566" spans="1:7" ht="24" customHeight="1" x14ac:dyDescent="0.2">
      <c r="A1566" s="211" t="str">
        <f t="shared" si="471"/>
        <v/>
      </c>
      <c r="B1566" s="211" t="str">
        <f t="shared" si="474"/>
        <v/>
      </c>
      <c r="C1566" s="221"/>
      <c r="D1566" s="172" t="str">
        <f t="shared" si="472"/>
        <v/>
      </c>
      <c r="E1566" s="176"/>
      <c r="F1566" s="201">
        <f t="shared" si="473"/>
        <v>0</v>
      </c>
      <c r="G1566" s="201">
        <f t="shared" si="475"/>
        <v>0</v>
      </c>
    </row>
    <row r="1567" spans="1:7" ht="24" customHeight="1" x14ac:dyDescent="0.2">
      <c r="A1567" s="211" t="str">
        <f t="shared" si="471"/>
        <v/>
      </c>
      <c r="B1567" s="211" t="str">
        <f t="shared" si="474"/>
        <v/>
      </c>
      <c r="C1567" s="221"/>
      <c r="D1567" s="172" t="str">
        <f t="shared" si="472"/>
        <v/>
      </c>
      <c r="E1567" s="176"/>
      <c r="F1567" s="201">
        <f t="shared" si="473"/>
        <v>0</v>
      </c>
      <c r="G1567" s="201">
        <f t="shared" si="475"/>
        <v>0</v>
      </c>
    </row>
    <row r="1568" spans="1:7" ht="24" customHeight="1" x14ac:dyDescent="0.2">
      <c r="A1568" s="211" t="str">
        <f t="shared" si="471"/>
        <v/>
      </c>
      <c r="B1568" s="211" t="str">
        <f t="shared" si="474"/>
        <v/>
      </c>
      <c r="C1568" s="221"/>
      <c r="D1568" s="172" t="str">
        <f t="shared" si="472"/>
        <v/>
      </c>
      <c r="E1568" s="176"/>
      <c r="F1568" s="201">
        <f t="shared" si="473"/>
        <v>0</v>
      </c>
      <c r="G1568" s="201">
        <f t="shared" si="475"/>
        <v>0</v>
      </c>
    </row>
    <row r="1569" spans="1:7" ht="24" customHeight="1" x14ac:dyDescent="0.2">
      <c r="A1569" s="211" t="str">
        <f t="shared" si="471"/>
        <v/>
      </c>
      <c r="B1569" s="211" t="str">
        <f t="shared" si="474"/>
        <v/>
      </c>
      <c r="C1569" s="221"/>
      <c r="D1569" s="172" t="str">
        <f t="shared" si="472"/>
        <v/>
      </c>
      <c r="E1569" s="176"/>
      <c r="F1569" s="201">
        <f t="shared" si="473"/>
        <v>0</v>
      </c>
      <c r="G1569" s="201">
        <f t="shared" si="475"/>
        <v>0</v>
      </c>
    </row>
    <row r="1570" spans="1:7" ht="24" customHeight="1" x14ac:dyDescent="0.2">
      <c r="A1570" s="211" t="str">
        <f t="shared" si="471"/>
        <v/>
      </c>
      <c r="B1570" s="211" t="str">
        <f t="shared" si="474"/>
        <v/>
      </c>
      <c r="C1570" s="221"/>
      <c r="D1570" s="172" t="str">
        <f t="shared" si="472"/>
        <v/>
      </c>
      <c r="E1570" s="176"/>
      <c r="F1570" s="201">
        <f t="shared" si="473"/>
        <v>0</v>
      </c>
      <c r="G1570" s="201">
        <f t="shared" si="475"/>
        <v>0</v>
      </c>
    </row>
    <row r="1571" spans="1:7" ht="24" customHeight="1" x14ac:dyDescent="0.2">
      <c r="A1571" s="211" t="str">
        <f t="shared" si="471"/>
        <v/>
      </c>
      <c r="B1571" s="211" t="str">
        <f t="shared" si="474"/>
        <v/>
      </c>
      <c r="C1571" s="221"/>
      <c r="D1571" s="172" t="str">
        <f t="shared" si="472"/>
        <v/>
      </c>
      <c r="E1571" s="176"/>
      <c r="F1571" s="201">
        <f t="shared" si="473"/>
        <v>0</v>
      </c>
      <c r="G1571" s="201">
        <f t="shared" si="475"/>
        <v>0</v>
      </c>
    </row>
    <row r="1572" spans="1:7" ht="24" customHeight="1" x14ac:dyDescent="0.2">
      <c r="A1572" s="211" t="str">
        <f t="shared" si="471"/>
        <v/>
      </c>
      <c r="B1572" s="211" t="str">
        <f t="shared" si="474"/>
        <v/>
      </c>
      <c r="C1572" s="221"/>
      <c r="D1572" s="172" t="str">
        <f t="shared" si="472"/>
        <v/>
      </c>
      <c r="E1572" s="176"/>
      <c r="F1572" s="201">
        <f t="shared" si="473"/>
        <v>0</v>
      </c>
      <c r="G1572" s="201">
        <f t="shared" si="475"/>
        <v>0</v>
      </c>
    </row>
    <row r="1573" spans="1:7" ht="24" customHeight="1" x14ac:dyDescent="0.2">
      <c r="A1573" s="211" t="str">
        <f t="shared" si="471"/>
        <v/>
      </c>
      <c r="B1573" s="211" t="str">
        <f t="shared" si="474"/>
        <v/>
      </c>
      <c r="C1573" s="221"/>
      <c r="D1573" s="172" t="str">
        <f t="shared" si="472"/>
        <v/>
      </c>
      <c r="E1573" s="176"/>
      <c r="F1573" s="201">
        <f t="shared" si="473"/>
        <v>0</v>
      </c>
      <c r="G1573" s="201">
        <f t="shared" si="475"/>
        <v>0</v>
      </c>
    </row>
    <row r="1574" spans="1:7" ht="24" customHeight="1" x14ac:dyDescent="0.2">
      <c r="A1574" s="211" t="str">
        <f t="shared" si="471"/>
        <v/>
      </c>
      <c r="B1574" s="211" t="str">
        <f t="shared" si="474"/>
        <v/>
      </c>
      <c r="C1574" s="221"/>
      <c r="D1574" s="172" t="str">
        <f t="shared" si="472"/>
        <v/>
      </c>
      <c r="E1574" s="176"/>
      <c r="F1574" s="201">
        <f t="shared" si="473"/>
        <v>0</v>
      </c>
      <c r="G1574" s="201">
        <f t="shared" si="475"/>
        <v>0</v>
      </c>
    </row>
    <row r="1575" spans="1:7" ht="24" customHeight="1" x14ac:dyDescent="0.2">
      <c r="A1575" s="211" t="str">
        <f t="shared" si="471"/>
        <v/>
      </c>
      <c r="B1575" s="211" t="str">
        <f t="shared" si="474"/>
        <v/>
      </c>
      <c r="C1575" s="221"/>
      <c r="D1575" s="172" t="str">
        <f t="shared" si="472"/>
        <v/>
      </c>
      <c r="E1575" s="176"/>
      <c r="F1575" s="202">
        <f t="shared" si="473"/>
        <v>0</v>
      </c>
      <c r="G1575" s="201">
        <f t="shared" si="475"/>
        <v>0</v>
      </c>
    </row>
    <row r="1576" spans="1:7" ht="24" customHeight="1" x14ac:dyDescent="0.2">
      <c r="A1576" s="212"/>
      <c r="E1576" s="178"/>
      <c r="F1576" s="195" t="s">
        <v>1742</v>
      </c>
      <c r="G1576" s="222">
        <f>SUBTOTAL(9,G1562:G1575)</f>
        <v>0</v>
      </c>
    </row>
    <row r="1577" spans="1:7" ht="24" customHeight="1" x14ac:dyDescent="0.2">
      <c r="A1577" s="212"/>
      <c r="C1577" s="74" t="s">
        <v>1743</v>
      </c>
      <c r="E1577" s="178"/>
      <c r="G1577" s="194"/>
    </row>
    <row r="1578" spans="1:7" ht="24" customHeight="1" x14ac:dyDescent="0.2">
      <c r="A1578" s="211" t="str">
        <f t="shared" ref="A1578:A1585" si="476">IFERROR(VLOOKUP(C1578,Tabla_Insumos,4,FALSE),"")</f>
        <v/>
      </c>
      <c r="B1578" s="211" t="str">
        <f t="shared" ref="B1578:B1585" si="477">IFERROR(VLOOKUP(A1578,Tabla_Indices,5,FALSE),"")</f>
        <v/>
      </c>
      <c r="C1578" s="220"/>
      <c r="D1578" s="174" t="str">
        <f t="shared" ref="D1578:D1585" si="478">IFERROR(VLOOKUP(C1578,Tabla_Insumos,2,FALSE),"")</f>
        <v/>
      </c>
      <c r="E1578" s="173"/>
      <c r="F1578" s="201">
        <f t="shared" ref="F1578:F1585" si="479">IFERROR(VLOOKUP(C1578,Tabla_Insumos,3,FALSE),0)</f>
        <v>0</v>
      </c>
      <c r="G1578" s="201">
        <f>ROUND(E1578*F1578,2)</f>
        <v>0</v>
      </c>
    </row>
    <row r="1579" spans="1:7" ht="24" customHeight="1" x14ac:dyDescent="0.2">
      <c r="A1579" s="211" t="str">
        <f t="shared" si="476"/>
        <v/>
      </c>
      <c r="B1579" s="211" t="str">
        <f t="shared" si="477"/>
        <v/>
      </c>
      <c r="C1579" s="220"/>
      <c r="D1579" s="174" t="str">
        <f t="shared" si="478"/>
        <v/>
      </c>
      <c r="E1579" s="173"/>
      <c r="F1579" s="201">
        <f t="shared" si="479"/>
        <v>0</v>
      </c>
      <c r="G1579" s="201">
        <f>ROUND(E1579*F1579,2)</f>
        <v>0</v>
      </c>
    </row>
    <row r="1580" spans="1:7" ht="24" customHeight="1" x14ac:dyDescent="0.2">
      <c r="A1580" s="211" t="str">
        <f t="shared" si="476"/>
        <v/>
      </c>
      <c r="B1580" s="211" t="str">
        <f t="shared" si="477"/>
        <v/>
      </c>
      <c r="C1580" s="220"/>
      <c r="D1580" s="174" t="str">
        <f t="shared" si="478"/>
        <v/>
      </c>
      <c r="E1580" s="173"/>
      <c r="F1580" s="201">
        <f t="shared" si="479"/>
        <v>0</v>
      </c>
      <c r="G1580" s="201">
        <f t="shared" ref="G1580:G1585" si="480">ROUND(E1580*F1580,2)</f>
        <v>0</v>
      </c>
    </row>
    <row r="1581" spans="1:7" ht="24" customHeight="1" x14ac:dyDescent="0.2">
      <c r="A1581" s="211" t="str">
        <f t="shared" si="476"/>
        <v/>
      </c>
      <c r="B1581" s="211" t="str">
        <f t="shared" si="477"/>
        <v/>
      </c>
      <c r="C1581" s="220"/>
      <c r="D1581" s="174" t="str">
        <f t="shared" si="478"/>
        <v/>
      </c>
      <c r="E1581" s="173"/>
      <c r="F1581" s="201">
        <f t="shared" si="479"/>
        <v>0</v>
      </c>
      <c r="G1581" s="201">
        <f t="shared" si="480"/>
        <v>0</v>
      </c>
    </row>
    <row r="1582" spans="1:7" ht="24" customHeight="1" x14ac:dyDescent="0.2">
      <c r="A1582" s="211" t="str">
        <f t="shared" si="476"/>
        <v/>
      </c>
      <c r="B1582" s="211" t="str">
        <f t="shared" si="477"/>
        <v/>
      </c>
      <c r="C1582" s="220"/>
      <c r="D1582" s="174" t="str">
        <f t="shared" si="478"/>
        <v/>
      </c>
      <c r="E1582" s="173"/>
      <c r="F1582" s="201">
        <f t="shared" si="479"/>
        <v>0</v>
      </c>
      <c r="G1582" s="201">
        <f t="shared" si="480"/>
        <v>0</v>
      </c>
    </row>
    <row r="1583" spans="1:7" ht="24" customHeight="1" x14ac:dyDescent="0.2">
      <c r="A1583" s="211" t="str">
        <f t="shared" si="476"/>
        <v/>
      </c>
      <c r="B1583" s="211" t="str">
        <f t="shared" si="477"/>
        <v/>
      </c>
      <c r="C1583" s="220"/>
      <c r="D1583" s="174" t="str">
        <f t="shared" si="478"/>
        <v/>
      </c>
      <c r="E1583" s="173"/>
      <c r="F1583" s="201">
        <f t="shared" si="479"/>
        <v>0</v>
      </c>
      <c r="G1583" s="201">
        <f t="shared" si="480"/>
        <v>0</v>
      </c>
    </row>
    <row r="1584" spans="1:7" ht="24" customHeight="1" x14ac:dyDescent="0.2">
      <c r="A1584" s="211" t="str">
        <f t="shared" si="476"/>
        <v/>
      </c>
      <c r="B1584" s="211" t="str">
        <f t="shared" si="477"/>
        <v/>
      </c>
      <c r="C1584" s="221"/>
      <c r="D1584" s="172" t="str">
        <f t="shared" si="478"/>
        <v/>
      </c>
      <c r="E1584" s="176"/>
      <c r="F1584" s="201">
        <f t="shared" si="479"/>
        <v>0</v>
      </c>
      <c r="G1584" s="201">
        <f t="shared" si="480"/>
        <v>0</v>
      </c>
    </row>
    <row r="1585" spans="1:7" ht="24" customHeight="1" x14ac:dyDescent="0.2">
      <c r="A1585" s="211" t="str">
        <f t="shared" si="476"/>
        <v/>
      </c>
      <c r="B1585" s="211" t="str">
        <f t="shared" si="477"/>
        <v/>
      </c>
      <c r="C1585" s="221"/>
      <c r="D1585" s="172" t="str">
        <f t="shared" si="478"/>
        <v/>
      </c>
      <c r="E1585" s="176"/>
      <c r="F1585" s="201">
        <f t="shared" si="479"/>
        <v>0</v>
      </c>
      <c r="G1585" s="201">
        <f t="shared" si="480"/>
        <v>0</v>
      </c>
    </row>
    <row r="1586" spans="1:7" ht="24" customHeight="1" x14ac:dyDescent="0.2">
      <c r="A1586" s="212"/>
      <c r="E1586" s="178"/>
      <c r="F1586" s="195" t="s">
        <v>1744</v>
      </c>
      <c r="G1586" s="222">
        <f>SUBTOTAL(9,G1578:G1585)</f>
        <v>0</v>
      </c>
    </row>
    <row r="1587" spans="1:7" ht="24" customHeight="1" x14ac:dyDescent="0.2">
      <c r="A1587" s="212"/>
      <c r="C1587" s="74" t="s">
        <v>1745</v>
      </c>
      <c r="E1587" s="178"/>
      <c r="G1587" s="194"/>
    </row>
    <row r="1588" spans="1:7" ht="24" customHeight="1" x14ac:dyDescent="0.2">
      <c r="A1588" s="211" t="str">
        <f t="shared" ref="A1588:A1596" si="481">IFERROR(VLOOKUP(C1588,Tabla_Insumos,4,FALSE),"")</f>
        <v/>
      </c>
      <c r="B1588" s="211" t="str">
        <f t="shared" ref="B1588:B1596" si="482">IFERROR(VLOOKUP(C1588,Tabla_Insumos,5,FALSE),"")</f>
        <v/>
      </c>
      <c r="C1588" s="220"/>
      <c r="D1588" s="174" t="str">
        <f t="shared" ref="D1588:D1596" si="483">IFERROR(VLOOKUP(C1588,Tabla_Insumos,2,FALSE),"")</f>
        <v/>
      </c>
      <c r="E1588" s="173"/>
      <c r="F1588" s="201">
        <f t="shared" ref="F1588:F1596" si="484">IFERROR(VLOOKUP(C1588,Tabla_Insumos,3,FALSE),0)</f>
        <v>0</v>
      </c>
      <c r="G1588" s="201">
        <f t="shared" ref="G1588:G1596" si="485">ROUND(E1588*F1588,2)</f>
        <v>0</v>
      </c>
    </row>
    <row r="1589" spans="1:7" ht="24" customHeight="1" x14ac:dyDescent="0.2">
      <c r="A1589" s="211" t="str">
        <f t="shared" si="481"/>
        <v/>
      </c>
      <c r="B1589" s="211" t="str">
        <f t="shared" si="482"/>
        <v/>
      </c>
      <c r="C1589" s="220"/>
      <c r="D1589" s="174" t="str">
        <f t="shared" si="483"/>
        <v/>
      </c>
      <c r="E1589" s="173"/>
      <c r="F1589" s="201">
        <f t="shared" si="484"/>
        <v>0</v>
      </c>
      <c r="G1589" s="201">
        <f t="shared" si="485"/>
        <v>0</v>
      </c>
    </row>
    <row r="1590" spans="1:7" ht="24" customHeight="1" x14ac:dyDescent="0.2">
      <c r="A1590" s="211" t="str">
        <f t="shared" si="481"/>
        <v/>
      </c>
      <c r="B1590" s="211" t="str">
        <f t="shared" si="482"/>
        <v/>
      </c>
      <c r="C1590" s="221"/>
      <c r="D1590" s="172" t="str">
        <f t="shared" si="483"/>
        <v/>
      </c>
      <c r="E1590" s="176"/>
      <c r="F1590" s="201">
        <f t="shared" si="484"/>
        <v>0</v>
      </c>
      <c r="G1590" s="201">
        <f t="shared" si="485"/>
        <v>0</v>
      </c>
    </row>
    <row r="1591" spans="1:7" ht="24" customHeight="1" x14ac:dyDescent="0.2">
      <c r="A1591" s="211" t="str">
        <f t="shared" si="481"/>
        <v/>
      </c>
      <c r="B1591" s="211" t="str">
        <f t="shared" si="482"/>
        <v/>
      </c>
      <c r="C1591" s="221"/>
      <c r="D1591" s="172" t="str">
        <f t="shared" si="483"/>
        <v/>
      </c>
      <c r="E1591" s="176"/>
      <c r="F1591" s="201">
        <f t="shared" si="484"/>
        <v>0</v>
      </c>
      <c r="G1591" s="201">
        <f t="shared" si="485"/>
        <v>0</v>
      </c>
    </row>
    <row r="1592" spans="1:7" ht="24" customHeight="1" x14ac:dyDescent="0.2">
      <c r="A1592" s="211" t="str">
        <f t="shared" si="481"/>
        <v/>
      </c>
      <c r="B1592" s="211" t="str">
        <f t="shared" si="482"/>
        <v/>
      </c>
      <c r="C1592" s="221"/>
      <c r="D1592" s="172" t="str">
        <f t="shared" si="483"/>
        <v/>
      </c>
      <c r="E1592" s="176"/>
      <c r="F1592" s="201">
        <f t="shared" si="484"/>
        <v>0</v>
      </c>
      <c r="G1592" s="201">
        <f t="shared" si="485"/>
        <v>0</v>
      </c>
    </row>
    <row r="1593" spans="1:7" ht="24" customHeight="1" x14ac:dyDescent="0.2">
      <c r="A1593" s="211" t="str">
        <f t="shared" si="481"/>
        <v/>
      </c>
      <c r="B1593" s="211" t="str">
        <f t="shared" si="482"/>
        <v/>
      </c>
      <c r="C1593" s="221"/>
      <c r="D1593" s="172" t="str">
        <f t="shared" si="483"/>
        <v/>
      </c>
      <c r="E1593" s="176"/>
      <c r="F1593" s="201">
        <f t="shared" si="484"/>
        <v>0</v>
      </c>
      <c r="G1593" s="201">
        <f t="shared" si="485"/>
        <v>0</v>
      </c>
    </row>
    <row r="1594" spans="1:7" ht="24" customHeight="1" x14ac:dyDescent="0.2">
      <c r="A1594" s="211" t="str">
        <f t="shared" si="481"/>
        <v/>
      </c>
      <c r="B1594" s="211" t="str">
        <f t="shared" si="482"/>
        <v/>
      </c>
      <c r="C1594" s="221"/>
      <c r="D1594" s="172" t="str">
        <f t="shared" si="483"/>
        <v/>
      </c>
      <c r="E1594" s="176"/>
      <c r="F1594" s="201">
        <f t="shared" si="484"/>
        <v>0</v>
      </c>
      <c r="G1594" s="201">
        <f t="shared" si="485"/>
        <v>0</v>
      </c>
    </row>
    <row r="1595" spans="1:7" ht="24" customHeight="1" x14ac:dyDescent="0.2">
      <c r="A1595" s="211" t="str">
        <f t="shared" si="481"/>
        <v/>
      </c>
      <c r="B1595" s="211" t="str">
        <f t="shared" si="482"/>
        <v/>
      </c>
      <c r="C1595" s="221"/>
      <c r="D1595" s="172" t="str">
        <f t="shared" si="483"/>
        <v/>
      </c>
      <c r="E1595" s="176"/>
      <c r="F1595" s="201">
        <f t="shared" si="484"/>
        <v>0</v>
      </c>
      <c r="G1595" s="201">
        <f t="shared" si="485"/>
        <v>0</v>
      </c>
    </row>
    <row r="1596" spans="1:7" ht="24" customHeight="1" x14ac:dyDescent="0.2">
      <c r="A1596" s="211" t="str">
        <f t="shared" si="481"/>
        <v/>
      </c>
      <c r="B1596" s="211" t="str">
        <f t="shared" si="482"/>
        <v/>
      </c>
      <c r="C1596" s="221"/>
      <c r="D1596" s="172" t="str">
        <f t="shared" si="483"/>
        <v/>
      </c>
      <c r="E1596" s="176"/>
      <c r="F1596" s="201">
        <f t="shared" si="484"/>
        <v>0</v>
      </c>
      <c r="G1596" s="201">
        <f t="shared" si="485"/>
        <v>0</v>
      </c>
    </row>
    <row r="1597" spans="1:7" ht="24" customHeight="1" x14ac:dyDescent="0.2">
      <c r="A1597" s="213"/>
      <c r="E1597" s="178"/>
      <c r="F1597" s="195" t="s">
        <v>1746</v>
      </c>
      <c r="G1597" s="222">
        <f>SUBTOTAL(9,G1588:G1596)</f>
        <v>0</v>
      </c>
    </row>
    <row r="1598" spans="1:7" ht="24" customHeight="1" x14ac:dyDescent="0.2">
      <c r="A1598" s="212"/>
      <c r="E1598" s="178"/>
      <c r="G1598" s="194"/>
    </row>
    <row r="1599" spans="1:7" ht="24" customHeight="1" x14ac:dyDescent="0.2">
      <c r="A1599" s="214" t="str">
        <f>B1557</f>
        <v>4.2.1</v>
      </c>
      <c r="B1599" s="98" t="str">
        <f>C1557</f>
        <v>Capa Aisladora horizontal y vertical</v>
      </c>
      <c r="C1599" s="197"/>
      <c r="D1599" s="197" t="s">
        <v>1747</v>
      </c>
      <c r="E1599" s="198"/>
      <c r="F1599" s="225" t="s">
        <v>1748</v>
      </c>
      <c r="G1599" s="226">
        <f>SUBTOTAL(9,G1562:G1598)</f>
        <v>0</v>
      </c>
    </row>
    <row r="1601" spans="1:7" ht="24" customHeight="1" x14ac:dyDescent="0.2">
      <c r="A1601" s="203" t="s">
        <v>1725</v>
      </c>
      <c r="B1601" s="204"/>
      <c r="C1601" s="99"/>
      <c r="D1601" s="99"/>
      <c r="E1601" s="99"/>
      <c r="F1601" s="99"/>
      <c r="G1601" s="215"/>
    </row>
    <row r="1602" spans="1:7" ht="24" customHeight="1" x14ac:dyDescent="0.2">
      <c r="A1602" s="206" t="s">
        <v>1726</v>
      </c>
      <c r="B1602" s="207" t="str">
        <f>Comitente</f>
        <v>SUBSECRETARIA DE OBRAS PUBLICAS</v>
      </c>
      <c r="C1602" s="216"/>
      <c r="D1602" s="74"/>
      <c r="E1602" s="74"/>
      <c r="F1602" s="190"/>
      <c r="G1602" s="191"/>
    </row>
    <row r="1603" spans="1:7" ht="24" customHeight="1" x14ac:dyDescent="0.2">
      <c r="A1603" s="206" t="s">
        <v>1727</v>
      </c>
      <c r="B1603" s="207">
        <f>Contratista</f>
        <v>0</v>
      </c>
      <c r="C1603" s="217"/>
      <c r="D1603" s="217"/>
      <c r="E1603" s="217"/>
      <c r="F1603" s="190"/>
      <c r="G1603" s="191"/>
    </row>
    <row r="1604" spans="1:7" ht="24" customHeight="1" x14ac:dyDescent="0.2">
      <c r="A1604" s="206" t="s">
        <v>1728</v>
      </c>
      <c r="B1604" s="207" t="str">
        <f>Obra</f>
        <v>CAPS. VIRGEN DE GUADALUPE</v>
      </c>
      <c r="C1604" s="217"/>
      <c r="D1604" s="217"/>
      <c r="E1604" s="217"/>
      <c r="F1604" s="190" t="s">
        <v>1729</v>
      </c>
      <c r="G1604" s="218">
        <f>Fecha_Base</f>
        <v>0</v>
      </c>
    </row>
    <row r="1605" spans="1:7" ht="24" customHeight="1" x14ac:dyDescent="0.2">
      <c r="A1605" s="208" t="s">
        <v>1730</v>
      </c>
      <c r="B1605" s="100" t="str">
        <f>Ubicación</f>
        <v xml:space="preserve"> Calle Enfermera Medina y Cristobal Colon - Dpto. CAUCETE   -  Sup. 227,50m2</v>
      </c>
      <c r="C1605" s="74"/>
      <c r="E1605" s="178"/>
      <c r="G1605" s="194"/>
    </row>
    <row r="1606" spans="1:7" ht="24" customHeight="1" x14ac:dyDescent="0.2">
      <c r="A1606" s="208" t="s">
        <v>1731</v>
      </c>
      <c r="B1606" s="192">
        <f>IFERROR(VALUE(LEFT(B1607,FIND(".",B1607)-1)),"")</f>
        <v>4</v>
      </c>
      <c r="C1606" s="71" t="str">
        <f>IFERROR(VLOOKUP(B1606,Tabla_CyP,2,FALSE),"")</f>
        <v/>
      </c>
      <c r="E1606" s="178"/>
      <c r="G1606" s="194"/>
    </row>
    <row r="1607" spans="1:7" ht="24" customHeight="1" x14ac:dyDescent="0.2">
      <c r="A1607" s="208" t="s">
        <v>1732</v>
      </c>
      <c r="B1607" s="193" t="str">
        <f>IFERROR(VLOOKUP(COUNTIF($A$1:A1607,"ANALISIS DE PRECIOS"),Tabla_NumeroItem,2,FALSE),"")</f>
        <v>4.2.2</v>
      </c>
      <c r="C1607" s="258" t="str">
        <f>IFERROR(VLOOKUP(B1607,Tabla_CyP,2,FALSE),"")</f>
        <v>Aislación contra el Salitre</v>
      </c>
      <c r="E1607" s="178"/>
      <c r="F1607" s="190" t="s">
        <v>1733</v>
      </c>
      <c r="G1607" s="194" t="str">
        <f>IFERROR(VLOOKUP(B1607,Tabla_CyP,4,FALSE),"")</f>
        <v>m2</v>
      </c>
    </row>
    <row r="1608" spans="1:7" ht="24" customHeight="1" x14ac:dyDescent="0.2">
      <c r="A1608" s="208"/>
      <c r="B1608" s="100"/>
      <c r="E1608" s="178"/>
      <c r="G1608" s="194"/>
    </row>
    <row r="1609" spans="1:7" ht="24" customHeight="1" x14ac:dyDescent="0.2">
      <c r="A1609" s="419" t="s">
        <v>1734</v>
      </c>
      <c r="B1609" s="420"/>
      <c r="C1609" s="421" t="s">
        <v>1690</v>
      </c>
      <c r="D1609" s="421" t="s">
        <v>1735</v>
      </c>
      <c r="E1609" s="423" t="s">
        <v>1736</v>
      </c>
      <c r="F1609" s="425" t="s">
        <v>1737</v>
      </c>
      <c r="G1609" s="425" t="s">
        <v>1738</v>
      </c>
    </row>
    <row r="1610" spans="1:7" ht="24" customHeight="1" x14ac:dyDescent="0.2">
      <c r="A1610" s="209" t="s">
        <v>1739</v>
      </c>
      <c r="B1610" s="209" t="s">
        <v>1740</v>
      </c>
      <c r="C1610" s="422"/>
      <c r="D1610" s="422"/>
      <c r="E1610" s="424"/>
      <c r="F1610" s="426"/>
      <c r="G1610" s="426"/>
    </row>
    <row r="1611" spans="1:7" ht="24" customHeight="1" x14ac:dyDescent="0.2">
      <c r="A1611" s="189"/>
      <c r="B1611" s="210"/>
      <c r="C1611" s="89" t="s">
        <v>1741</v>
      </c>
      <c r="D1611" s="197"/>
      <c r="E1611" s="198"/>
      <c r="F1611" s="199"/>
      <c r="G1611" s="200"/>
    </row>
    <row r="1612" spans="1:7" ht="24" customHeight="1" x14ac:dyDescent="0.2">
      <c r="A1612" s="211" t="str">
        <f t="shared" ref="A1612:A1625" si="486">IFERROR(VLOOKUP(C1612,Tabla_Insumos,4,FALSE),"")</f>
        <v/>
      </c>
      <c r="B1612" s="211" t="str">
        <f>IFERROR(VLOOKUP(C1612,Tabla_Insumos,5,FALSE),"")</f>
        <v/>
      </c>
      <c r="C1612" s="220"/>
      <c r="D1612" s="174" t="str">
        <f t="shared" ref="D1612:D1625" si="487">IFERROR(VLOOKUP(C1612,Tabla_Insumos,2,FALSE),"")</f>
        <v/>
      </c>
      <c r="E1612" s="173"/>
      <c r="F1612" s="201">
        <f t="shared" ref="F1612:F1625" si="488">IFERROR(VLOOKUP(C1612,Tabla_Insumos,3,FALSE),0)</f>
        <v>0</v>
      </c>
      <c r="G1612" s="201">
        <f>ROUND(E1612*F1612,2)</f>
        <v>0</v>
      </c>
    </row>
    <row r="1613" spans="1:7" ht="24" customHeight="1" x14ac:dyDescent="0.2">
      <c r="A1613" s="211" t="str">
        <f t="shared" si="486"/>
        <v/>
      </c>
      <c r="B1613" s="211" t="str">
        <f t="shared" ref="B1613:B1625" si="489">IFERROR(VLOOKUP(C1613,Tabla_Insumos,5,FALSE),"")</f>
        <v/>
      </c>
      <c r="C1613" s="220"/>
      <c r="D1613" s="174" t="str">
        <f t="shared" si="487"/>
        <v/>
      </c>
      <c r="E1613" s="173"/>
      <c r="F1613" s="201">
        <f t="shared" si="488"/>
        <v>0</v>
      </c>
      <c r="G1613" s="201">
        <f t="shared" ref="G1613:G1625" si="490">ROUND(E1613*F1613,2)</f>
        <v>0</v>
      </c>
    </row>
    <row r="1614" spans="1:7" ht="24" customHeight="1" x14ac:dyDescent="0.2">
      <c r="A1614" s="211" t="str">
        <f t="shared" si="486"/>
        <v/>
      </c>
      <c r="B1614" s="211" t="str">
        <f t="shared" si="489"/>
        <v/>
      </c>
      <c r="C1614" s="227"/>
      <c r="D1614" s="174" t="str">
        <f t="shared" si="487"/>
        <v/>
      </c>
      <c r="E1614" s="173"/>
      <c r="F1614" s="201">
        <f t="shared" si="488"/>
        <v>0</v>
      </c>
      <c r="G1614" s="201">
        <f t="shared" si="490"/>
        <v>0</v>
      </c>
    </row>
    <row r="1615" spans="1:7" ht="24" customHeight="1" x14ac:dyDescent="0.2">
      <c r="A1615" s="211" t="str">
        <f t="shared" si="486"/>
        <v/>
      </c>
      <c r="B1615" s="211" t="str">
        <f t="shared" si="489"/>
        <v/>
      </c>
      <c r="C1615" s="220"/>
      <c r="D1615" s="174" t="str">
        <f t="shared" si="487"/>
        <v/>
      </c>
      <c r="E1615" s="173"/>
      <c r="F1615" s="201">
        <f t="shared" si="488"/>
        <v>0</v>
      </c>
      <c r="G1615" s="201">
        <f t="shared" si="490"/>
        <v>0</v>
      </c>
    </row>
    <row r="1616" spans="1:7" ht="24" customHeight="1" x14ac:dyDescent="0.2">
      <c r="A1616" s="211" t="str">
        <f t="shared" si="486"/>
        <v/>
      </c>
      <c r="B1616" s="211" t="str">
        <f t="shared" si="489"/>
        <v/>
      </c>
      <c r="C1616" s="221"/>
      <c r="D1616" s="172" t="str">
        <f t="shared" si="487"/>
        <v/>
      </c>
      <c r="E1616" s="176"/>
      <c r="F1616" s="201">
        <f t="shared" si="488"/>
        <v>0</v>
      </c>
      <c r="G1616" s="201">
        <f t="shared" si="490"/>
        <v>0</v>
      </c>
    </row>
    <row r="1617" spans="1:7" ht="24" customHeight="1" x14ac:dyDescent="0.2">
      <c r="A1617" s="211" t="str">
        <f t="shared" si="486"/>
        <v/>
      </c>
      <c r="B1617" s="211" t="str">
        <f t="shared" si="489"/>
        <v/>
      </c>
      <c r="C1617" s="221"/>
      <c r="D1617" s="172" t="str">
        <f t="shared" si="487"/>
        <v/>
      </c>
      <c r="E1617" s="176"/>
      <c r="F1617" s="201">
        <f t="shared" si="488"/>
        <v>0</v>
      </c>
      <c r="G1617" s="201">
        <f t="shared" si="490"/>
        <v>0</v>
      </c>
    </row>
    <row r="1618" spans="1:7" ht="24" customHeight="1" x14ac:dyDescent="0.2">
      <c r="A1618" s="211" t="str">
        <f t="shared" si="486"/>
        <v/>
      </c>
      <c r="B1618" s="211" t="str">
        <f t="shared" si="489"/>
        <v/>
      </c>
      <c r="C1618" s="221"/>
      <c r="D1618" s="172" t="str">
        <f t="shared" si="487"/>
        <v/>
      </c>
      <c r="E1618" s="176"/>
      <c r="F1618" s="201">
        <f t="shared" si="488"/>
        <v>0</v>
      </c>
      <c r="G1618" s="201">
        <f t="shared" si="490"/>
        <v>0</v>
      </c>
    </row>
    <row r="1619" spans="1:7" ht="24" customHeight="1" x14ac:dyDescent="0.2">
      <c r="A1619" s="211" t="str">
        <f t="shared" si="486"/>
        <v/>
      </c>
      <c r="B1619" s="211" t="str">
        <f t="shared" si="489"/>
        <v/>
      </c>
      <c r="C1619" s="221"/>
      <c r="D1619" s="172" t="str">
        <f t="shared" si="487"/>
        <v/>
      </c>
      <c r="E1619" s="176"/>
      <c r="F1619" s="201">
        <f t="shared" si="488"/>
        <v>0</v>
      </c>
      <c r="G1619" s="201">
        <f t="shared" si="490"/>
        <v>0</v>
      </c>
    </row>
    <row r="1620" spans="1:7" ht="24" customHeight="1" x14ac:dyDescent="0.2">
      <c r="A1620" s="211" t="str">
        <f t="shared" si="486"/>
        <v/>
      </c>
      <c r="B1620" s="211" t="str">
        <f t="shared" si="489"/>
        <v/>
      </c>
      <c r="C1620" s="221"/>
      <c r="D1620" s="172" t="str">
        <f t="shared" si="487"/>
        <v/>
      </c>
      <c r="E1620" s="176"/>
      <c r="F1620" s="201">
        <f t="shared" si="488"/>
        <v>0</v>
      </c>
      <c r="G1620" s="201">
        <f t="shared" si="490"/>
        <v>0</v>
      </c>
    </row>
    <row r="1621" spans="1:7" ht="24" customHeight="1" x14ac:dyDescent="0.2">
      <c r="A1621" s="211" t="str">
        <f t="shared" si="486"/>
        <v/>
      </c>
      <c r="B1621" s="211" t="str">
        <f t="shared" si="489"/>
        <v/>
      </c>
      <c r="C1621" s="221"/>
      <c r="D1621" s="172" t="str">
        <f t="shared" si="487"/>
        <v/>
      </c>
      <c r="E1621" s="176"/>
      <c r="F1621" s="201">
        <f t="shared" si="488"/>
        <v>0</v>
      </c>
      <c r="G1621" s="201">
        <f t="shared" si="490"/>
        <v>0</v>
      </c>
    </row>
    <row r="1622" spans="1:7" ht="24" customHeight="1" x14ac:dyDescent="0.2">
      <c r="A1622" s="211" t="str">
        <f t="shared" si="486"/>
        <v/>
      </c>
      <c r="B1622" s="211" t="str">
        <f t="shared" si="489"/>
        <v/>
      </c>
      <c r="C1622" s="221"/>
      <c r="D1622" s="172" t="str">
        <f t="shared" si="487"/>
        <v/>
      </c>
      <c r="E1622" s="176"/>
      <c r="F1622" s="201">
        <f t="shared" si="488"/>
        <v>0</v>
      </c>
      <c r="G1622" s="201">
        <f t="shared" si="490"/>
        <v>0</v>
      </c>
    </row>
    <row r="1623" spans="1:7" ht="24" customHeight="1" x14ac:dyDescent="0.2">
      <c r="A1623" s="211" t="str">
        <f t="shared" si="486"/>
        <v/>
      </c>
      <c r="B1623" s="211" t="str">
        <f t="shared" si="489"/>
        <v/>
      </c>
      <c r="C1623" s="221"/>
      <c r="D1623" s="172" t="str">
        <f t="shared" si="487"/>
        <v/>
      </c>
      <c r="E1623" s="176"/>
      <c r="F1623" s="201">
        <f t="shared" si="488"/>
        <v>0</v>
      </c>
      <c r="G1623" s="201">
        <f t="shared" si="490"/>
        <v>0</v>
      </c>
    </row>
    <row r="1624" spans="1:7" ht="24" customHeight="1" x14ac:dyDescent="0.2">
      <c r="A1624" s="211" t="str">
        <f t="shared" si="486"/>
        <v/>
      </c>
      <c r="B1624" s="211" t="str">
        <f t="shared" si="489"/>
        <v/>
      </c>
      <c r="C1624" s="221"/>
      <c r="D1624" s="172" t="str">
        <f t="shared" si="487"/>
        <v/>
      </c>
      <c r="E1624" s="176"/>
      <c r="F1624" s="201">
        <f t="shared" si="488"/>
        <v>0</v>
      </c>
      <c r="G1624" s="201">
        <f t="shared" si="490"/>
        <v>0</v>
      </c>
    </row>
    <row r="1625" spans="1:7" ht="24" customHeight="1" x14ac:dyDescent="0.2">
      <c r="A1625" s="211" t="str">
        <f t="shared" si="486"/>
        <v/>
      </c>
      <c r="B1625" s="211" t="str">
        <f t="shared" si="489"/>
        <v/>
      </c>
      <c r="C1625" s="221"/>
      <c r="D1625" s="172" t="str">
        <f t="shared" si="487"/>
        <v/>
      </c>
      <c r="E1625" s="176"/>
      <c r="F1625" s="202">
        <f t="shared" si="488"/>
        <v>0</v>
      </c>
      <c r="G1625" s="201">
        <f t="shared" si="490"/>
        <v>0</v>
      </c>
    </row>
    <row r="1626" spans="1:7" ht="24" customHeight="1" x14ac:dyDescent="0.2">
      <c r="A1626" s="212"/>
      <c r="E1626" s="178"/>
      <c r="F1626" s="195" t="s">
        <v>1742</v>
      </c>
      <c r="G1626" s="222">
        <f>SUBTOTAL(9,G1612:G1625)</f>
        <v>0</v>
      </c>
    </row>
    <row r="1627" spans="1:7" ht="24" customHeight="1" x14ac:dyDescent="0.2">
      <c r="A1627" s="212"/>
      <c r="C1627" s="74" t="s">
        <v>1743</v>
      </c>
      <c r="E1627" s="178"/>
      <c r="G1627" s="194"/>
    </row>
    <row r="1628" spans="1:7" ht="24" customHeight="1" x14ac:dyDescent="0.2">
      <c r="A1628" s="211" t="str">
        <f t="shared" ref="A1628:A1635" si="491">IFERROR(VLOOKUP(C1628,Tabla_Insumos,4,FALSE),"")</f>
        <v/>
      </c>
      <c r="B1628" s="211" t="str">
        <f t="shared" ref="B1628:B1635" si="492">IFERROR(VLOOKUP(A1628,Tabla_Indices,5,FALSE),"")</f>
        <v/>
      </c>
      <c r="C1628" s="220"/>
      <c r="D1628" s="174" t="str">
        <f t="shared" ref="D1628:D1635" si="493">IFERROR(VLOOKUP(C1628,Tabla_Insumos,2,FALSE),"")</f>
        <v/>
      </c>
      <c r="E1628" s="173"/>
      <c r="F1628" s="201">
        <f t="shared" ref="F1628:F1635" si="494">IFERROR(VLOOKUP(C1628,Tabla_Insumos,3,FALSE),0)</f>
        <v>0</v>
      </c>
      <c r="G1628" s="201">
        <f>ROUND(E1628*F1628,2)</f>
        <v>0</v>
      </c>
    </row>
    <row r="1629" spans="1:7" ht="24" customHeight="1" x14ac:dyDescent="0.2">
      <c r="A1629" s="211" t="str">
        <f t="shared" si="491"/>
        <v/>
      </c>
      <c r="B1629" s="211" t="str">
        <f t="shared" si="492"/>
        <v/>
      </c>
      <c r="C1629" s="220"/>
      <c r="D1629" s="174" t="str">
        <f t="shared" si="493"/>
        <v/>
      </c>
      <c r="E1629" s="173"/>
      <c r="F1629" s="201">
        <f t="shared" si="494"/>
        <v>0</v>
      </c>
      <c r="G1629" s="201">
        <f>ROUND(E1629*F1629,2)</f>
        <v>0</v>
      </c>
    </row>
    <row r="1630" spans="1:7" ht="24" customHeight="1" x14ac:dyDescent="0.2">
      <c r="A1630" s="211" t="str">
        <f t="shared" si="491"/>
        <v/>
      </c>
      <c r="B1630" s="211" t="str">
        <f t="shared" si="492"/>
        <v/>
      </c>
      <c r="C1630" s="220"/>
      <c r="D1630" s="174" t="str">
        <f t="shared" si="493"/>
        <v/>
      </c>
      <c r="E1630" s="173"/>
      <c r="F1630" s="201">
        <f t="shared" si="494"/>
        <v>0</v>
      </c>
      <c r="G1630" s="201">
        <f t="shared" ref="G1630:G1635" si="495">ROUND(E1630*F1630,2)</f>
        <v>0</v>
      </c>
    </row>
    <row r="1631" spans="1:7" ht="24" customHeight="1" x14ac:dyDescent="0.2">
      <c r="A1631" s="211" t="str">
        <f t="shared" si="491"/>
        <v/>
      </c>
      <c r="B1631" s="211" t="str">
        <f t="shared" si="492"/>
        <v/>
      </c>
      <c r="C1631" s="220"/>
      <c r="D1631" s="174" t="str">
        <f t="shared" si="493"/>
        <v/>
      </c>
      <c r="E1631" s="173"/>
      <c r="F1631" s="201">
        <f t="shared" si="494"/>
        <v>0</v>
      </c>
      <c r="G1631" s="201">
        <f t="shared" si="495"/>
        <v>0</v>
      </c>
    </row>
    <row r="1632" spans="1:7" ht="24" customHeight="1" x14ac:dyDescent="0.2">
      <c r="A1632" s="211" t="str">
        <f t="shared" si="491"/>
        <v/>
      </c>
      <c r="B1632" s="211" t="str">
        <f t="shared" si="492"/>
        <v/>
      </c>
      <c r="C1632" s="220"/>
      <c r="D1632" s="174" t="str">
        <f t="shared" si="493"/>
        <v/>
      </c>
      <c r="E1632" s="173"/>
      <c r="F1632" s="201">
        <f t="shared" si="494"/>
        <v>0</v>
      </c>
      <c r="G1632" s="201">
        <f t="shared" si="495"/>
        <v>0</v>
      </c>
    </row>
    <row r="1633" spans="1:7" ht="24" customHeight="1" x14ac:dyDescent="0.2">
      <c r="A1633" s="211" t="str">
        <f t="shared" si="491"/>
        <v/>
      </c>
      <c r="B1633" s="211" t="str">
        <f t="shared" si="492"/>
        <v/>
      </c>
      <c r="C1633" s="220"/>
      <c r="D1633" s="174" t="str">
        <f t="shared" si="493"/>
        <v/>
      </c>
      <c r="E1633" s="173"/>
      <c r="F1633" s="201">
        <f t="shared" si="494"/>
        <v>0</v>
      </c>
      <c r="G1633" s="201">
        <f t="shared" si="495"/>
        <v>0</v>
      </c>
    </row>
    <row r="1634" spans="1:7" ht="24" customHeight="1" x14ac:dyDescent="0.2">
      <c r="A1634" s="211" t="str">
        <f t="shared" si="491"/>
        <v/>
      </c>
      <c r="B1634" s="211" t="str">
        <f t="shared" si="492"/>
        <v/>
      </c>
      <c r="C1634" s="221"/>
      <c r="D1634" s="172" t="str">
        <f t="shared" si="493"/>
        <v/>
      </c>
      <c r="E1634" s="176"/>
      <c r="F1634" s="201">
        <f t="shared" si="494"/>
        <v>0</v>
      </c>
      <c r="G1634" s="201">
        <f t="shared" si="495"/>
        <v>0</v>
      </c>
    </row>
    <row r="1635" spans="1:7" ht="24" customHeight="1" x14ac:dyDescent="0.2">
      <c r="A1635" s="211" t="str">
        <f t="shared" si="491"/>
        <v/>
      </c>
      <c r="B1635" s="211" t="str">
        <f t="shared" si="492"/>
        <v/>
      </c>
      <c r="C1635" s="221"/>
      <c r="D1635" s="172" t="str">
        <f t="shared" si="493"/>
        <v/>
      </c>
      <c r="E1635" s="176"/>
      <c r="F1635" s="201">
        <f t="shared" si="494"/>
        <v>0</v>
      </c>
      <c r="G1635" s="201">
        <f t="shared" si="495"/>
        <v>0</v>
      </c>
    </row>
    <row r="1636" spans="1:7" ht="24" customHeight="1" x14ac:dyDescent="0.2">
      <c r="A1636" s="212"/>
      <c r="E1636" s="178"/>
      <c r="F1636" s="195" t="s">
        <v>1744</v>
      </c>
      <c r="G1636" s="222">
        <f>SUBTOTAL(9,G1628:G1635)</f>
        <v>0</v>
      </c>
    </row>
    <row r="1637" spans="1:7" ht="24" customHeight="1" x14ac:dyDescent="0.2">
      <c r="A1637" s="212"/>
      <c r="C1637" s="74" t="s">
        <v>1745</v>
      </c>
      <c r="E1637" s="178"/>
      <c r="G1637" s="194"/>
    </row>
    <row r="1638" spans="1:7" ht="24" customHeight="1" x14ac:dyDescent="0.2">
      <c r="A1638" s="211" t="str">
        <f t="shared" ref="A1638:A1646" si="496">IFERROR(VLOOKUP(C1638,Tabla_Insumos,4,FALSE),"")</f>
        <v/>
      </c>
      <c r="B1638" s="211" t="str">
        <f t="shared" ref="B1638:B1646" si="497">IFERROR(VLOOKUP(C1638,Tabla_Insumos,5,FALSE),"")</f>
        <v/>
      </c>
      <c r="C1638" s="220"/>
      <c r="D1638" s="174" t="str">
        <f t="shared" ref="D1638:D1646" si="498">IFERROR(VLOOKUP(C1638,Tabla_Insumos,2,FALSE),"")</f>
        <v/>
      </c>
      <c r="E1638" s="173"/>
      <c r="F1638" s="201">
        <f t="shared" ref="F1638:F1646" si="499">IFERROR(VLOOKUP(C1638,Tabla_Insumos,3,FALSE),0)</f>
        <v>0</v>
      </c>
      <c r="G1638" s="201">
        <f t="shared" ref="G1638:G1646" si="500">ROUND(E1638*F1638,2)</f>
        <v>0</v>
      </c>
    </row>
    <row r="1639" spans="1:7" ht="24" customHeight="1" x14ac:dyDescent="0.2">
      <c r="A1639" s="211" t="str">
        <f t="shared" si="496"/>
        <v/>
      </c>
      <c r="B1639" s="211" t="str">
        <f t="shared" si="497"/>
        <v/>
      </c>
      <c r="C1639" s="220"/>
      <c r="D1639" s="174" t="str">
        <f t="shared" si="498"/>
        <v/>
      </c>
      <c r="E1639" s="173"/>
      <c r="F1639" s="201">
        <f t="shared" si="499"/>
        <v>0</v>
      </c>
      <c r="G1639" s="201">
        <f t="shared" si="500"/>
        <v>0</v>
      </c>
    </row>
    <row r="1640" spans="1:7" ht="24" customHeight="1" x14ac:dyDescent="0.2">
      <c r="A1640" s="211" t="str">
        <f t="shared" si="496"/>
        <v/>
      </c>
      <c r="B1640" s="211" t="str">
        <f t="shared" si="497"/>
        <v/>
      </c>
      <c r="C1640" s="221"/>
      <c r="D1640" s="172" t="str">
        <f t="shared" si="498"/>
        <v/>
      </c>
      <c r="E1640" s="176"/>
      <c r="F1640" s="201">
        <f t="shared" si="499"/>
        <v>0</v>
      </c>
      <c r="G1640" s="201">
        <f t="shared" si="500"/>
        <v>0</v>
      </c>
    </row>
    <row r="1641" spans="1:7" ht="24" customHeight="1" x14ac:dyDescent="0.2">
      <c r="A1641" s="211" t="str">
        <f t="shared" si="496"/>
        <v/>
      </c>
      <c r="B1641" s="211" t="str">
        <f t="shared" si="497"/>
        <v/>
      </c>
      <c r="C1641" s="221"/>
      <c r="D1641" s="172" t="str">
        <f t="shared" si="498"/>
        <v/>
      </c>
      <c r="E1641" s="176"/>
      <c r="F1641" s="201">
        <f t="shared" si="499"/>
        <v>0</v>
      </c>
      <c r="G1641" s="201">
        <f t="shared" si="500"/>
        <v>0</v>
      </c>
    </row>
    <row r="1642" spans="1:7" ht="24" customHeight="1" x14ac:dyDescent="0.2">
      <c r="A1642" s="211" t="str">
        <f t="shared" si="496"/>
        <v/>
      </c>
      <c r="B1642" s="211" t="str">
        <f t="shared" si="497"/>
        <v/>
      </c>
      <c r="C1642" s="221"/>
      <c r="D1642" s="172" t="str">
        <f t="shared" si="498"/>
        <v/>
      </c>
      <c r="E1642" s="176"/>
      <c r="F1642" s="201">
        <f t="shared" si="499"/>
        <v>0</v>
      </c>
      <c r="G1642" s="201">
        <f t="shared" si="500"/>
        <v>0</v>
      </c>
    </row>
    <row r="1643" spans="1:7" ht="24" customHeight="1" x14ac:dyDescent="0.2">
      <c r="A1643" s="211" t="str">
        <f t="shared" si="496"/>
        <v/>
      </c>
      <c r="B1643" s="211" t="str">
        <f t="shared" si="497"/>
        <v/>
      </c>
      <c r="C1643" s="221"/>
      <c r="D1643" s="172" t="str">
        <f t="shared" si="498"/>
        <v/>
      </c>
      <c r="E1643" s="176"/>
      <c r="F1643" s="201">
        <f t="shared" si="499"/>
        <v>0</v>
      </c>
      <c r="G1643" s="201">
        <f t="shared" si="500"/>
        <v>0</v>
      </c>
    </row>
    <row r="1644" spans="1:7" ht="24" customHeight="1" x14ac:dyDescent="0.2">
      <c r="A1644" s="211" t="str">
        <f t="shared" si="496"/>
        <v/>
      </c>
      <c r="B1644" s="211" t="str">
        <f t="shared" si="497"/>
        <v/>
      </c>
      <c r="C1644" s="221"/>
      <c r="D1644" s="172" t="str">
        <f t="shared" si="498"/>
        <v/>
      </c>
      <c r="E1644" s="176"/>
      <c r="F1644" s="201">
        <f t="shared" si="499"/>
        <v>0</v>
      </c>
      <c r="G1644" s="201">
        <f t="shared" si="500"/>
        <v>0</v>
      </c>
    </row>
    <row r="1645" spans="1:7" ht="24" customHeight="1" x14ac:dyDescent="0.2">
      <c r="A1645" s="211" t="str">
        <f t="shared" si="496"/>
        <v/>
      </c>
      <c r="B1645" s="211" t="str">
        <f t="shared" si="497"/>
        <v/>
      </c>
      <c r="C1645" s="221"/>
      <c r="D1645" s="172" t="str">
        <f t="shared" si="498"/>
        <v/>
      </c>
      <c r="E1645" s="176"/>
      <c r="F1645" s="201">
        <f t="shared" si="499"/>
        <v>0</v>
      </c>
      <c r="G1645" s="201">
        <f t="shared" si="500"/>
        <v>0</v>
      </c>
    </row>
    <row r="1646" spans="1:7" ht="24" customHeight="1" x14ac:dyDescent="0.2">
      <c r="A1646" s="211" t="str">
        <f t="shared" si="496"/>
        <v/>
      </c>
      <c r="B1646" s="211" t="str">
        <f t="shared" si="497"/>
        <v/>
      </c>
      <c r="C1646" s="221"/>
      <c r="D1646" s="172" t="str">
        <f t="shared" si="498"/>
        <v/>
      </c>
      <c r="E1646" s="176"/>
      <c r="F1646" s="201">
        <f t="shared" si="499"/>
        <v>0</v>
      </c>
      <c r="G1646" s="201">
        <f t="shared" si="500"/>
        <v>0</v>
      </c>
    </row>
    <row r="1647" spans="1:7" ht="24" customHeight="1" x14ac:dyDescent="0.2">
      <c r="A1647" s="213"/>
      <c r="E1647" s="178"/>
      <c r="F1647" s="195" t="s">
        <v>1746</v>
      </c>
      <c r="G1647" s="222">
        <f>SUBTOTAL(9,G1638:G1646)</f>
        <v>0</v>
      </c>
    </row>
    <row r="1648" spans="1:7" ht="24" customHeight="1" x14ac:dyDescent="0.2">
      <c r="A1648" s="212"/>
      <c r="E1648" s="178"/>
      <c r="G1648" s="194"/>
    </row>
    <row r="1649" spans="1:7" ht="24" customHeight="1" x14ac:dyDescent="0.2">
      <c r="A1649" s="214" t="str">
        <f>B1607</f>
        <v>4.2.2</v>
      </c>
      <c r="B1649" s="98" t="str">
        <f>C1607</f>
        <v>Aislación contra el Salitre</v>
      </c>
      <c r="C1649" s="197"/>
      <c r="D1649" s="197" t="s">
        <v>1747</v>
      </c>
      <c r="E1649" s="198"/>
      <c r="F1649" s="225" t="s">
        <v>1748</v>
      </c>
      <c r="G1649" s="226">
        <f>SUBTOTAL(9,G1612:G1648)</f>
        <v>0</v>
      </c>
    </row>
    <row r="1651" spans="1:7" ht="24" customHeight="1" x14ac:dyDescent="0.2">
      <c r="A1651" s="203" t="s">
        <v>1725</v>
      </c>
      <c r="B1651" s="204"/>
      <c r="C1651" s="99"/>
      <c r="D1651" s="99"/>
      <c r="E1651" s="99"/>
      <c r="F1651" s="99"/>
      <c r="G1651" s="215"/>
    </row>
    <row r="1652" spans="1:7" ht="24" customHeight="1" x14ac:dyDescent="0.2">
      <c r="A1652" s="206" t="s">
        <v>1726</v>
      </c>
      <c r="B1652" s="207" t="str">
        <f>Comitente</f>
        <v>SUBSECRETARIA DE OBRAS PUBLICAS</v>
      </c>
      <c r="C1652" s="216"/>
      <c r="D1652" s="74"/>
      <c r="E1652" s="74"/>
      <c r="F1652" s="190"/>
      <c r="G1652" s="191"/>
    </row>
    <row r="1653" spans="1:7" ht="24" customHeight="1" x14ac:dyDescent="0.2">
      <c r="A1653" s="206" t="s">
        <v>1727</v>
      </c>
      <c r="B1653" s="207">
        <f>Contratista</f>
        <v>0</v>
      </c>
      <c r="C1653" s="217"/>
      <c r="D1653" s="217"/>
      <c r="E1653" s="217"/>
      <c r="F1653" s="190"/>
      <c r="G1653" s="191"/>
    </row>
    <row r="1654" spans="1:7" ht="24" customHeight="1" x14ac:dyDescent="0.2">
      <c r="A1654" s="206" t="s">
        <v>1728</v>
      </c>
      <c r="B1654" s="207" t="str">
        <f>Obra</f>
        <v>CAPS. VIRGEN DE GUADALUPE</v>
      </c>
      <c r="C1654" s="217"/>
      <c r="D1654" s="217"/>
      <c r="E1654" s="217"/>
      <c r="F1654" s="190" t="s">
        <v>1729</v>
      </c>
      <c r="G1654" s="218">
        <f>Fecha_Base</f>
        <v>0</v>
      </c>
    </row>
    <row r="1655" spans="1:7" ht="24" customHeight="1" x14ac:dyDescent="0.2">
      <c r="A1655" s="208" t="s">
        <v>1730</v>
      </c>
      <c r="B1655" s="100" t="str">
        <f>Ubicación</f>
        <v xml:space="preserve"> Calle Enfermera Medina y Cristobal Colon - Dpto. CAUCETE   -  Sup. 227,50m2</v>
      </c>
      <c r="C1655" s="74"/>
      <c r="E1655" s="178"/>
      <c r="G1655" s="194"/>
    </row>
    <row r="1656" spans="1:7" ht="24" customHeight="1" x14ac:dyDescent="0.2">
      <c r="A1656" s="208" t="s">
        <v>1731</v>
      </c>
      <c r="B1656" s="192">
        <f>IFERROR(VALUE(LEFT(B1657,FIND(".",B1657)-1)),"")</f>
        <v>4</v>
      </c>
      <c r="C1656" s="71" t="str">
        <f>IFERROR(VLOOKUP(B1656,Tabla_CyP,2,FALSE),"")</f>
        <v/>
      </c>
      <c r="E1656" s="178"/>
      <c r="G1656" s="194"/>
    </row>
    <row r="1657" spans="1:7" ht="24" customHeight="1" x14ac:dyDescent="0.2">
      <c r="A1657" s="208" t="s">
        <v>1732</v>
      </c>
      <c r="B1657" s="193" t="str">
        <f>IFERROR(VLOOKUP(COUNTIF($A$1:A1657,"ANALISIS DE PRECIOS"),Tabla_NumeroItem,2,FALSE),"")</f>
        <v>4.3.1</v>
      </c>
      <c r="C1657" s="258" t="str">
        <f>IFERROR(VLOOKUP(B1657,Tabla_CyP,2,FALSE),"")</f>
        <v>Jaharro o revoque grueso interior y exterior</v>
      </c>
      <c r="E1657" s="178"/>
      <c r="F1657" s="190" t="s">
        <v>1733</v>
      </c>
      <c r="G1657" s="194" t="str">
        <f>IFERROR(VLOOKUP(B1657,Tabla_CyP,4,FALSE),"")</f>
        <v>m2</v>
      </c>
    </row>
    <row r="1658" spans="1:7" ht="24" customHeight="1" x14ac:dyDescent="0.2">
      <c r="A1658" s="208"/>
      <c r="B1658" s="100"/>
      <c r="E1658" s="178"/>
      <c r="G1658" s="194"/>
    </row>
    <row r="1659" spans="1:7" ht="24" customHeight="1" x14ac:dyDescent="0.2">
      <c r="A1659" s="419" t="s">
        <v>1734</v>
      </c>
      <c r="B1659" s="420"/>
      <c r="C1659" s="421" t="s">
        <v>1690</v>
      </c>
      <c r="D1659" s="421" t="s">
        <v>1735</v>
      </c>
      <c r="E1659" s="423" t="s">
        <v>1736</v>
      </c>
      <c r="F1659" s="425" t="s">
        <v>1737</v>
      </c>
      <c r="G1659" s="425" t="s">
        <v>1738</v>
      </c>
    </row>
    <row r="1660" spans="1:7" ht="24" customHeight="1" x14ac:dyDescent="0.2">
      <c r="A1660" s="209" t="s">
        <v>1739</v>
      </c>
      <c r="B1660" s="209" t="s">
        <v>1740</v>
      </c>
      <c r="C1660" s="422"/>
      <c r="D1660" s="422"/>
      <c r="E1660" s="424"/>
      <c r="F1660" s="426"/>
      <c r="G1660" s="426"/>
    </row>
    <row r="1661" spans="1:7" ht="24" customHeight="1" x14ac:dyDescent="0.2">
      <c r="A1661" s="189"/>
      <c r="B1661" s="210"/>
      <c r="C1661" s="89" t="s">
        <v>1741</v>
      </c>
      <c r="D1661" s="197"/>
      <c r="E1661" s="198"/>
      <c r="F1661" s="199"/>
      <c r="G1661" s="200"/>
    </row>
    <row r="1662" spans="1:7" ht="24" customHeight="1" x14ac:dyDescent="0.2">
      <c r="A1662" s="211" t="str">
        <f t="shared" ref="A1662:A1675" si="501">IFERROR(VLOOKUP(C1662,Tabla_Insumos,4,FALSE),"")</f>
        <v/>
      </c>
      <c r="B1662" s="211" t="str">
        <f>IFERROR(VLOOKUP(C1662,Tabla_Insumos,5,FALSE),"")</f>
        <v/>
      </c>
      <c r="C1662" s="220"/>
      <c r="D1662" s="174" t="str">
        <f t="shared" ref="D1662:D1675" si="502">IFERROR(VLOOKUP(C1662,Tabla_Insumos,2,FALSE),"")</f>
        <v/>
      </c>
      <c r="E1662" s="173"/>
      <c r="F1662" s="201">
        <f t="shared" ref="F1662:F1675" si="503">IFERROR(VLOOKUP(C1662,Tabla_Insumos,3,FALSE),0)</f>
        <v>0</v>
      </c>
      <c r="G1662" s="201">
        <f>ROUND(E1662*F1662,2)</f>
        <v>0</v>
      </c>
    </row>
    <row r="1663" spans="1:7" ht="24" customHeight="1" x14ac:dyDescent="0.2">
      <c r="A1663" s="211" t="str">
        <f t="shared" si="501"/>
        <v/>
      </c>
      <c r="B1663" s="211" t="str">
        <f t="shared" ref="B1663:B1675" si="504">IFERROR(VLOOKUP(C1663,Tabla_Insumos,5,FALSE),"")</f>
        <v/>
      </c>
      <c r="C1663" s="220"/>
      <c r="D1663" s="174" t="str">
        <f t="shared" si="502"/>
        <v/>
      </c>
      <c r="E1663" s="173"/>
      <c r="F1663" s="201">
        <f t="shared" si="503"/>
        <v>0</v>
      </c>
      <c r="G1663" s="201">
        <f t="shared" ref="G1663:G1675" si="505">ROUND(E1663*F1663,2)</f>
        <v>0</v>
      </c>
    </row>
    <row r="1664" spans="1:7" ht="24" customHeight="1" x14ac:dyDescent="0.2">
      <c r="A1664" s="211" t="str">
        <f t="shared" si="501"/>
        <v/>
      </c>
      <c r="B1664" s="211" t="str">
        <f t="shared" si="504"/>
        <v/>
      </c>
      <c r="C1664" s="227"/>
      <c r="D1664" s="174" t="str">
        <f t="shared" si="502"/>
        <v/>
      </c>
      <c r="E1664" s="173"/>
      <c r="F1664" s="201">
        <f t="shared" si="503"/>
        <v>0</v>
      </c>
      <c r="G1664" s="201">
        <f t="shared" si="505"/>
        <v>0</v>
      </c>
    </row>
    <row r="1665" spans="1:7" ht="24" customHeight="1" x14ac:dyDescent="0.2">
      <c r="A1665" s="211" t="str">
        <f t="shared" si="501"/>
        <v/>
      </c>
      <c r="B1665" s="211" t="str">
        <f t="shared" si="504"/>
        <v/>
      </c>
      <c r="C1665" s="220"/>
      <c r="D1665" s="174" t="str">
        <f t="shared" si="502"/>
        <v/>
      </c>
      <c r="E1665" s="173"/>
      <c r="F1665" s="201">
        <f t="shared" si="503"/>
        <v>0</v>
      </c>
      <c r="G1665" s="201">
        <f t="shared" si="505"/>
        <v>0</v>
      </c>
    </row>
    <row r="1666" spans="1:7" ht="24" customHeight="1" x14ac:dyDescent="0.2">
      <c r="A1666" s="211" t="str">
        <f t="shared" si="501"/>
        <v/>
      </c>
      <c r="B1666" s="211" t="str">
        <f t="shared" si="504"/>
        <v/>
      </c>
      <c r="C1666" s="221"/>
      <c r="D1666" s="172" t="str">
        <f t="shared" si="502"/>
        <v/>
      </c>
      <c r="E1666" s="176"/>
      <c r="F1666" s="201">
        <f t="shared" si="503"/>
        <v>0</v>
      </c>
      <c r="G1666" s="201">
        <f t="shared" si="505"/>
        <v>0</v>
      </c>
    </row>
    <row r="1667" spans="1:7" ht="24" customHeight="1" x14ac:dyDescent="0.2">
      <c r="A1667" s="211" t="str">
        <f t="shared" si="501"/>
        <v/>
      </c>
      <c r="B1667" s="211" t="str">
        <f t="shared" si="504"/>
        <v/>
      </c>
      <c r="C1667" s="221"/>
      <c r="D1667" s="172" t="str">
        <f t="shared" si="502"/>
        <v/>
      </c>
      <c r="E1667" s="176"/>
      <c r="F1667" s="201">
        <f t="shared" si="503"/>
        <v>0</v>
      </c>
      <c r="G1667" s="201">
        <f t="shared" si="505"/>
        <v>0</v>
      </c>
    </row>
    <row r="1668" spans="1:7" ht="24" customHeight="1" x14ac:dyDescent="0.2">
      <c r="A1668" s="211" t="str">
        <f t="shared" si="501"/>
        <v/>
      </c>
      <c r="B1668" s="211" t="str">
        <f t="shared" si="504"/>
        <v/>
      </c>
      <c r="C1668" s="221"/>
      <c r="D1668" s="172" t="str">
        <f t="shared" si="502"/>
        <v/>
      </c>
      <c r="E1668" s="176"/>
      <c r="F1668" s="201">
        <f t="shared" si="503"/>
        <v>0</v>
      </c>
      <c r="G1668" s="201">
        <f t="shared" si="505"/>
        <v>0</v>
      </c>
    </row>
    <row r="1669" spans="1:7" ht="24" customHeight="1" x14ac:dyDescent="0.2">
      <c r="A1669" s="211" t="str">
        <f t="shared" si="501"/>
        <v/>
      </c>
      <c r="B1669" s="211" t="str">
        <f t="shared" si="504"/>
        <v/>
      </c>
      <c r="C1669" s="221"/>
      <c r="D1669" s="172" t="str">
        <f t="shared" si="502"/>
        <v/>
      </c>
      <c r="E1669" s="176"/>
      <c r="F1669" s="201">
        <f t="shared" si="503"/>
        <v>0</v>
      </c>
      <c r="G1669" s="201">
        <f t="shared" si="505"/>
        <v>0</v>
      </c>
    </row>
    <row r="1670" spans="1:7" ht="24" customHeight="1" x14ac:dyDescent="0.2">
      <c r="A1670" s="211" t="str">
        <f t="shared" si="501"/>
        <v/>
      </c>
      <c r="B1670" s="211" t="str">
        <f t="shared" si="504"/>
        <v/>
      </c>
      <c r="C1670" s="221"/>
      <c r="D1670" s="172" t="str">
        <f t="shared" si="502"/>
        <v/>
      </c>
      <c r="E1670" s="176"/>
      <c r="F1670" s="201">
        <f t="shared" si="503"/>
        <v>0</v>
      </c>
      <c r="G1670" s="201">
        <f t="shared" si="505"/>
        <v>0</v>
      </c>
    </row>
    <row r="1671" spans="1:7" ht="24" customHeight="1" x14ac:dyDescent="0.2">
      <c r="A1671" s="211" t="str">
        <f t="shared" si="501"/>
        <v/>
      </c>
      <c r="B1671" s="211" t="str">
        <f t="shared" si="504"/>
        <v/>
      </c>
      <c r="C1671" s="221"/>
      <c r="D1671" s="172" t="str">
        <f t="shared" si="502"/>
        <v/>
      </c>
      <c r="E1671" s="176"/>
      <c r="F1671" s="201">
        <f t="shared" si="503"/>
        <v>0</v>
      </c>
      <c r="G1671" s="201">
        <f t="shared" si="505"/>
        <v>0</v>
      </c>
    </row>
    <row r="1672" spans="1:7" ht="24" customHeight="1" x14ac:dyDescent="0.2">
      <c r="A1672" s="211" t="str">
        <f t="shared" si="501"/>
        <v/>
      </c>
      <c r="B1672" s="211" t="str">
        <f t="shared" si="504"/>
        <v/>
      </c>
      <c r="C1672" s="221"/>
      <c r="D1672" s="172" t="str">
        <f t="shared" si="502"/>
        <v/>
      </c>
      <c r="E1672" s="176"/>
      <c r="F1672" s="201">
        <f t="shared" si="503"/>
        <v>0</v>
      </c>
      <c r="G1672" s="201">
        <f t="shared" si="505"/>
        <v>0</v>
      </c>
    </row>
    <row r="1673" spans="1:7" ht="24" customHeight="1" x14ac:dyDescent="0.2">
      <c r="A1673" s="211" t="str">
        <f t="shared" si="501"/>
        <v/>
      </c>
      <c r="B1673" s="211" t="str">
        <f t="shared" si="504"/>
        <v/>
      </c>
      <c r="C1673" s="221"/>
      <c r="D1673" s="172" t="str">
        <f t="shared" si="502"/>
        <v/>
      </c>
      <c r="E1673" s="176"/>
      <c r="F1673" s="201">
        <f t="shared" si="503"/>
        <v>0</v>
      </c>
      <c r="G1673" s="201">
        <f t="shared" si="505"/>
        <v>0</v>
      </c>
    </row>
    <row r="1674" spans="1:7" ht="24" customHeight="1" x14ac:dyDescent="0.2">
      <c r="A1674" s="211" t="str">
        <f t="shared" si="501"/>
        <v/>
      </c>
      <c r="B1674" s="211" t="str">
        <f t="shared" si="504"/>
        <v/>
      </c>
      <c r="C1674" s="221"/>
      <c r="D1674" s="172" t="str">
        <f t="shared" si="502"/>
        <v/>
      </c>
      <c r="E1674" s="176"/>
      <c r="F1674" s="201">
        <f t="shared" si="503"/>
        <v>0</v>
      </c>
      <c r="G1674" s="201">
        <f t="shared" si="505"/>
        <v>0</v>
      </c>
    </row>
    <row r="1675" spans="1:7" ht="24" customHeight="1" x14ac:dyDescent="0.2">
      <c r="A1675" s="211" t="str">
        <f t="shared" si="501"/>
        <v/>
      </c>
      <c r="B1675" s="211" t="str">
        <f t="shared" si="504"/>
        <v/>
      </c>
      <c r="C1675" s="221"/>
      <c r="D1675" s="172" t="str">
        <f t="shared" si="502"/>
        <v/>
      </c>
      <c r="E1675" s="176"/>
      <c r="F1675" s="202">
        <f t="shared" si="503"/>
        <v>0</v>
      </c>
      <c r="G1675" s="201">
        <f t="shared" si="505"/>
        <v>0</v>
      </c>
    </row>
    <row r="1676" spans="1:7" ht="24" customHeight="1" x14ac:dyDescent="0.2">
      <c r="A1676" s="212"/>
      <c r="E1676" s="178"/>
      <c r="F1676" s="195" t="s">
        <v>1742</v>
      </c>
      <c r="G1676" s="222">
        <f>SUBTOTAL(9,G1662:G1675)</f>
        <v>0</v>
      </c>
    </row>
    <row r="1677" spans="1:7" ht="24" customHeight="1" x14ac:dyDescent="0.2">
      <c r="A1677" s="212"/>
      <c r="C1677" s="74" t="s">
        <v>1743</v>
      </c>
      <c r="E1677" s="178"/>
      <c r="G1677" s="194"/>
    </row>
    <row r="1678" spans="1:7" ht="24" customHeight="1" x14ac:dyDescent="0.2">
      <c r="A1678" s="211" t="str">
        <f t="shared" ref="A1678:A1685" si="506">IFERROR(VLOOKUP(C1678,Tabla_Insumos,4,FALSE),"")</f>
        <v/>
      </c>
      <c r="B1678" s="211" t="str">
        <f t="shared" ref="B1678:B1685" si="507">IFERROR(VLOOKUP(A1678,Tabla_Indices,5,FALSE),"")</f>
        <v/>
      </c>
      <c r="C1678" s="220"/>
      <c r="D1678" s="174" t="str">
        <f t="shared" ref="D1678:D1685" si="508">IFERROR(VLOOKUP(C1678,Tabla_Insumos,2,FALSE),"")</f>
        <v/>
      </c>
      <c r="E1678" s="173"/>
      <c r="F1678" s="201">
        <f t="shared" ref="F1678:F1685" si="509">IFERROR(VLOOKUP(C1678,Tabla_Insumos,3,FALSE),0)</f>
        <v>0</v>
      </c>
      <c r="G1678" s="201">
        <f>ROUND(E1678*F1678,2)</f>
        <v>0</v>
      </c>
    </row>
    <row r="1679" spans="1:7" ht="24" customHeight="1" x14ac:dyDescent="0.2">
      <c r="A1679" s="211" t="str">
        <f t="shared" si="506"/>
        <v/>
      </c>
      <c r="B1679" s="211" t="str">
        <f t="shared" si="507"/>
        <v/>
      </c>
      <c r="C1679" s="220"/>
      <c r="D1679" s="174" t="str">
        <f t="shared" si="508"/>
        <v/>
      </c>
      <c r="E1679" s="173"/>
      <c r="F1679" s="201">
        <f t="shared" si="509"/>
        <v>0</v>
      </c>
      <c r="G1679" s="201">
        <f>ROUND(E1679*F1679,2)</f>
        <v>0</v>
      </c>
    </row>
    <row r="1680" spans="1:7" ht="24" customHeight="1" x14ac:dyDescent="0.2">
      <c r="A1680" s="211" t="str">
        <f t="shared" si="506"/>
        <v/>
      </c>
      <c r="B1680" s="211" t="str">
        <f t="shared" si="507"/>
        <v/>
      </c>
      <c r="C1680" s="220"/>
      <c r="D1680" s="174" t="str">
        <f t="shared" si="508"/>
        <v/>
      </c>
      <c r="E1680" s="173"/>
      <c r="F1680" s="201">
        <f t="shared" si="509"/>
        <v>0</v>
      </c>
      <c r="G1680" s="201">
        <f t="shared" ref="G1680:G1685" si="510">ROUND(E1680*F1680,2)</f>
        <v>0</v>
      </c>
    </row>
    <row r="1681" spans="1:7" ht="24" customHeight="1" x14ac:dyDescent="0.2">
      <c r="A1681" s="211" t="str">
        <f t="shared" si="506"/>
        <v/>
      </c>
      <c r="B1681" s="211" t="str">
        <f t="shared" si="507"/>
        <v/>
      </c>
      <c r="C1681" s="220"/>
      <c r="D1681" s="174" t="str">
        <f t="shared" si="508"/>
        <v/>
      </c>
      <c r="E1681" s="173"/>
      <c r="F1681" s="201">
        <f t="shared" si="509"/>
        <v>0</v>
      </c>
      <c r="G1681" s="201">
        <f t="shared" si="510"/>
        <v>0</v>
      </c>
    </row>
    <row r="1682" spans="1:7" ht="24" customHeight="1" x14ac:dyDescent="0.2">
      <c r="A1682" s="211" t="str">
        <f t="shared" si="506"/>
        <v/>
      </c>
      <c r="B1682" s="211" t="str">
        <f t="shared" si="507"/>
        <v/>
      </c>
      <c r="C1682" s="220"/>
      <c r="D1682" s="174" t="str">
        <f t="shared" si="508"/>
        <v/>
      </c>
      <c r="E1682" s="173"/>
      <c r="F1682" s="201">
        <f t="shared" si="509"/>
        <v>0</v>
      </c>
      <c r="G1682" s="201">
        <f t="shared" si="510"/>
        <v>0</v>
      </c>
    </row>
    <row r="1683" spans="1:7" ht="24" customHeight="1" x14ac:dyDescent="0.2">
      <c r="A1683" s="211" t="str">
        <f t="shared" si="506"/>
        <v/>
      </c>
      <c r="B1683" s="211" t="str">
        <f t="shared" si="507"/>
        <v/>
      </c>
      <c r="C1683" s="220"/>
      <c r="D1683" s="174" t="str">
        <f t="shared" si="508"/>
        <v/>
      </c>
      <c r="E1683" s="173"/>
      <c r="F1683" s="201">
        <f t="shared" si="509"/>
        <v>0</v>
      </c>
      <c r="G1683" s="201">
        <f t="shared" si="510"/>
        <v>0</v>
      </c>
    </row>
    <row r="1684" spans="1:7" ht="24" customHeight="1" x14ac:dyDescent="0.2">
      <c r="A1684" s="211" t="str">
        <f t="shared" si="506"/>
        <v/>
      </c>
      <c r="B1684" s="211" t="str">
        <f t="shared" si="507"/>
        <v/>
      </c>
      <c r="C1684" s="221"/>
      <c r="D1684" s="172" t="str">
        <f t="shared" si="508"/>
        <v/>
      </c>
      <c r="E1684" s="176"/>
      <c r="F1684" s="201">
        <f t="shared" si="509"/>
        <v>0</v>
      </c>
      <c r="G1684" s="201">
        <f t="shared" si="510"/>
        <v>0</v>
      </c>
    </row>
    <row r="1685" spans="1:7" ht="24" customHeight="1" x14ac:dyDescent="0.2">
      <c r="A1685" s="211" t="str">
        <f t="shared" si="506"/>
        <v/>
      </c>
      <c r="B1685" s="211" t="str">
        <f t="shared" si="507"/>
        <v/>
      </c>
      <c r="C1685" s="221"/>
      <c r="D1685" s="172" t="str">
        <f t="shared" si="508"/>
        <v/>
      </c>
      <c r="E1685" s="176"/>
      <c r="F1685" s="201">
        <f t="shared" si="509"/>
        <v>0</v>
      </c>
      <c r="G1685" s="201">
        <f t="shared" si="510"/>
        <v>0</v>
      </c>
    </row>
    <row r="1686" spans="1:7" ht="24" customHeight="1" x14ac:dyDescent="0.2">
      <c r="A1686" s="212"/>
      <c r="E1686" s="178"/>
      <c r="F1686" s="195" t="s">
        <v>1744</v>
      </c>
      <c r="G1686" s="222">
        <f>SUBTOTAL(9,G1678:G1685)</f>
        <v>0</v>
      </c>
    </row>
    <row r="1687" spans="1:7" ht="24" customHeight="1" x14ac:dyDescent="0.2">
      <c r="A1687" s="212"/>
      <c r="C1687" s="74" t="s">
        <v>1745</v>
      </c>
      <c r="E1687" s="178"/>
      <c r="G1687" s="194"/>
    </row>
    <row r="1688" spans="1:7" ht="24" customHeight="1" x14ac:dyDescent="0.2">
      <c r="A1688" s="211" t="str">
        <f t="shared" ref="A1688:A1696" si="511">IFERROR(VLOOKUP(C1688,Tabla_Insumos,4,FALSE),"")</f>
        <v/>
      </c>
      <c r="B1688" s="211" t="str">
        <f t="shared" ref="B1688:B1696" si="512">IFERROR(VLOOKUP(C1688,Tabla_Insumos,5,FALSE),"")</f>
        <v/>
      </c>
      <c r="C1688" s="220"/>
      <c r="D1688" s="174" t="str">
        <f t="shared" ref="D1688:D1696" si="513">IFERROR(VLOOKUP(C1688,Tabla_Insumos,2,FALSE),"")</f>
        <v/>
      </c>
      <c r="E1688" s="173"/>
      <c r="F1688" s="201">
        <f t="shared" ref="F1688:F1696" si="514">IFERROR(VLOOKUP(C1688,Tabla_Insumos,3,FALSE),0)</f>
        <v>0</v>
      </c>
      <c r="G1688" s="201">
        <f t="shared" ref="G1688:G1696" si="515">ROUND(E1688*F1688,2)</f>
        <v>0</v>
      </c>
    </row>
    <row r="1689" spans="1:7" ht="24" customHeight="1" x14ac:dyDescent="0.2">
      <c r="A1689" s="211" t="str">
        <f t="shared" si="511"/>
        <v/>
      </c>
      <c r="B1689" s="211" t="str">
        <f t="shared" si="512"/>
        <v/>
      </c>
      <c r="C1689" s="220"/>
      <c r="D1689" s="174" t="str">
        <f t="shared" si="513"/>
        <v/>
      </c>
      <c r="E1689" s="173"/>
      <c r="F1689" s="201">
        <f t="shared" si="514"/>
        <v>0</v>
      </c>
      <c r="G1689" s="201">
        <f t="shared" si="515"/>
        <v>0</v>
      </c>
    </row>
    <row r="1690" spans="1:7" ht="24" customHeight="1" x14ac:dyDescent="0.2">
      <c r="A1690" s="211" t="str">
        <f t="shared" si="511"/>
        <v/>
      </c>
      <c r="B1690" s="211" t="str">
        <f t="shared" si="512"/>
        <v/>
      </c>
      <c r="C1690" s="221"/>
      <c r="D1690" s="172" t="str">
        <f t="shared" si="513"/>
        <v/>
      </c>
      <c r="E1690" s="176"/>
      <c r="F1690" s="201">
        <f t="shared" si="514"/>
        <v>0</v>
      </c>
      <c r="G1690" s="201">
        <f t="shared" si="515"/>
        <v>0</v>
      </c>
    </row>
    <row r="1691" spans="1:7" ht="24" customHeight="1" x14ac:dyDescent="0.2">
      <c r="A1691" s="211" t="str">
        <f t="shared" si="511"/>
        <v/>
      </c>
      <c r="B1691" s="211" t="str">
        <f t="shared" si="512"/>
        <v/>
      </c>
      <c r="C1691" s="221"/>
      <c r="D1691" s="172" t="str">
        <f t="shared" si="513"/>
        <v/>
      </c>
      <c r="E1691" s="176"/>
      <c r="F1691" s="201">
        <f t="shared" si="514"/>
        <v>0</v>
      </c>
      <c r="G1691" s="201">
        <f t="shared" si="515"/>
        <v>0</v>
      </c>
    </row>
    <row r="1692" spans="1:7" ht="24" customHeight="1" x14ac:dyDescent="0.2">
      <c r="A1692" s="211" t="str">
        <f t="shared" si="511"/>
        <v/>
      </c>
      <c r="B1692" s="211" t="str">
        <f t="shared" si="512"/>
        <v/>
      </c>
      <c r="C1692" s="221"/>
      <c r="D1692" s="172" t="str">
        <f t="shared" si="513"/>
        <v/>
      </c>
      <c r="E1692" s="176"/>
      <c r="F1692" s="201">
        <f t="shared" si="514"/>
        <v>0</v>
      </c>
      <c r="G1692" s="201">
        <f t="shared" si="515"/>
        <v>0</v>
      </c>
    </row>
    <row r="1693" spans="1:7" ht="24" customHeight="1" x14ac:dyDescent="0.2">
      <c r="A1693" s="211" t="str">
        <f t="shared" si="511"/>
        <v/>
      </c>
      <c r="B1693" s="211" t="str">
        <f t="shared" si="512"/>
        <v/>
      </c>
      <c r="C1693" s="221"/>
      <c r="D1693" s="172" t="str">
        <f t="shared" si="513"/>
        <v/>
      </c>
      <c r="E1693" s="176"/>
      <c r="F1693" s="201">
        <f t="shared" si="514"/>
        <v>0</v>
      </c>
      <c r="G1693" s="201">
        <f t="shared" si="515"/>
        <v>0</v>
      </c>
    </row>
    <row r="1694" spans="1:7" ht="24" customHeight="1" x14ac:dyDescent="0.2">
      <c r="A1694" s="211" t="str">
        <f t="shared" si="511"/>
        <v/>
      </c>
      <c r="B1694" s="211" t="str">
        <f t="shared" si="512"/>
        <v/>
      </c>
      <c r="C1694" s="221"/>
      <c r="D1694" s="172" t="str">
        <f t="shared" si="513"/>
        <v/>
      </c>
      <c r="E1694" s="176"/>
      <c r="F1694" s="201">
        <f t="shared" si="514"/>
        <v>0</v>
      </c>
      <c r="G1694" s="201">
        <f t="shared" si="515"/>
        <v>0</v>
      </c>
    </row>
    <row r="1695" spans="1:7" ht="24" customHeight="1" x14ac:dyDescent="0.2">
      <c r="A1695" s="211" t="str">
        <f t="shared" si="511"/>
        <v/>
      </c>
      <c r="B1695" s="211" t="str">
        <f t="shared" si="512"/>
        <v/>
      </c>
      <c r="C1695" s="221"/>
      <c r="D1695" s="172" t="str">
        <f t="shared" si="513"/>
        <v/>
      </c>
      <c r="E1695" s="176"/>
      <c r="F1695" s="201">
        <f t="shared" si="514"/>
        <v>0</v>
      </c>
      <c r="G1695" s="201">
        <f t="shared" si="515"/>
        <v>0</v>
      </c>
    </row>
    <row r="1696" spans="1:7" ht="24" customHeight="1" x14ac:dyDescent="0.2">
      <c r="A1696" s="211" t="str">
        <f t="shared" si="511"/>
        <v/>
      </c>
      <c r="B1696" s="211" t="str">
        <f t="shared" si="512"/>
        <v/>
      </c>
      <c r="C1696" s="221"/>
      <c r="D1696" s="172" t="str">
        <f t="shared" si="513"/>
        <v/>
      </c>
      <c r="E1696" s="176"/>
      <c r="F1696" s="201">
        <f t="shared" si="514"/>
        <v>0</v>
      </c>
      <c r="G1696" s="201">
        <f t="shared" si="515"/>
        <v>0</v>
      </c>
    </row>
    <row r="1697" spans="1:7" ht="24" customHeight="1" x14ac:dyDescent="0.2">
      <c r="A1697" s="213"/>
      <c r="E1697" s="178"/>
      <c r="F1697" s="195" t="s">
        <v>1746</v>
      </c>
      <c r="G1697" s="222">
        <f>SUBTOTAL(9,G1688:G1696)</f>
        <v>0</v>
      </c>
    </row>
    <row r="1698" spans="1:7" ht="24" customHeight="1" x14ac:dyDescent="0.2">
      <c r="A1698" s="212"/>
      <c r="E1698" s="178"/>
      <c r="G1698" s="194"/>
    </row>
    <row r="1699" spans="1:7" ht="24" customHeight="1" x14ac:dyDescent="0.2">
      <c r="A1699" s="214" t="str">
        <f>B1657</f>
        <v>4.3.1</v>
      </c>
      <c r="B1699" s="98" t="str">
        <f>C1657</f>
        <v>Jaharro o revoque grueso interior y exterior</v>
      </c>
      <c r="C1699" s="197"/>
      <c r="D1699" s="197" t="s">
        <v>1747</v>
      </c>
      <c r="E1699" s="198"/>
      <c r="F1699" s="225" t="s">
        <v>1748</v>
      </c>
      <c r="G1699" s="226">
        <f>SUBTOTAL(9,G1662:G1698)</f>
        <v>0</v>
      </c>
    </row>
    <row r="1701" spans="1:7" ht="24" customHeight="1" x14ac:dyDescent="0.2">
      <c r="A1701" s="203" t="s">
        <v>1725</v>
      </c>
      <c r="B1701" s="204"/>
      <c r="C1701" s="99"/>
      <c r="D1701" s="99"/>
      <c r="E1701" s="99"/>
      <c r="F1701" s="99"/>
      <c r="G1701" s="215"/>
    </row>
    <row r="1702" spans="1:7" ht="24" customHeight="1" x14ac:dyDescent="0.2">
      <c r="A1702" s="206" t="s">
        <v>1726</v>
      </c>
      <c r="B1702" s="207" t="str">
        <f>Comitente</f>
        <v>SUBSECRETARIA DE OBRAS PUBLICAS</v>
      </c>
      <c r="C1702" s="216"/>
      <c r="D1702" s="74"/>
      <c r="E1702" s="74"/>
      <c r="F1702" s="190"/>
      <c r="G1702" s="191"/>
    </row>
    <row r="1703" spans="1:7" ht="24" customHeight="1" x14ac:dyDescent="0.2">
      <c r="A1703" s="206" t="s">
        <v>1727</v>
      </c>
      <c r="B1703" s="207">
        <f>Contratista</f>
        <v>0</v>
      </c>
      <c r="C1703" s="217"/>
      <c r="D1703" s="217"/>
      <c r="E1703" s="217"/>
      <c r="F1703" s="190"/>
      <c r="G1703" s="191"/>
    </row>
    <row r="1704" spans="1:7" ht="24" customHeight="1" x14ac:dyDescent="0.2">
      <c r="A1704" s="206" t="s">
        <v>1728</v>
      </c>
      <c r="B1704" s="207" t="str">
        <f>Obra</f>
        <v>CAPS. VIRGEN DE GUADALUPE</v>
      </c>
      <c r="C1704" s="217"/>
      <c r="D1704" s="217"/>
      <c r="E1704" s="217"/>
      <c r="F1704" s="190" t="s">
        <v>1729</v>
      </c>
      <c r="G1704" s="218">
        <f>Fecha_Base</f>
        <v>0</v>
      </c>
    </row>
    <row r="1705" spans="1:7" ht="24" customHeight="1" x14ac:dyDescent="0.2">
      <c r="A1705" s="208" t="s">
        <v>1730</v>
      </c>
      <c r="B1705" s="100" t="str">
        <f>Ubicación</f>
        <v xml:space="preserve"> Calle Enfermera Medina y Cristobal Colon - Dpto. CAUCETE   -  Sup. 227,50m2</v>
      </c>
      <c r="C1705" s="74"/>
      <c r="E1705" s="178"/>
      <c r="G1705" s="194"/>
    </row>
    <row r="1706" spans="1:7" ht="24" customHeight="1" x14ac:dyDescent="0.2">
      <c r="A1706" s="208" t="s">
        <v>1731</v>
      </c>
      <c r="B1706" s="192">
        <f>IFERROR(VALUE(LEFT(B1707,FIND(".",B1707)-1)),"")</f>
        <v>4</v>
      </c>
      <c r="C1706" s="71" t="str">
        <f>IFERROR(VLOOKUP(B1706,Tabla_CyP,2,FALSE),"CUBIERTA DE TECHO")</f>
        <v>CUBIERTA DE TECHO</v>
      </c>
      <c r="E1706" s="178"/>
      <c r="G1706" s="194"/>
    </row>
    <row r="1707" spans="1:7" ht="24" customHeight="1" x14ac:dyDescent="0.2">
      <c r="A1707" s="208" t="s">
        <v>1732</v>
      </c>
      <c r="B1707" s="193" t="str">
        <f>IFERROR(VLOOKUP(COUNTIF($A$1:A1707,"ANALISIS DE PRECIOS"),Tabla_NumeroItem,2,FALSE),"")</f>
        <v>4.3.2</v>
      </c>
      <c r="C1707" s="258" t="str">
        <f>IFERROR(VLOOKUP(B1707,Tabla_CyP,2,FALSE),"")</f>
        <v>Revoque grueso impermeable bajo revestimiento</v>
      </c>
      <c r="E1707" s="178"/>
      <c r="F1707" s="190" t="s">
        <v>1733</v>
      </c>
      <c r="G1707" s="194" t="str">
        <f>IFERROR(VLOOKUP(B1707,Tabla_CyP,4,FALSE),"")</f>
        <v>m2</v>
      </c>
    </row>
    <row r="1708" spans="1:7" ht="24" customHeight="1" x14ac:dyDescent="0.2">
      <c r="A1708" s="208"/>
      <c r="B1708" s="100"/>
      <c r="E1708" s="178"/>
      <c r="G1708" s="194"/>
    </row>
    <row r="1709" spans="1:7" ht="24" customHeight="1" x14ac:dyDescent="0.2">
      <c r="A1709" s="419" t="s">
        <v>1734</v>
      </c>
      <c r="B1709" s="420"/>
      <c r="C1709" s="421" t="s">
        <v>1690</v>
      </c>
      <c r="D1709" s="421" t="s">
        <v>1735</v>
      </c>
      <c r="E1709" s="423" t="s">
        <v>1736</v>
      </c>
      <c r="F1709" s="425" t="s">
        <v>1737</v>
      </c>
      <c r="G1709" s="425" t="s">
        <v>1738</v>
      </c>
    </row>
    <row r="1710" spans="1:7" ht="24" customHeight="1" x14ac:dyDescent="0.2">
      <c r="A1710" s="209" t="s">
        <v>1739</v>
      </c>
      <c r="B1710" s="209" t="s">
        <v>1740</v>
      </c>
      <c r="C1710" s="422"/>
      <c r="D1710" s="422"/>
      <c r="E1710" s="424"/>
      <c r="F1710" s="426"/>
      <c r="G1710" s="426"/>
    </row>
    <row r="1711" spans="1:7" ht="24" customHeight="1" x14ac:dyDescent="0.2">
      <c r="A1711" s="189"/>
      <c r="B1711" s="210"/>
      <c r="C1711" s="89" t="s">
        <v>1741</v>
      </c>
      <c r="D1711" s="197"/>
      <c r="E1711" s="198"/>
      <c r="F1711" s="199"/>
      <c r="G1711" s="200"/>
    </row>
    <row r="1712" spans="1:7" ht="24" customHeight="1" x14ac:dyDescent="0.2">
      <c r="A1712" s="211" t="str">
        <f t="shared" ref="A1712:A1725" si="516">IFERROR(VLOOKUP(C1712,Tabla_Insumos,4,FALSE),"")</f>
        <v/>
      </c>
      <c r="B1712" s="211" t="str">
        <f>IFERROR(VLOOKUP(C1712,Tabla_Insumos,5,FALSE),"")</f>
        <v/>
      </c>
      <c r="C1712" s="220"/>
      <c r="D1712" s="174" t="str">
        <f t="shared" ref="D1712:D1725" si="517">IFERROR(VLOOKUP(C1712,Tabla_Insumos,2,FALSE),"")</f>
        <v/>
      </c>
      <c r="E1712" s="173"/>
      <c r="F1712" s="201">
        <f t="shared" ref="F1712:F1725" si="518">IFERROR(VLOOKUP(C1712,Tabla_Insumos,3,FALSE),0)</f>
        <v>0</v>
      </c>
      <c r="G1712" s="201">
        <f>ROUND(E1712*F1712,2)</f>
        <v>0</v>
      </c>
    </row>
    <row r="1713" spans="1:7" ht="24" customHeight="1" x14ac:dyDescent="0.2">
      <c r="A1713" s="211" t="str">
        <f t="shared" si="516"/>
        <v/>
      </c>
      <c r="B1713" s="211" t="str">
        <f t="shared" ref="B1713:B1725" si="519">IFERROR(VLOOKUP(C1713,Tabla_Insumos,5,FALSE),"")</f>
        <v/>
      </c>
      <c r="C1713" s="220"/>
      <c r="D1713" s="174" t="str">
        <f t="shared" si="517"/>
        <v/>
      </c>
      <c r="E1713" s="173"/>
      <c r="F1713" s="201">
        <f t="shared" si="518"/>
        <v>0</v>
      </c>
      <c r="G1713" s="201">
        <f t="shared" ref="G1713:G1725" si="520">ROUND(E1713*F1713,2)</f>
        <v>0</v>
      </c>
    </row>
    <row r="1714" spans="1:7" ht="24" customHeight="1" x14ac:dyDescent="0.2">
      <c r="A1714" s="211" t="str">
        <f t="shared" si="516"/>
        <v/>
      </c>
      <c r="B1714" s="211" t="str">
        <f t="shared" si="519"/>
        <v/>
      </c>
      <c r="C1714" s="227"/>
      <c r="D1714" s="174" t="str">
        <f t="shared" si="517"/>
        <v/>
      </c>
      <c r="E1714" s="173"/>
      <c r="F1714" s="201">
        <f t="shared" si="518"/>
        <v>0</v>
      </c>
      <c r="G1714" s="201">
        <f t="shared" si="520"/>
        <v>0</v>
      </c>
    </row>
    <row r="1715" spans="1:7" ht="24" customHeight="1" x14ac:dyDescent="0.2">
      <c r="A1715" s="211" t="str">
        <f t="shared" si="516"/>
        <v/>
      </c>
      <c r="B1715" s="211" t="str">
        <f t="shared" si="519"/>
        <v/>
      </c>
      <c r="C1715" s="220"/>
      <c r="D1715" s="174" t="str">
        <f t="shared" si="517"/>
        <v/>
      </c>
      <c r="E1715" s="173"/>
      <c r="F1715" s="201">
        <f t="shared" si="518"/>
        <v>0</v>
      </c>
      <c r="G1715" s="201">
        <f t="shared" si="520"/>
        <v>0</v>
      </c>
    </row>
    <row r="1716" spans="1:7" ht="24" customHeight="1" x14ac:dyDescent="0.2">
      <c r="A1716" s="211" t="str">
        <f t="shared" si="516"/>
        <v/>
      </c>
      <c r="B1716" s="211" t="str">
        <f t="shared" si="519"/>
        <v/>
      </c>
      <c r="C1716" s="221"/>
      <c r="D1716" s="172" t="str">
        <f t="shared" si="517"/>
        <v/>
      </c>
      <c r="E1716" s="176"/>
      <c r="F1716" s="201">
        <f t="shared" si="518"/>
        <v>0</v>
      </c>
      <c r="G1716" s="201">
        <f t="shared" si="520"/>
        <v>0</v>
      </c>
    </row>
    <row r="1717" spans="1:7" ht="24" customHeight="1" x14ac:dyDescent="0.2">
      <c r="A1717" s="211" t="str">
        <f t="shared" si="516"/>
        <v/>
      </c>
      <c r="B1717" s="211" t="str">
        <f t="shared" si="519"/>
        <v/>
      </c>
      <c r="C1717" s="221"/>
      <c r="D1717" s="172" t="str">
        <f t="shared" si="517"/>
        <v/>
      </c>
      <c r="E1717" s="176"/>
      <c r="F1717" s="201">
        <f t="shared" si="518"/>
        <v>0</v>
      </c>
      <c r="G1717" s="201">
        <f t="shared" si="520"/>
        <v>0</v>
      </c>
    </row>
    <row r="1718" spans="1:7" ht="24" customHeight="1" x14ac:dyDescent="0.2">
      <c r="A1718" s="211" t="str">
        <f t="shared" si="516"/>
        <v/>
      </c>
      <c r="B1718" s="211" t="str">
        <f t="shared" si="519"/>
        <v/>
      </c>
      <c r="C1718" s="221"/>
      <c r="D1718" s="172" t="str">
        <f t="shared" si="517"/>
        <v/>
      </c>
      <c r="E1718" s="176"/>
      <c r="F1718" s="201">
        <f t="shared" si="518"/>
        <v>0</v>
      </c>
      <c r="G1718" s="201">
        <f t="shared" si="520"/>
        <v>0</v>
      </c>
    </row>
    <row r="1719" spans="1:7" ht="24" customHeight="1" x14ac:dyDescent="0.2">
      <c r="A1719" s="211" t="str">
        <f t="shared" si="516"/>
        <v/>
      </c>
      <c r="B1719" s="211" t="str">
        <f t="shared" si="519"/>
        <v/>
      </c>
      <c r="C1719" s="221"/>
      <c r="D1719" s="172" t="str">
        <f t="shared" si="517"/>
        <v/>
      </c>
      <c r="E1719" s="176"/>
      <c r="F1719" s="201">
        <f t="shared" si="518"/>
        <v>0</v>
      </c>
      <c r="G1719" s="201">
        <f t="shared" si="520"/>
        <v>0</v>
      </c>
    </row>
    <row r="1720" spans="1:7" ht="24" customHeight="1" x14ac:dyDescent="0.2">
      <c r="A1720" s="211" t="str">
        <f t="shared" si="516"/>
        <v/>
      </c>
      <c r="B1720" s="211" t="str">
        <f t="shared" si="519"/>
        <v/>
      </c>
      <c r="C1720" s="221"/>
      <c r="D1720" s="172" t="str">
        <f t="shared" si="517"/>
        <v/>
      </c>
      <c r="E1720" s="176"/>
      <c r="F1720" s="201">
        <f t="shared" si="518"/>
        <v>0</v>
      </c>
      <c r="G1720" s="201">
        <f t="shared" si="520"/>
        <v>0</v>
      </c>
    </row>
    <row r="1721" spans="1:7" ht="24" customHeight="1" x14ac:dyDescent="0.2">
      <c r="A1721" s="211" t="str">
        <f t="shared" si="516"/>
        <v/>
      </c>
      <c r="B1721" s="211" t="str">
        <f t="shared" si="519"/>
        <v/>
      </c>
      <c r="C1721" s="221"/>
      <c r="D1721" s="172" t="str">
        <f t="shared" si="517"/>
        <v/>
      </c>
      <c r="E1721" s="176"/>
      <c r="F1721" s="201">
        <f t="shared" si="518"/>
        <v>0</v>
      </c>
      <c r="G1721" s="201">
        <f t="shared" si="520"/>
        <v>0</v>
      </c>
    </row>
    <row r="1722" spans="1:7" ht="24" customHeight="1" x14ac:dyDescent="0.2">
      <c r="A1722" s="211" t="str">
        <f t="shared" si="516"/>
        <v/>
      </c>
      <c r="B1722" s="211" t="str">
        <f t="shared" si="519"/>
        <v/>
      </c>
      <c r="C1722" s="221"/>
      <c r="D1722" s="172" t="str">
        <f t="shared" si="517"/>
        <v/>
      </c>
      <c r="E1722" s="176"/>
      <c r="F1722" s="201">
        <f t="shared" si="518"/>
        <v>0</v>
      </c>
      <c r="G1722" s="201">
        <f t="shared" si="520"/>
        <v>0</v>
      </c>
    </row>
    <row r="1723" spans="1:7" ht="24" customHeight="1" x14ac:dyDescent="0.2">
      <c r="A1723" s="211" t="str">
        <f t="shared" si="516"/>
        <v/>
      </c>
      <c r="B1723" s="211" t="str">
        <f t="shared" si="519"/>
        <v/>
      </c>
      <c r="C1723" s="221"/>
      <c r="D1723" s="172" t="str">
        <f t="shared" si="517"/>
        <v/>
      </c>
      <c r="E1723" s="176"/>
      <c r="F1723" s="201">
        <f t="shared" si="518"/>
        <v>0</v>
      </c>
      <c r="G1723" s="201">
        <f t="shared" si="520"/>
        <v>0</v>
      </c>
    </row>
    <row r="1724" spans="1:7" ht="24" customHeight="1" x14ac:dyDescent="0.2">
      <c r="A1724" s="211" t="str">
        <f t="shared" si="516"/>
        <v/>
      </c>
      <c r="B1724" s="211" t="str">
        <f t="shared" si="519"/>
        <v/>
      </c>
      <c r="C1724" s="221"/>
      <c r="D1724" s="172" t="str">
        <f t="shared" si="517"/>
        <v/>
      </c>
      <c r="E1724" s="176"/>
      <c r="F1724" s="201">
        <f t="shared" si="518"/>
        <v>0</v>
      </c>
      <c r="G1724" s="201">
        <f t="shared" si="520"/>
        <v>0</v>
      </c>
    </row>
    <row r="1725" spans="1:7" ht="24" customHeight="1" x14ac:dyDescent="0.2">
      <c r="A1725" s="211" t="str">
        <f t="shared" si="516"/>
        <v/>
      </c>
      <c r="B1725" s="211" t="str">
        <f t="shared" si="519"/>
        <v/>
      </c>
      <c r="C1725" s="221"/>
      <c r="D1725" s="172" t="str">
        <f t="shared" si="517"/>
        <v/>
      </c>
      <c r="E1725" s="176"/>
      <c r="F1725" s="202">
        <f t="shared" si="518"/>
        <v>0</v>
      </c>
      <c r="G1725" s="201">
        <f t="shared" si="520"/>
        <v>0</v>
      </c>
    </row>
    <row r="1726" spans="1:7" ht="24" customHeight="1" x14ac:dyDescent="0.2">
      <c r="A1726" s="212"/>
      <c r="E1726" s="178"/>
      <c r="F1726" s="195" t="s">
        <v>1742</v>
      </c>
      <c r="G1726" s="222">
        <f>SUBTOTAL(9,G1712:G1725)</f>
        <v>0</v>
      </c>
    </row>
    <row r="1727" spans="1:7" ht="24" customHeight="1" x14ac:dyDescent="0.2">
      <c r="A1727" s="212"/>
      <c r="C1727" s="74" t="s">
        <v>1743</v>
      </c>
      <c r="E1727" s="178"/>
      <c r="G1727" s="194"/>
    </row>
    <row r="1728" spans="1:7" ht="24" customHeight="1" x14ac:dyDescent="0.2">
      <c r="A1728" s="211" t="str">
        <f t="shared" ref="A1728:A1735" si="521">IFERROR(VLOOKUP(C1728,Tabla_Insumos,4,FALSE),"")</f>
        <v/>
      </c>
      <c r="B1728" s="211" t="str">
        <f t="shared" ref="B1728:B1735" si="522">IFERROR(VLOOKUP(A1728,Tabla_Indices,5,FALSE),"")</f>
        <v/>
      </c>
      <c r="C1728" s="220"/>
      <c r="D1728" s="174" t="str">
        <f t="shared" ref="D1728:D1735" si="523">IFERROR(VLOOKUP(C1728,Tabla_Insumos,2,FALSE),"")</f>
        <v/>
      </c>
      <c r="E1728" s="173"/>
      <c r="F1728" s="201">
        <f t="shared" ref="F1728:F1735" si="524">IFERROR(VLOOKUP(C1728,Tabla_Insumos,3,FALSE),0)</f>
        <v>0</v>
      </c>
      <c r="G1728" s="201">
        <f>ROUND(E1728*F1728,2)</f>
        <v>0</v>
      </c>
    </row>
    <row r="1729" spans="1:7" ht="24" customHeight="1" x14ac:dyDescent="0.2">
      <c r="A1729" s="211" t="str">
        <f t="shared" si="521"/>
        <v/>
      </c>
      <c r="B1729" s="211" t="str">
        <f t="shared" si="522"/>
        <v/>
      </c>
      <c r="C1729" s="220"/>
      <c r="D1729" s="174" t="str">
        <f t="shared" si="523"/>
        <v/>
      </c>
      <c r="E1729" s="173"/>
      <c r="F1729" s="201">
        <f t="shared" si="524"/>
        <v>0</v>
      </c>
      <c r="G1729" s="201">
        <f>ROUND(E1729*F1729,2)</f>
        <v>0</v>
      </c>
    </row>
    <row r="1730" spans="1:7" ht="24" customHeight="1" x14ac:dyDescent="0.2">
      <c r="A1730" s="211" t="str">
        <f t="shared" si="521"/>
        <v/>
      </c>
      <c r="B1730" s="211" t="str">
        <f t="shared" si="522"/>
        <v/>
      </c>
      <c r="C1730" s="220"/>
      <c r="D1730" s="174" t="str">
        <f t="shared" si="523"/>
        <v/>
      </c>
      <c r="E1730" s="173"/>
      <c r="F1730" s="201">
        <f t="shared" si="524"/>
        <v>0</v>
      </c>
      <c r="G1730" s="201">
        <f t="shared" ref="G1730:G1735" si="525">ROUND(E1730*F1730,2)</f>
        <v>0</v>
      </c>
    </row>
    <row r="1731" spans="1:7" ht="24" customHeight="1" x14ac:dyDescent="0.2">
      <c r="A1731" s="211" t="str">
        <f t="shared" si="521"/>
        <v/>
      </c>
      <c r="B1731" s="211" t="str">
        <f t="shared" si="522"/>
        <v/>
      </c>
      <c r="C1731" s="220"/>
      <c r="D1731" s="174" t="str">
        <f t="shared" si="523"/>
        <v/>
      </c>
      <c r="E1731" s="173"/>
      <c r="F1731" s="201">
        <f t="shared" si="524"/>
        <v>0</v>
      </c>
      <c r="G1731" s="201">
        <f t="shared" si="525"/>
        <v>0</v>
      </c>
    </row>
    <row r="1732" spans="1:7" ht="24" customHeight="1" x14ac:dyDescent="0.2">
      <c r="A1732" s="211" t="str">
        <f t="shared" si="521"/>
        <v/>
      </c>
      <c r="B1732" s="211" t="str">
        <f t="shared" si="522"/>
        <v/>
      </c>
      <c r="C1732" s="220"/>
      <c r="D1732" s="174" t="str">
        <f t="shared" si="523"/>
        <v/>
      </c>
      <c r="E1732" s="173"/>
      <c r="F1732" s="201">
        <f t="shared" si="524"/>
        <v>0</v>
      </c>
      <c r="G1732" s="201">
        <f t="shared" si="525"/>
        <v>0</v>
      </c>
    </row>
    <row r="1733" spans="1:7" ht="24" customHeight="1" x14ac:dyDescent="0.2">
      <c r="A1733" s="211" t="str">
        <f t="shared" si="521"/>
        <v/>
      </c>
      <c r="B1733" s="211" t="str">
        <f t="shared" si="522"/>
        <v/>
      </c>
      <c r="C1733" s="220"/>
      <c r="D1733" s="174" t="str">
        <f t="shared" si="523"/>
        <v/>
      </c>
      <c r="E1733" s="173"/>
      <c r="F1733" s="201">
        <f t="shared" si="524"/>
        <v>0</v>
      </c>
      <c r="G1733" s="201">
        <f t="shared" si="525"/>
        <v>0</v>
      </c>
    </row>
    <row r="1734" spans="1:7" ht="24" customHeight="1" x14ac:dyDescent="0.2">
      <c r="A1734" s="211" t="str">
        <f t="shared" si="521"/>
        <v/>
      </c>
      <c r="B1734" s="211" t="str">
        <f t="shared" si="522"/>
        <v/>
      </c>
      <c r="C1734" s="221"/>
      <c r="D1734" s="172" t="str">
        <f t="shared" si="523"/>
        <v/>
      </c>
      <c r="E1734" s="176"/>
      <c r="F1734" s="201">
        <f t="shared" si="524"/>
        <v>0</v>
      </c>
      <c r="G1734" s="201">
        <f t="shared" si="525"/>
        <v>0</v>
      </c>
    </row>
    <row r="1735" spans="1:7" ht="24" customHeight="1" x14ac:dyDescent="0.2">
      <c r="A1735" s="211" t="str">
        <f t="shared" si="521"/>
        <v/>
      </c>
      <c r="B1735" s="211" t="str">
        <f t="shared" si="522"/>
        <v/>
      </c>
      <c r="C1735" s="221"/>
      <c r="D1735" s="172" t="str">
        <f t="shared" si="523"/>
        <v/>
      </c>
      <c r="E1735" s="176"/>
      <c r="F1735" s="201">
        <f t="shared" si="524"/>
        <v>0</v>
      </c>
      <c r="G1735" s="201">
        <f t="shared" si="525"/>
        <v>0</v>
      </c>
    </row>
    <row r="1736" spans="1:7" ht="24" customHeight="1" x14ac:dyDescent="0.2">
      <c r="A1736" s="212"/>
      <c r="E1736" s="178"/>
      <c r="F1736" s="195" t="s">
        <v>1744</v>
      </c>
      <c r="G1736" s="222">
        <f>SUBTOTAL(9,G1728:G1735)</f>
        <v>0</v>
      </c>
    </row>
    <row r="1737" spans="1:7" ht="24" customHeight="1" x14ac:dyDescent="0.2">
      <c r="A1737" s="212"/>
      <c r="C1737" s="74" t="s">
        <v>1745</v>
      </c>
      <c r="E1737" s="178"/>
      <c r="G1737" s="194"/>
    </row>
    <row r="1738" spans="1:7" ht="24" customHeight="1" x14ac:dyDescent="0.2">
      <c r="A1738" s="211" t="str">
        <f t="shared" ref="A1738:A1746" si="526">IFERROR(VLOOKUP(C1738,Tabla_Insumos,4,FALSE),"")</f>
        <v/>
      </c>
      <c r="B1738" s="211" t="str">
        <f t="shared" ref="B1738:B1746" si="527">IFERROR(VLOOKUP(C1738,Tabla_Insumos,5,FALSE),"")</f>
        <v/>
      </c>
      <c r="C1738" s="220"/>
      <c r="D1738" s="174" t="str">
        <f t="shared" ref="D1738:D1746" si="528">IFERROR(VLOOKUP(C1738,Tabla_Insumos,2,FALSE),"")</f>
        <v/>
      </c>
      <c r="E1738" s="173"/>
      <c r="F1738" s="201">
        <f t="shared" ref="F1738:F1746" si="529">IFERROR(VLOOKUP(C1738,Tabla_Insumos,3,FALSE),0)</f>
        <v>0</v>
      </c>
      <c r="G1738" s="201">
        <f t="shared" ref="G1738:G1746" si="530">ROUND(E1738*F1738,2)</f>
        <v>0</v>
      </c>
    </row>
    <row r="1739" spans="1:7" ht="24" customHeight="1" x14ac:dyDescent="0.2">
      <c r="A1739" s="211" t="str">
        <f t="shared" si="526"/>
        <v/>
      </c>
      <c r="B1739" s="211" t="str">
        <f t="shared" si="527"/>
        <v/>
      </c>
      <c r="C1739" s="220"/>
      <c r="D1739" s="174" t="str">
        <f t="shared" si="528"/>
        <v/>
      </c>
      <c r="E1739" s="173"/>
      <c r="F1739" s="201">
        <f t="shared" si="529"/>
        <v>0</v>
      </c>
      <c r="G1739" s="201">
        <f t="shared" si="530"/>
        <v>0</v>
      </c>
    </row>
    <row r="1740" spans="1:7" ht="24" customHeight="1" x14ac:dyDescent="0.2">
      <c r="A1740" s="211" t="str">
        <f t="shared" si="526"/>
        <v/>
      </c>
      <c r="B1740" s="211" t="str">
        <f t="shared" si="527"/>
        <v/>
      </c>
      <c r="C1740" s="221"/>
      <c r="D1740" s="172" t="str">
        <f t="shared" si="528"/>
        <v/>
      </c>
      <c r="E1740" s="176"/>
      <c r="F1740" s="201">
        <f t="shared" si="529"/>
        <v>0</v>
      </c>
      <c r="G1740" s="201">
        <f t="shared" si="530"/>
        <v>0</v>
      </c>
    </row>
    <row r="1741" spans="1:7" ht="24" customHeight="1" x14ac:dyDescent="0.2">
      <c r="A1741" s="211" t="str">
        <f t="shared" si="526"/>
        <v/>
      </c>
      <c r="B1741" s="211" t="str">
        <f t="shared" si="527"/>
        <v/>
      </c>
      <c r="C1741" s="221"/>
      <c r="D1741" s="172" t="str">
        <f t="shared" si="528"/>
        <v/>
      </c>
      <c r="E1741" s="176"/>
      <c r="F1741" s="201">
        <f t="shared" si="529"/>
        <v>0</v>
      </c>
      <c r="G1741" s="201">
        <f t="shared" si="530"/>
        <v>0</v>
      </c>
    </row>
    <row r="1742" spans="1:7" ht="24" customHeight="1" x14ac:dyDescent="0.2">
      <c r="A1742" s="211" t="str">
        <f t="shared" si="526"/>
        <v/>
      </c>
      <c r="B1742" s="211" t="str">
        <f t="shared" si="527"/>
        <v/>
      </c>
      <c r="C1742" s="221"/>
      <c r="D1742" s="172" t="str">
        <f t="shared" si="528"/>
        <v/>
      </c>
      <c r="E1742" s="176"/>
      <c r="F1742" s="201">
        <f t="shared" si="529"/>
        <v>0</v>
      </c>
      <c r="G1742" s="201">
        <f t="shared" si="530"/>
        <v>0</v>
      </c>
    </row>
    <row r="1743" spans="1:7" ht="24" customHeight="1" x14ac:dyDescent="0.2">
      <c r="A1743" s="211" t="str">
        <f t="shared" si="526"/>
        <v/>
      </c>
      <c r="B1743" s="211" t="str">
        <f t="shared" si="527"/>
        <v/>
      </c>
      <c r="C1743" s="221"/>
      <c r="D1743" s="172" t="str">
        <f t="shared" si="528"/>
        <v/>
      </c>
      <c r="E1743" s="176"/>
      <c r="F1743" s="201">
        <f t="shared" si="529"/>
        <v>0</v>
      </c>
      <c r="G1743" s="201">
        <f t="shared" si="530"/>
        <v>0</v>
      </c>
    </row>
    <row r="1744" spans="1:7" ht="24" customHeight="1" x14ac:dyDescent="0.2">
      <c r="A1744" s="211" t="str">
        <f t="shared" si="526"/>
        <v/>
      </c>
      <c r="B1744" s="211" t="str">
        <f t="shared" si="527"/>
        <v/>
      </c>
      <c r="C1744" s="221"/>
      <c r="D1744" s="172" t="str">
        <f t="shared" si="528"/>
        <v/>
      </c>
      <c r="E1744" s="176"/>
      <c r="F1744" s="201">
        <f t="shared" si="529"/>
        <v>0</v>
      </c>
      <c r="G1744" s="201">
        <f t="shared" si="530"/>
        <v>0</v>
      </c>
    </row>
    <row r="1745" spans="1:7" ht="24" customHeight="1" x14ac:dyDescent="0.2">
      <c r="A1745" s="211" t="str">
        <f t="shared" si="526"/>
        <v/>
      </c>
      <c r="B1745" s="211" t="str">
        <f t="shared" si="527"/>
        <v/>
      </c>
      <c r="C1745" s="221"/>
      <c r="D1745" s="172" t="str">
        <f t="shared" si="528"/>
        <v/>
      </c>
      <c r="E1745" s="176"/>
      <c r="F1745" s="201">
        <f t="shared" si="529"/>
        <v>0</v>
      </c>
      <c r="G1745" s="201">
        <f t="shared" si="530"/>
        <v>0</v>
      </c>
    </row>
    <row r="1746" spans="1:7" ht="24" customHeight="1" x14ac:dyDescent="0.2">
      <c r="A1746" s="211" t="str">
        <f t="shared" si="526"/>
        <v/>
      </c>
      <c r="B1746" s="211" t="str">
        <f t="shared" si="527"/>
        <v/>
      </c>
      <c r="C1746" s="221"/>
      <c r="D1746" s="172" t="str">
        <f t="shared" si="528"/>
        <v/>
      </c>
      <c r="E1746" s="176"/>
      <c r="F1746" s="201">
        <f t="shared" si="529"/>
        <v>0</v>
      </c>
      <c r="G1746" s="201">
        <f t="shared" si="530"/>
        <v>0</v>
      </c>
    </row>
    <row r="1747" spans="1:7" ht="24" customHeight="1" x14ac:dyDescent="0.2">
      <c r="A1747" s="213"/>
      <c r="E1747" s="178"/>
      <c r="F1747" s="195" t="s">
        <v>1746</v>
      </c>
      <c r="G1747" s="222">
        <f>SUBTOTAL(9,G1738:G1746)</f>
        <v>0</v>
      </c>
    </row>
    <row r="1748" spans="1:7" ht="24" customHeight="1" x14ac:dyDescent="0.2">
      <c r="A1748" s="212"/>
      <c r="E1748" s="178"/>
      <c r="G1748" s="194"/>
    </row>
    <row r="1749" spans="1:7" ht="24" customHeight="1" x14ac:dyDescent="0.2">
      <c r="A1749" s="214" t="str">
        <f>B1707</f>
        <v>4.3.2</v>
      </c>
      <c r="B1749" s="98" t="str">
        <f>C1707</f>
        <v>Revoque grueso impermeable bajo revestimiento</v>
      </c>
      <c r="C1749" s="197"/>
      <c r="D1749" s="197" t="s">
        <v>1747</v>
      </c>
      <c r="E1749" s="198"/>
      <c r="F1749" s="225" t="s">
        <v>1748</v>
      </c>
      <c r="G1749" s="226">
        <f>SUBTOTAL(9,G1712:G1748)</f>
        <v>0</v>
      </c>
    </row>
    <row r="1751" spans="1:7" ht="24" customHeight="1" x14ac:dyDescent="0.2">
      <c r="A1751" s="203" t="s">
        <v>1725</v>
      </c>
      <c r="B1751" s="204"/>
      <c r="C1751" s="99"/>
      <c r="D1751" s="99"/>
      <c r="E1751" s="99"/>
      <c r="F1751" s="99"/>
      <c r="G1751" s="215"/>
    </row>
    <row r="1752" spans="1:7" ht="24" customHeight="1" x14ac:dyDescent="0.2">
      <c r="A1752" s="206" t="s">
        <v>1726</v>
      </c>
      <c r="B1752" s="207" t="str">
        <f>Comitente</f>
        <v>SUBSECRETARIA DE OBRAS PUBLICAS</v>
      </c>
      <c r="C1752" s="216"/>
      <c r="D1752" s="74"/>
      <c r="E1752" s="74"/>
      <c r="F1752" s="190"/>
      <c r="G1752" s="191"/>
    </row>
    <row r="1753" spans="1:7" ht="24" customHeight="1" x14ac:dyDescent="0.2">
      <c r="A1753" s="206" t="s">
        <v>1727</v>
      </c>
      <c r="B1753" s="207">
        <f>Contratista</f>
        <v>0</v>
      </c>
      <c r="C1753" s="217"/>
      <c r="D1753" s="217"/>
      <c r="E1753" s="217"/>
      <c r="F1753" s="190"/>
      <c r="G1753" s="191"/>
    </row>
    <row r="1754" spans="1:7" ht="24" customHeight="1" x14ac:dyDescent="0.2">
      <c r="A1754" s="206" t="s">
        <v>1728</v>
      </c>
      <c r="B1754" s="207" t="str">
        <f>Obra</f>
        <v>CAPS. VIRGEN DE GUADALUPE</v>
      </c>
      <c r="C1754" s="217"/>
      <c r="D1754" s="217"/>
      <c r="E1754" s="217"/>
      <c r="F1754" s="190" t="s">
        <v>1729</v>
      </c>
      <c r="G1754" s="218">
        <f>Fecha_Base</f>
        <v>0</v>
      </c>
    </row>
    <row r="1755" spans="1:7" ht="24" customHeight="1" x14ac:dyDescent="0.2">
      <c r="A1755" s="208" t="s">
        <v>1730</v>
      </c>
      <c r="B1755" s="100" t="str">
        <f>Ubicación</f>
        <v xml:space="preserve"> Calle Enfermera Medina y Cristobal Colon - Dpto. CAUCETE   -  Sup. 227,50m2</v>
      </c>
      <c r="C1755" s="74"/>
      <c r="E1755" s="178"/>
      <c r="G1755" s="194"/>
    </row>
    <row r="1756" spans="1:7" ht="24" customHeight="1" x14ac:dyDescent="0.2">
      <c r="A1756" s="208" t="s">
        <v>1731</v>
      </c>
      <c r="B1756" s="192">
        <f>IFERROR(VALUE(LEFT(B1757,FIND(".",B1757)-1)),"")</f>
        <v>4</v>
      </c>
      <c r="C1756" s="71" t="str">
        <f>IFERROR(VLOOKUP(B1756,Tabla_CyP,2,FALSE),"CIELORRASOS")</f>
        <v>CIELORRASOS</v>
      </c>
      <c r="E1756" s="178"/>
      <c r="G1756" s="194"/>
    </row>
    <row r="1757" spans="1:7" ht="24" customHeight="1" x14ac:dyDescent="0.2">
      <c r="A1757" s="208" t="s">
        <v>1732</v>
      </c>
      <c r="B1757" s="193" t="str">
        <f>IFERROR(VLOOKUP(COUNTIF($A$1:A1757,"ANALISIS DE PRECIOS"),Tabla_NumeroItem,2,FALSE),"")</f>
        <v>4.3.6</v>
      </c>
      <c r="C1757" s="71" t="str">
        <f>IFERROR(VLOOKUP(B1757,Tabla_CyP,2,FALSE),"")</f>
        <v>Enlucidos o revoques finos</v>
      </c>
      <c r="E1757" s="178"/>
      <c r="F1757" s="190" t="s">
        <v>1733</v>
      </c>
      <c r="G1757" s="194" t="str">
        <f>IFERROR(VLOOKUP(B1757,Tabla_CyP,4,FALSE),"")</f>
        <v>m2</v>
      </c>
    </row>
    <row r="1758" spans="1:7" ht="24" customHeight="1" x14ac:dyDescent="0.2">
      <c r="A1758" s="208"/>
      <c r="B1758" s="100"/>
      <c r="E1758" s="178"/>
      <c r="G1758" s="194"/>
    </row>
    <row r="1759" spans="1:7" ht="24" customHeight="1" x14ac:dyDescent="0.2">
      <c r="A1759" s="419" t="s">
        <v>1734</v>
      </c>
      <c r="B1759" s="420"/>
      <c r="C1759" s="421" t="s">
        <v>1690</v>
      </c>
      <c r="D1759" s="421" t="s">
        <v>1735</v>
      </c>
      <c r="E1759" s="423" t="s">
        <v>1736</v>
      </c>
      <c r="F1759" s="425" t="s">
        <v>1737</v>
      </c>
      <c r="G1759" s="425" t="s">
        <v>1738</v>
      </c>
    </row>
    <row r="1760" spans="1:7" ht="24" customHeight="1" x14ac:dyDescent="0.2">
      <c r="A1760" s="209" t="s">
        <v>1739</v>
      </c>
      <c r="B1760" s="209" t="s">
        <v>1740</v>
      </c>
      <c r="C1760" s="422"/>
      <c r="D1760" s="422"/>
      <c r="E1760" s="424"/>
      <c r="F1760" s="426"/>
      <c r="G1760" s="426"/>
    </row>
    <row r="1761" spans="1:7" ht="24" customHeight="1" x14ac:dyDescent="0.2">
      <c r="A1761" s="189"/>
      <c r="B1761" s="210"/>
      <c r="C1761" s="89" t="s">
        <v>1741</v>
      </c>
      <c r="D1761" s="197"/>
      <c r="E1761" s="198"/>
      <c r="F1761" s="199"/>
      <c r="G1761" s="200"/>
    </row>
    <row r="1762" spans="1:7" ht="24" customHeight="1" x14ac:dyDescent="0.2">
      <c r="A1762" s="211" t="str">
        <f t="shared" ref="A1762:A1775" si="531">IFERROR(VLOOKUP(C1762,Tabla_Insumos,4,FALSE),"")</f>
        <v/>
      </c>
      <c r="B1762" s="211" t="str">
        <f>IFERROR(VLOOKUP(C1762,Tabla_Insumos,5,FALSE),"")</f>
        <v/>
      </c>
      <c r="C1762" s="220"/>
      <c r="D1762" s="174" t="str">
        <f t="shared" ref="D1762:D1775" si="532">IFERROR(VLOOKUP(C1762,Tabla_Insumos,2,FALSE),"")</f>
        <v/>
      </c>
      <c r="E1762" s="173"/>
      <c r="F1762" s="201">
        <f t="shared" ref="F1762:F1775" si="533">IFERROR(VLOOKUP(C1762,Tabla_Insumos,3,FALSE),0)</f>
        <v>0</v>
      </c>
      <c r="G1762" s="201">
        <f>ROUND(E1762*F1762,2)</f>
        <v>0</v>
      </c>
    </row>
    <row r="1763" spans="1:7" ht="24" customHeight="1" x14ac:dyDescent="0.2">
      <c r="A1763" s="211" t="str">
        <f t="shared" si="531"/>
        <v/>
      </c>
      <c r="B1763" s="211" t="str">
        <f t="shared" ref="B1763:B1775" si="534">IFERROR(VLOOKUP(C1763,Tabla_Insumos,5,FALSE),"")</f>
        <v/>
      </c>
      <c r="C1763" s="220"/>
      <c r="D1763" s="174" t="str">
        <f t="shared" si="532"/>
        <v/>
      </c>
      <c r="E1763" s="173"/>
      <c r="F1763" s="201">
        <f t="shared" si="533"/>
        <v>0</v>
      </c>
      <c r="G1763" s="201">
        <f t="shared" ref="G1763:G1775" si="535">ROUND(E1763*F1763,2)</f>
        <v>0</v>
      </c>
    </row>
    <row r="1764" spans="1:7" ht="24" customHeight="1" x14ac:dyDescent="0.2">
      <c r="A1764" s="211" t="str">
        <f t="shared" si="531"/>
        <v/>
      </c>
      <c r="B1764" s="211" t="str">
        <f t="shared" si="534"/>
        <v/>
      </c>
      <c r="C1764" s="227"/>
      <c r="D1764" s="174" t="str">
        <f t="shared" si="532"/>
        <v/>
      </c>
      <c r="E1764" s="173"/>
      <c r="F1764" s="201">
        <f t="shared" si="533"/>
        <v>0</v>
      </c>
      <c r="G1764" s="201">
        <f t="shared" si="535"/>
        <v>0</v>
      </c>
    </row>
    <row r="1765" spans="1:7" ht="24" customHeight="1" x14ac:dyDescent="0.2">
      <c r="A1765" s="211" t="str">
        <f t="shared" si="531"/>
        <v/>
      </c>
      <c r="B1765" s="211" t="str">
        <f t="shared" si="534"/>
        <v/>
      </c>
      <c r="C1765" s="220"/>
      <c r="D1765" s="174" t="str">
        <f t="shared" si="532"/>
        <v/>
      </c>
      <c r="E1765" s="173"/>
      <c r="F1765" s="201">
        <f t="shared" si="533"/>
        <v>0</v>
      </c>
      <c r="G1765" s="201">
        <f t="shared" si="535"/>
        <v>0</v>
      </c>
    </row>
    <row r="1766" spans="1:7" ht="24" customHeight="1" x14ac:dyDescent="0.2">
      <c r="A1766" s="211" t="str">
        <f t="shared" si="531"/>
        <v/>
      </c>
      <c r="B1766" s="211" t="str">
        <f t="shared" si="534"/>
        <v/>
      </c>
      <c r="C1766" s="221"/>
      <c r="D1766" s="172" t="str">
        <f t="shared" si="532"/>
        <v/>
      </c>
      <c r="E1766" s="176"/>
      <c r="F1766" s="201">
        <f t="shared" si="533"/>
        <v>0</v>
      </c>
      <c r="G1766" s="201">
        <f t="shared" si="535"/>
        <v>0</v>
      </c>
    </row>
    <row r="1767" spans="1:7" ht="24" customHeight="1" x14ac:dyDescent="0.2">
      <c r="A1767" s="211" t="str">
        <f t="shared" si="531"/>
        <v/>
      </c>
      <c r="B1767" s="211" t="str">
        <f t="shared" si="534"/>
        <v/>
      </c>
      <c r="C1767" s="221"/>
      <c r="D1767" s="172" t="str">
        <f t="shared" si="532"/>
        <v/>
      </c>
      <c r="E1767" s="176"/>
      <c r="F1767" s="201">
        <f t="shared" si="533"/>
        <v>0</v>
      </c>
      <c r="G1767" s="201">
        <f t="shared" si="535"/>
        <v>0</v>
      </c>
    </row>
    <row r="1768" spans="1:7" ht="24" customHeight="1" x14ac:dyDescent="0.2">
      <c r="A1768" s="211" t="str">
        <f t="shared" si="531"/>
        <v/>
      </c>
      <c r="B1768" s="211" t="str">
        <f t="shared" si="534"/>
        <v/>
      </c>
      <c r="C1768" s="221"/>
      <c r="D1768" s="172" t="str">
        <f t="shared" si="532"/>
        <v/>
      </c>
      <c r="E1768" s="176"/>
      <c r="F1768" s="201">
        <f t="shared" si="533"/>
        <v>0</v>
      </c>
      <c r="G1768" s="201">
        <f t="shared" si="535"/>
        <v>0</v>
      </c>
    </row>
    <row r="1769" spans="1:7" ht="24" customHeight="1" x14ac:dyDescent="0.2">
      <c r="A1769" s="211" t="str">
        <f t="shared" si="531"/>
        <v/>
      </c>
      <c r="B1769" s="211" t="str">
        <f t="shared" si="534"/>
        <v/>
      </c>
      <c r="C1769" s="221"/>
      <c r="D1769" s="172" t="str">
        <f t="shared" si="532"/>
        <v/>
      </c>
      <c r="E1769" s="176"/>
      <c r="F1769" s="201">
        <f t="shared" si="533"/>
        <v>0</v>
      </c>
      <c r="G1769" s="201">
        <f t="shared" si="535"/>
        <v>0</v>
      </c>
    </row>
    <row r="1770" spans="1:7" ht="24" customHeight="1" x14ac:dyDescent="0.2">
      <c r="A1770" s="211" t="str">
        <f t="shared" si="531"/>
        <v/>
      </c>
      <c r="B1770" s="211" t="str">
        <f t="shared" si="534"/>
        <v/>
      </c>
      <c r="C1770" s="221"/>
      <c r="D1770" s="172" t="str">
        <f t="shared" si="532"/>
        <v/>
      </c>
      <c r="E1770" s="176"/>
      <c r="F1770" s="201">
        <f t="shared" si="533"/>
        <v>0</v>
      </c>
      <c r="G1770" s="201">
        <f t="shared" si="535"/>
        <v>0</v>
      </c>
    </row>
    <row r="1771" spans="1:7" ht="24" customHeight="1" x14ac:dyDescent="0.2">
      <c r="A1771" s="211" t="str">
        <f t="shared" si="531"/>
        <v/>
      </c>
      <c r="B1771" s="211" t="str">
        <f t="shared" si="534"/>
        <v/>
      </c>
      <c r="C1771" s="221"/>
      <c r="D1771" s="172" t="str">
        <f t="shared" si="532"/>
        <v/>
      </c>
      <c r="E1771" s="176"/>
      <c r="F1771" s="201">
        <f t="shared" si="533"/>
        <v>0</v>
      </c>
      <c r="G1771" s="201">
        <f t="shared" si="535"/>
        <v>0</v>
      </c>
    </row>
    <row r="1772" spans="1:7" ht="24" customHeight="1" x14ac:dyDescent="0.2">
      <c r="A1772" s="211" t="str">
        <f t="shared" si="531"/>
        <v/>
      </c>
      <c r="B1772" s="211" t="str">
        <f t="shared" si="534"/>
        <v/>
      </c>
      <c r="C1772" s="221"/>
      <c r="D1772" s="172" t="str">
        <f t="shared" si="532"/>
        <v/>
      </c>
      <c r="E1772" s="176"/>
      <c r="F1772" s="201">
        <f t="shared" si="533"/>
        <v>0</v>
      </c>
      <c r="G1772" s="201">
        <f t="shared" si="535"/>
        <v>0</v>
      </c>
    </row>
    <row r="1773" spans="1:7" ht="24" customHeight="1" x14ac:dyDescent="0.2">
      <c r="A1773" s="211" t="str">
        <f t="shared" si="531"/>
        <v/>
      </c>
      <c r="B1773" s="211" t="str">
        <f t="shared" si="534"/>
        <v/>
      </c>
      <c r="C1773" s="221"/>
      <c r="D1773" s="172" t="str">
        <f t="shared" si="532"/>
        <v/>
      </c>
      <c r="E1773" s="176"/>
      <c r="F1773" s="201">
        <f t="shared" si="533"/>
        <v>0</v>
      </c>
      <c r="G1773" s="201">
        <f t="shared" si="535"/>
        <v>0</v>
      </c>
    </row>
    <row r="1774" spans="1:7" ht="24" customHeight="1" x14ac:dyDescent="0.2">
      <c r="A1774" s="211" t="str">
        <f t="shared" si="531"/>
        <v/>
      </c>
      <c r="B1774" s="211" t="str">
        <f t="shared" si="534"/>
        <v/>
      </c>
      <c r="C1774" s="221"/>
      <c r="D1774" s="172" t="str">
        <f t="shared" si="532"/>
        <v/>
      </c>
      <c r="E1774" s="176"/>
      <c r="F1774" s="201">
        <f t="shared" si="533"/>
        <v>0</v>
      </c>
      <c r="G1774" s="201">
        <f t="shared" si="535"/>
        <v>0</v>
      </c>
    </row>
    <row r="1775" spans="1:7" ht="24" customHeight="1" x14ac:dyDescent="0.2">
      <c r="A1775" s="211" t="str">
        <f t="shared" si="531"/>
        <v/>
      </c>
      <c r="B1775" s="211" t="str">
        <f t="shared" si="534"/>
        <v/>
      </c>
      <c r="C1775" s="221"/>
      <c r="D1775" s="172" t="str">
        <f t="shared" si="532"/>
        <v/>
      </c>
      <c r="E1775" s="176"/>
      <c r="F1775" s="202">
        <f t="shared" si="533"/>
        <v>0</v>
      </c>
      <c r="G1775" s="201">
        <f t="shared" si="535"/>
        <v>0</v>
      </c>
    </row>
    <row r="1776" spans="1:7" ht="24" customHeight="1" x14ac:dyDescent="0.2">
      <c r="A1776" s="212"/>
      <c r="E1776" s="178"/>
      <c r="F1776" s="195" t="s">
        <v>1742</v>
      </c>
      <c r="G1776" s="222">
        <f>SUBTOTAL(9,G1762:G1775)</f>
        <v>0</v>
      </c>
    </row>
    <row r="1777" spans="1:7" ht="24" customHeight="1" x14ac:dyDescent="0.2">
      <c r="A1777" s="212"/>
      <c r="C1777" s="74" t="s">
        <v>1743</v>
      </c>
      <c r="E1777" s="178"/>
      <c r="G1777" s="194"/>
    </row>
    <row r="1778" spans="1:7" ht="24" customHeight="1" x14ac:dyDescent="0.2">
      <c r="A1778" s="211" t="str">
        <f t="shared" ref="A1778:A1785" si="536">IFERROR(VLOOKUP(C1778,Tabla_Insumos,4,FALSE),"")</f>
        <v/>
      </c>
      <c r="B1778" s="211" t="str">
        <f t="shared" ref="B1778:B1785" si="537">IFERROR(VLOOKUP(A1778,Tabla_Indices,5,FALSE),"")</f>
        <v/>
      </c>
      <c r="C1778" s="220"/>
      <c r="D1778" s="174" t="str">
        <f t="shared" ref="D1778:D1785" si="538">IFERROR(VLOOKUP(C1778,Tabla_Insumos,2,FALSE),"")</f>
        <v/>
      </c>
      <c r="E1778" s="173"/>
      <c r="F1778" s="201">
        <f t="shared" ref="F1778:F1785" si="539">IFERROR(VLOOKUP(C1778,Tabla_Insumos,3,FALSE),0)</f>
        <v>0</v>
      </c>
      <c r="G1778" s="201">
        <f>ROUND(E1778*F1778,2)</f>
        <v>0</v>
      </c>
    </row>
    <row r="1779" spans="1:7" ht="24" customHeight="1" x14ac:dyDescent="0.2">
      <c r="A1779" s="211" t="str">
        <f t="shared" si="536"/>
        <v/>
      </c>
      <c r="B1779" s="211" t="str">
        <f t="shared" si="537"/>
        <v/>
      </c>
      <c r="C1779" s="220"/>
      <c r="D1779" s="174" t="str">
        <f t="shared" si="538"/>
        <v/>
      </c>
      <c r="E1779" s="173"/>
      <c r="F1779" s="201">
        <f t="shared" si="539"/>
        <v>0</v>
      </c>
      <c r="G1779" s="201">
        <f>ROUND(E1779*F1779,2)</f>
        <v>0</v>
      </c>
    </row>
    <row r="1780" spans="1:7" ht="24" customHeight="1" x14ac:dyDescent="0.2">
      <c r="A1780" s="211" t="str">
        <f t="shared" si="536"/>
        <v/>
      </c>
      <c r="B1780" s="211" t="str">
        <f t="shared" si="537"/>
        <v/>
      </c>
      <c r="C1780" s="220"/>
      <c r="D1780" s="174" t="str">
        <f t="shared" si="538"/>
        <v/>
      </c>
      <c r="E1780" s="173"/>
      <c r="F1780" s="201">
        <f t="shared" si="539"/>
        <v>0</v>
      </c>
      <c r="G1780" s="201">
        <f t="shared" ref="G1780:G1785" si="540">ROUND(E1780*F1780,2)</f>
        <v>0</v>
      </c>
    </row>
    <row r="1781" spans="1:7" ht="24" customHeight="1" x14ac:dyDescent="0.2">
      <c r="A1781" s="211" t="str">
        <f t="shared" si="536"/>
        <v/>
      </c>
      <c r="B1781" s="211" t="str">
        <f t="shared" si="537"/>
        <v/>
      </c>
      <c r="C1781" s="220"/>
      <c r="D1781" s="174" t="str">
        <f t="shared" si="538"/>
        <v/>
      </c>
      <c r="E1781" s="173"/>
      <c r="F1781" s="201">
        <f t="shared" si="539"/>
        <v>0</v>
      </c>
      <c r="G1781" s="201">
        <f t="shared" si="540"/>
        <v>0</v>
      </c>
    </row>
    <row r="1782" spans="1:7" ht="24" customHeight="1" x14ac:dyDescent="0.2">
      <c r="A1782" s="211" t="str">
        <f t="shared" si="536"/>
        <v/>
      </c>
      <c r="B1782" s="211" t="str">
        <f t="shared" si="537"/>
        <v/>
      </c>
      <c r="C1782" s="220"/>
      <c r="D1782" s="174" t="str">
        <f t="shared" si="538"/>
        <v/>
      </c>
      <c r="E1782" s="173"/>
      <c r="F1782" s="201">
        <f t="shared" si="539"/>
        <v>0</v>
      </c>
      <c r="G1782" s="201">
        <f t="shared" si="540"/>
        <v>0</v>
      </c>
    </row>
    <row r="1783" spans="1:7" ht="24" customHeight="1" x14ac:dyDescent="0.2">
      <c r="A1783" s="211" t="str">
        <f t="shared" si="536"/>
        <v/>
      </c>
      <c r="B1783" s="211" t="str">
        <f t="shared" si="537"/>
        <v/>
      </c>
      <c r="C1783" s="220"/>
      <c r="D1783" s="174" t="str">
        <f t="shared" si="538"/>
        <v/>
      </c>
      <c r="E1783" s="173"/>
      <c r="F1783" s="201">
        <f t="shared" si="539"/>
        <v>0</v>
      </c>
      <c r="G1783" s="201">
        <f t="shared" si="540"/>
        <v>0</v>
      </c>
    </row>
    <row r="1784" spans="1:7" ht="24" customHeight="1" x14ac:dyDescent="0.2">
      <c r="A1784" s="211" t="str">
        <f t="shared" si="536"/>
        <v/>
      </c>
      <c r="B1784" s="211" t="str">
        <f t="shared" si="537"/>
        <v/>
      </c>
      <c r="C1784" s="221"/>
      <c r="D1784" s="172" t="str">
        <f t="shared" si="538"/>
        <v/>
      </c>
      <c r="E1784" s="176"/>
      <c r="F1784" s="201">
        <f t="shared" si="539"/>
        <v>0</v>
      </c>
      <c r="G1784" s="201">
        <f t="shared" si="540"/>
        <v>0</v>
      </c>
    </row>
    <row r="1785" spans="1:7" ht="24" customHeight="1" x14ac:dyDescent="0.2">
      <c r="A1785" s="211" t="str">
        <f t="shared" si="536"/>
        <v/>
      </c>
      <c r="B1785" s="211" t="str">
        <f t="shared" si="537"/>
        <v/>
      </c>
      <c r="C1785" s="221"/>
      <c r="D1785" s="172" t="str">
        <f t="shared" si="538"/>
        <v/>
      </c>
      <c r="E1785" s="176"/>
      <c r="F1785" s="201">
        <f t="shared" si="539"/>
        <v>0</v>
      </c>
      <c r="G1785" s="201">
        <f t="shared" si="540"/>
        <v>0</v>
      </c>
    </row>
    <row r="1786" spans="1:7" ht="24" customHeight="1" x14ac:dyDescent="0.2">
      <c r="A1786" s="212"/>
      <c r="E1786" s="178"/>
      <c r="F1786" s="195" t="s">
        <v>1744</v>
      </c>
      <c r="G1786" s="222">
        <f>SUBTOTAL(9,G1778:G1785)</f>
        <v>0</v>
      </c>
    </row>
    <row r="1787" spans="1:7" ht="24" customHeight="1" x14ac:dyDescent="0.2">
      <c r="A1787" s="212"/>
      <c r="C1787" s="74" t="s">
        <v>1745</v>
      </c>
      <c r="E1787" s="178"/>
      <c r="G1787" s="194"/>
    </row>
    <row r="1788" spans="1:7" ht="24" customHeight="1" x14ac:dyDescent="0.2">
      <c r="A1788" s="211" t="str">
        <f t="shared" ref="A1788:A1796" si="541">IFERROR(VLOOKUP(C1788,Tabla_Insumos,4,FALSE),"")</f>
        <v/>
      </c>
      <c r="B1788" s="211" t="str">
        <f t="shared" ref="B1788:B1796" si="542">IFERROR(VLOOKUP(C1788,Tabla_Insumos,5,FALSE),"")</f>
        <v/>
      </c>
      <c r="C1788" s="220"/>
      <c r="D1788" s="174" t="str">
        <f t="shared" ref="D1788:D1796" si="543">IFERROR(VLOOKUP(C1788,Tabla_Insumos,2,FALSE),"")</f>
        <v/>
      </c>
      <c r="E1788" s="173"/>
      <c r="F1788" s="201">
        <f t="shared" ref="F1788:F1796" si="544">IFERROR(VLOOKUP(C1788,Tabla_Insumos,3,FALSE),0)</f>
        <v>0</v>
      </c>
      <c r="G1788" s="201">
        <f t="shared" ref="G1788:G1796" si="545">ROUND(E1788*F1788,2)</f>
        <v>0</v>
      </c>
    </row>
    <row r="1789" spans="1:7" ht="24" customHeight="1" x14ac:dyDescent="0.2">
      <c r="A1789" s="211" t="str">
        <f t="shared" si="541"/>
        <v/>
      </c>
      <c r="B1789" s="211" t="str">
        <f t="shared" si="542"/>
        <v/>
      </c>
      <c r="C1789" s="220"/>
      <c r="D1789" s="174" t="str">
        <f t="shared" si="543"/>
        <v/>
      </c>
      <c r="E1789" s="173"/>
      <c r="F1789" s="201">
        <f t="shared" si="544"/>
        <v>0</v>
      </c>
      <c r="G1789" s="201">
        <f t="shared" si="545"/>
        <v>0</v>
      </c>
    </row>
    <row r="1790" spans="1:7" ht="24" customHeight="1" x14ac:dyDescent="0.2">
      <c r="A1790" s="211" t="str">
        <f t="shared" si="541"/>
        <v/>
      </c>
      <c r="B1790" s="211" t="str">
        <f t="shared" si="542"/>
        <v/>
      </c>
      <c r="C1790" s="221"/>
      <c r="D1790" s="172" t="str">
        <f t="shared" si="543"/>
        <v/>
      </c>
      <c r="E1790" s="176"/>
      <c r="F1790" s="201">
        <f t="shared" si="544"/>
        <v>0</v>
      </c>
      <c r="G1790" s="201">
        <f t="shared" si="545"/>
        <v>0</v>
      </c>
    </row>
    <row r="1791" spans="1:7" ht="24" customHeight="1" x14ac:dyDescent="0.2">
      <c r="A1791" s="211" t="str">
        <f t="shared" si="541"/>
        <v/>
      </c>
      <c r="B1791" s="211" t="str">
        <f t="shared" si="542"/>
        <v/>
      </c>
      <c r="C1791" s="221"/>
      <c r="D1791" s="172" t="str">
        <f t="shared" si="543"/>
        <v/>
      </c>
      <c r="E1791" s="176"/>
      <c r="F1791" s="201">
        <f t="shared" si="544"/>
        <v>0</v>
      </c>
      <c r="G1791" s="201">
        <f t="shared" si="545"/>
        <v>0</v>
      </c>
    </row>
    <row r="1792" spans="1:7" ht="24" customHeight="1" x14ac:dyDescent="0.2">
      <c r="A1792" s="211" t="str">
        <f t="shared" si="541"/>
        <v/>
      </c>
      <c r="B1792" s="211" t="str">
        <f t="shared" si="542"/>
        <v/>
      </c>
      <c r="C1792" s="221"/>
      <c r="D1792" s="172" t="str">
        <f t="shared" si="543"/>
        <v/>
      </c>
      <c r="E1792" s="176"/>
      <c r="F1792" s="201">
        <f t="shared" si="544"/>
        <v>0</v>
      </c>
      <c r="G1792" s="201">
        <f t="shared" si="545"/>
        <v>0</v>
      </c>
    </row>
    <row r="1793" spans="1:7" ht="24" customHeight="1" x14ac:dyDescent="0.2">
      <c r="A1793" s="211" t="str">
        <f t="shared" si="541"/>
        <v/>
      </c>
      <c r="B1793" s="211" t="str">
        <f t="shared" si="542"/>
        <v/>
      </c>
      <c r="C1793" s="221"/>
      <c r="D1793" s="172" t="str">
        <f t="shared" si="543"/>
        <v/>
      </c>
      <c r="E1793" s="176"/>
      <c r="F1793" s="201">
        <f t="shared" si="544"/>
        <v>0</v>
      </c>
      <c r="G1793" s="201">
        <f t="shared" si="545"/>
        <v>0</v>
      </c>
    </row>
    <row r="1794" spans="1:7" ht="24" customHeight="1" x14ac:dyDescent="0.2">
      <c r="A1794" s="211" t="str">
        <f t="shared" si="541"/>
        <v/>
      </c>
      <c r="B1794" s="211" t="str">
        <f t="shared" si="542"/>
        <v/>
      </c>
      <c r="C1794" s="221"/>
      <c r="D1794" s="172" t="str">
        <f t="shared" si="543"/>
        <v/>
      </c>
      <c r="E1794" s="176"/>
      <c r="F1794" s="201">
        <f t="shared" si="544"/>
        <v>0</v>
      </c>
      <c r="G1794" s="201">
        <f t="shared" si="545"/>
        <v>0</v>
      </c>
    </row>
    <row r="1795" spans="1:7" ht="24" customHeight="1" x14ac:dyDescent="0.2">
      <c r="A1795" s="211" t="str">
        <f t="shared" si="541"/>
        <v/>
      </c>
      <c r="B1795" s="211" t="str">
        <f t="shared" si="542"/>
        <v/>
      </c>
      <c r="C1795" s="221"/>
      <c r="D1795" s="172" t="str">
        <f t="shared" si="543"/>
        <v/>
      </c>
      <c r="E1795" s="176"/>
      <c r="F1795" s="201">
        <f t="shared" si="544"/>
        <v>0</v>
      </c>
      <c r="G1795" s="201">
        <f t="shared" si="545"/>
        <v>0</v>
      </c>
    </row>
    <row r="1796" spans="1:7" ht="24" customHeight="1" x14ac:dyDescent="0.2">
      <c r="A1796" s="211" t="str">
        <f t="shared" si="541"/>
        <v/>
      </c>
      <c r="B1796" s="211" t="str">
        <f t="shared" si="542"/>
        <v/>
      </c>
      <c r="C1796" s="221"/>
      <c r="D1796" s="172" t="str">
        <f t="shared" si="543"/>
        <v/>
      </c>
      <c r="E1796" s="176"/>
      <c r="F1796" s="201">
        <f t="shared" si="544"/>
        <v>0</v>
      </c>
      <c r="G1796" s="201">
        <f t="shared" si="545"/>
        <v>0</v>
      </c>
    </row>
    <row r="1797" spans="1:7" ht="24" customHeight="1" x14ac:dyDescent="0.2">
      <c r="A1797" s="213"/>
      <c r="E1797" s="178"/>
      <c r="F1797" s="195" t="s">
        <v>1746</v>
      </c>
      <c r="G1797" s="222">
        <f>SUBTOTAL(9,G1788:G1796)</f>
        <v>0</v>
      </c>
    </row>
    <row r="1798" spans="1:7" ht="24" customHeight="1" x14ac:dyDescent="0.2">
      <c r="A1798" s="212"/>
      <c r="E1798" s="178"/>
      <c r="G1798" s="194"/>
    </row>
    <row r="1799" spans="1:7" ht="24" customHeight="1" x14ac:dyDescent="0.2">
      <c r="A1799" s="214" t="str">
        <f>B1757</f>
        <v>4.3.6</v>
      </c>
      <c r="B1799" s="98" t="str">
        <f>C1757</f>
        <v>Enlucidos o revoques finos</v>
      </c>
      <c r="C1799" s="197"/>
      <c r="D1799" s="197" t="s">
        <v>1747</v>
      </c>
      <c r="E1799" s="198"/>
      <c r="F1799" s="225" t="s">
        <v>1748</v>
      </c>
      <c r="G1799" s="226">
        <f>SUBTOTAL(9,G1762:G1798)</f>
        <v>0</v>
      </c>
    </row>
    <row r="1801" spans="1:7" ht="24" customHeight="1" x14ac:dyDescent="0.2">
      <c r="A1801" s="203" t="s">
        <v>1725</v>
      </c>
      <c r="B1801" s="204"/>
      <c r="C1801" s="99"/>
      <c r="D1801" s="99"/>
      <c r="E1801" s="99"/>
      <c r="F1801" s="99"/>
      <c r="G1801" s="215"/>
    </row>
    <row r="1802" spans="1:7" ht="24" customHeight="1" x14ac:dyDescent="0.2">
      <c r="A1802" s="206" t="s">
        <v>1726</v>
      </c>
      <c r="B1802" s="207" t="str">
        <f>Comitente</f>
        <v>SUBSECRETARIA DE OBRAS PUBLICAS</v>
      </c>
      <c r="C1802" s="216"/>
      <c r="D1802" s="74"/>
      <c r="E1802" s="74"/>
      <c r="F1802" s="190"/>
      <c r="G1802" s="191"/>
    </row>
    <row r="1803" spans="1:7" ht="24" customHeight="1" x14ac:dyDescent="0.2">
      <c r="A1803" s="206" t="s">
        <v>1727</v>
      </c>
      <c r="B1803" s="207">
        <f>Contratista</f>
        <v>0</v>
      </c>
      <c r="C1803" s="217"/>
      <c r="D1803" s="217"/>
      <c r="E1803" s="217"/>
      <c r="F1803" s="190"/>
      <c r="G1803" s="191"/>
    </row>
    <row r="1804" spans="1:7" ht="24" customHeight="1" x14ac:dyDescent="0.2">
      <c r="A1804" s="206" t="s">
        <v>1728</v>
      </c>
      <c r="B1804" s="207" t="str">
        <f>Obra</f>
        <v>CAPS. VIRGEN DE GUADALUPE</v>
      </c>
      <c r="C1804" s="217"/>
      <c r="D1804" s="217"/>
      <c r="E1804" s="217"/>
      <c r="F1804" s="190" t="s">
        <v>1729</v>
      </c>
      <c r="G1804" s="218">
        <f>Fecha_Base</f>
        <v>0</v>
      </c>
    </row>
    <row r="1805" spans="1:7" ht="24" customHeight="1" x14ac:dyDescent="0.2">
      <c r="A1805" s="208" t="s">
        <v>1730</v>
      </c>
      <c r="B1805" s="100" t="str">
        <f>Ubicación</f>
        <v xml:space="preserve"> Calle Enfermera Medina y Cristobal Colon - Dpto. CAUCETE   -  Sup. 227,50m2</v>
      </c>
      <c r="C1805" s="74"/>
      <c r="E1805" s="178"/>
      <c r="G1805" s="194"/>
    </row>
    <row r="1806" spans="1:7" ht="24" customHeight="1" x14ac:dyDescent="0.2">
      <c r="A1806" s="208" t="s">
        <v>1731</v>
      </c>
      <c r="B1806" s="192">
        <f>IFERROR(VALUE(LEFT(B1807,FIND(".",B1807)-1)),"")</f>
        <v>4</v>
      </c>
      <c r="C1806" s="71" t="str">
        <f>IFERROR(VLOOKUP(B1806,Tabla_CyP,2,FALSE),"CARPINTERIAS ")</f>
        <v xml:space="preserve">CARPINTERIAS </v>
      </c>
      <c r="E1806" s="178"/>
      <c r="G1806" s="194"/>
    </row>
    <row r="1807" spans="1:7" ht="24" customHeight="1" x14ac:dyDescent="0.2">
      <c r="A1807" s="208" t="s">
        <v>1732</v>
      </c>
      <c r="B1807" s="193" t="str">
        <f>IFERROR(VLOOKUP(COUNTIF($A$1:A1807,"ANALISIS DE PRECIOS"),Tabla_NumeroItem,2,FALSE),"")</f>
        <v>4.4.3</v>
      </c>
      <c r="C1807" s="258" t="str">
        <f>IFERROR(VLOOKUP(B1807,Tabla_CyP,2,FALSE),"")</f>
        <v>Carpeta</v>
      </c>
      <c r="E1807" s="178"/>
      <c r="F1807" s="190" t="s">
        <v>1733</v>
      </c>
      <c r="G1807" s="194" t="str">
        <f>IFERROR(VLOOKUP(B1807,Tabla_CyP,4,FALSE),"")</f>
        <v>m2</v>
      </c>
    </row>
    <row r="1808" spans="1:7" ht="24" customHeight="1" x14ac:dyDescent="0.2">
      <c r="A1808" s="208"/>
      <c r="B1808" s="100"/>
      <c r="E1808" s="178"/>
      <c r="G1808" s="194"/>
    </row>
    <row r="1809" spans="1:7" ht="24" customHeight="1" x14ac:dyDescent="0.2">
      <c r="A1809" s="419" t="s">
        <v>1734</v>
      </c>
      <c r="B1809" s="420"/>
      <c r="C1809" s="421" t="s">
        <v>1690</v>
      </c>
      <c r="D1809" s="421" t="s">
        <v>1735</v>
      </c>
      <c r="E1809" s="423" t="s">
        <v>1736</v>
      </c>
      <c r="F1809" s="425" t="s">
        <v>1737</v>
      </c>
      <c r="G1809" s="425" t="s">
        <v>1738</v>
      </c>
    </row>
    <row r="1810" spans="1:7" ht="24" customHeight="1" x14ac:dyDescent="0.2">
      <c r="A1810" s="209" t="s">
        <v>1739</v>
      </c>
      <c r="B1810" s="209" t="s">
        <v>1740</v>
      </c>
      <c r="C1810" s="422"/>
      <c r="D1810" s="422"/>
      <c r="E1810" s="424"/>
      <c r="F1810" s="426"/>
      <c r="G1810" s="426"/>
    </row>
    <row r="1811" spans="1:7" ht="24" customHeight="1" x14ac:dyDescent="0.2">
      <c r="A1811" s="189"/>
      <c r="B1811" s="210"/>
      <c r="C1811" s="89" t="s">
        <v>1741</v>
      </c>
      <c r="D1811" s="197"/>
      <c r="E1811" s="198"/>
      <c r="F1811" s="199"/>
      <c r="G1811" s="200"/>
    </row>
    <row r="1812" spans="1:7" ht="24" customHeight="1" x14ac:dyDescent="0.2">
      <c r="A1812" s="211" t="str">
        <f t="shared" ref="A1812:A1825" si="546">IFERROR(VLOOKUP(C1812,Tabla_Insumos,4,FALSE),"")</f>
        <v/>
      </c>
      <c r="B1812" s="211" t="str">
        <f>IFERROR(VLOOKUP(C1812,Tabla_Insumos,5,FALSE),"")</f>
        <v/>
      </c>
      <c r="C1812" s="220"/>
      <c r="D1812" s="174" t="str">
        <f t="shared" ref="D1812:D1825" si="547">IFERROR(VLOOKUP(C1812,Tabla_Insumos,2,FALSE),"")</f>
        <v/>
      </c>
      <c r="E1812" s="173"/>
      <c r="F1812" s="201">
        <f t="shared" ref="F1812:F1825" si="548">IFERROR(VLOOKUP(C1812,Tabla_Insumos,3,FALSE),0)</f>
        <v>0</v>
      </c>
      <c r="G1812" s="201">
        <f>ROUND(E1812*F1812,2)</f>
        <v>0</v>
      </c>
    </row>
    <row r="1813" spans="1:7" ht="24" customHeight="1" x14ac:dyDescent="0.2">
      <c r="A1813" s="211" t="str">
        <f t="shared" si="546"/>
        <v/>
      </c>
      <c r="B1813" s="211" t="str">
        <f t="shared" ref="B1813:B1825" si="549">IFERROR(VLOOKUP(C1813,Tabla_Insumos,5,FALSE),"")</f>
        <v/>
      </c>
      <c r="C1813" s="220"/>
      <c r="D1813" s="174" t="str">
        <f t="shared" si="547"/>
        <v/>
      </c>
      <c r="E1813" s="173"/>
      <c r="F1813" s="201">
        <f t="shared" si="548"/>
        <v>0</v>
      </c>
      <c r="G1813" s="201">
        <f t="shared" ref="G1813:G1825" si="550">ROUND(E1813*F1813,2)</f>
        <v>0</v>
      </c>
    </row>
    <row r="1814" spans="1:7" ht="24" customHeight="1" x14ac:dyDescent="0.2">
      <c r="A1814" s="211" t="str">
        <f t="shared" si="546"/>
        <v/>
      </c>
      <c r="B1814" s="211" t="str">
        <f t="shared" si="549"/>
        <v/>
      </c>
      <c r="C1814" s="227"/>
      <c r="D1814" s="174" t="str">
        <f t="shared" si="547"/>
        <v/>
      </c>
      <c r="E1814" s="173"/>
      <c r="F1814" s="201">
        <f t="shared" si="548"/>
        <v>0</v>
      </c>
      <c r="G1814" s="201">
        <f t="shared" si="550"/>
        <v>0</v>
      </c>
    </row>
    <row r="1815" spans="1:7" ht="24" customHeight="1" x14ac:dyDescent="0.2">
      <c r="A1815" s="211" t="str">
        <f t="shared" si="546"/>
        <v/>
      </c>
      <c r="B1815" s="211" t="str">
        <f t="shared" si="549"/>
        <v/>
      </c>
      <c r="C1815" s="220"/>
      <c r="D1815" s="174" t="str">
        <f t="shared" si="547"/>
        <v/>
      </c>
      <c r="E1815" s="173"/>
      <c r="F1815" s="201">
        <f t="shared" si="548"/>
        <v>0</v>
      </c>
      <c r="G1815" s="201">
        <f t="shared" si="550"/>
        <v>0</v>
      </c>
    </row>
    <row r="1816" spans="1:7" ht="24" customHeight="1" x14ac:dyDescent="0.2">
      <c r="A1816" s="211" t="str">
        <f t="shared" si="546"/>
        <v/>
      </c>
      <c r="B1816" s="211" t="str">
        <f t="shared" si="549"/>
        <v/>
      </c>
      <c r="C1816" s="221"/>
      <c r="D1816" s="172" t="str">
        <f t="shared" si="547"/>
        <v/>
      </c>
      <c r="E1816" s="176"/>
      <c r="F1816" s="201">
        <f t="shared" si="548"/>
        <v>0</v>
      </c>
      <c r="G1816" s="201">
        <f t="shared" si="550"/>
        <v>0</v>
      </c>
    </row>
    <row r="1817" spans="1:7" ht="24" customHeight="1" x14ac:dyDescent="0.2">
      <c r="A1817" s="211" t="str">
        <f t="shared" si="546"/>
        <v/>
      </c>
      <c r="B1817" s="211" t="str">
        <f t="shared" si="549"/>
        <v/>
      </c>
      <c r="C1817" s="221"/>
      <c r="D1817" s="172" t="str">
        <f t="shared" si="547"/>
        <v/>
      </c>
      <c r="E1817" s="176"/>
      <c r="F1817" s="201">
        <f t="shared" si="548"/>
        <v>0</v>
      </c>
      <c r="G1817" s="201">
        <f t="shared" si="550"/>
        <v>0</v>
      </c>
    </row>
    <row r="1818" spans="1:7" ht="24" customHeight="1" x14ac:dyDescent="0.2">
      <c r="A1818" s="211" t="str">
        <f t="shared" si="546"/>
        <v/>
      </c>
      <c r="B1818" s="211" t="str">
        <f t="shared" si="549"/>
        <v/>
      </c>
      <c r="C1818" s="221"/>
      <c r="D1818" s="172" t="str">
        <f t="shared" si="547"/>
        <v/>
      </c>
      <c r="E1818" s="176"/>
      <c r="F1818" s="201">
        <f t="shared" si="548"/>
        <v>0</v>
      </c>
      <c r="G1818" s="201">
        <f t="shared" si="550"/>
        <v>0</v>
      </c>
    </row>
    <row r="1819" spans="1:7" ht="24" customHeight="1" x14ac:dyDescent="0.2">
      <c r="A1819" s="211" t="str">
        <f t="shared" si="546"/>
        <v/>
      </c>
      <c r="B1819" s="211" t="str">
        <f t="shared" si="549"/>
        <v/>
      </c>
      <c r="C1819" s="221"/>
      <c r="D1819" s="172" t="str">
        <f t="shared" si="547"/>
        <v/>
      </c>
      <c r="E1819" s="176"/>
      <c r="F1819" s="201">
        <f t="shared" si="548"/>
        <v>0</v>
      </c>
      <c r="G1819" s="201">
        <f t="shared" si="550"/>
        <v>0</v>
      </c>
    </row>
    <row r="1820" spans="1:7" ht="24" customHeight="1" x14ac:dyDescent="0.2">
      <c r="A1820" s="211" t="str">
        <f t="shared" si="546"/>
        <v/>
      </c>
      <c r="B1820" s="211" t="str">
        <f t="shared" si="549"/>
        <v/>
      </c>
      <c r="C1820" s="221"/>
      <c r="D1820" s="172" t="str">
        <f t="shared" si="547"/>
        <v/>
      </c>
      <c r="E1820" s="176"/>
      <c r="F1820" s="201">
        <f t="shared" si="548"/>
        <v>0</v>
      </c>
      <c r="G1820" s="201">
        <f t="shared" si="550"/>
        <v>0</v>
      </c>
    </row>
    <row r="1821" spans="1:7" ht="24" customHeight="1" x14ac:dyDescent="0.2">
      <c r="A1821" s="211" t="str">
        <f t="shared" si="546"/>
        <v/>
      </c>
      <c r="B1821" s="211" t="str">
        <f t="shared" si="549"/>
        <v/>
      </c>
      <c r="C1821" s="221"/>
      <c r="D1821" s="172" t="str">
        <f t="shared" si="547"/>
        <v/>
      </c>
      <c r="E1821" s="176"/>
      <c r="F1821" s="201">
        <f t="shared" si="548"/>
        <v>0</v>
      </c>
      <c r="G1821" s="201">
        <f t="shared" si="550"/>
        <v>0</v>
      </c>
    </row>
    <row r="1822" spans="1:7" ht="24" customHeight="1" x14ac:dyDescent="0.2">
      <c r="A1822" s="211" t="str">
        <f t="shared" si="546"/>
        <v/>
      </c>
      <c r="B1822" s="211" t="str">
        <f t="shared" si="549"/>
        <v/>
      </c>
      <c r="C1822" s="221"/>
      <c r="D1822" s="172" t="str">
        <f t="shared" si="547"/>
        <v/>
      </c>
      <c r="E1822" s="176"/>
      <c r="F1822" s="201">
        <f t="shared" si="548"/>
        <v>0</v>
      </c>
      <c r="G1822" s="201">
        <f t="shared" si="550"/>
        <v>0</v>
      </c>
    </row>
    <row r="1823" spans="1:7" ht="24" customHeight="1" x14ac:dyDescent="0.2">
      <c r="A1823" s="211" t="str">
        <f t="shared" si="546"/>
        <v/>
      </c>
      <c r="B1823" s="211" t="str">
        <f t="shared" si="549"/>
        <v/>
      </c>
      <c r="C1823" s="221"/>
      <c r="D1823" s="172" t="str">
        <f t="shared" si="547"/>
        <v/>
      </c>
      <c r="E1823" s="176"/>
      <c r="F1823" s="201">
        <f t="shared" si="548"/>
        <v>0</v>
      </c>
      <c r="G1823" s="201">
        <f t="shared" si="550"/>
        <v>0</v>
      </c>
    </row>
    <row r="1824" spans="1:7" ht="24" customHeight="1" x14ac:dyDescent="0.2">
      <c r="A1824" s="211" t="str">
        <f t="shared" si="546"/>
        <v/>
      </c>
      <c r="B1824" s="211" t="str">
        <f t="shared" si="549"/>
        <v/>
      </c>
      <c r="C1824" s="221"/>
      <c r="D1824" s="172" t="str">
        <f t="shared" si="547"/>
        <v/>
      </c>
      <c r="E1824" s="176"/>
      <c r="F1824" s="201">
        <f t="shared" si="548"/>
        <v>0</v>
      </c>
      <c r="G1824" s="201">
        <f t="shared" si="550"/>
        <v>0</v>
      </c>
    </row>
    <row r="1825" spans="1:7" ht="24" customHeight="1" x14ac:dyDescent="0.2">
      <c r="A1825" s="211" t="str">
        <f t="shared" si="546"/>
        <v/>
      </c>
      <c r="B1825" s="211" t="str">
        <f t="shared" si="549"/>
        <v/>
      </c>
      <c r="C1825" s="221"/>
      <c r="D1825" s="172" t="str">
        <f t="shared" si="547"/>
        <v/>
      </c>
      <c r="E1825" s="176"/>
      <c r="F1825" s="202">
        <f t="shared" si="548"/>
        <v>0</v>
      </c>
      <c r="G1825" s="201">
        <f t="shared" si="550"/>
        <v>0</v>
      </c>
    </row>
    <row r="1826" spans="1:7" ht="24" customHeight="1" x14ac:dyDescent="0.2">
      <c r="A1826" s="212"/>
      <c r="E1826" s="178"/>
      <c r="F1826" s="195" t="s">
        <v>1742</v>
      </c>
      <c r="G1826" s="222">
        <f>SUBTOTAL(9,G1812:G1825)</f>
        <v>0</v>
      </c>
    </row>
    <row r="1827" spans="1:7" ht="24" customHeight="1" x14ac:dyDescent="0.2">
      <c r="A1827" s="212"/>
      <c r="C1827" s="74" t="s">
        <v>1743</v>
      </c>
      <c r="E1827" s="178"/>
      <c r="G1827" s="194"/>
    </row>
    <row r="1828" spans="1:7" ht="24" customHeight="1" x14ac:dyDescent="0.2">
      <c r="A1828" s="211" t="str">
        <f t="shared" ref="A1828:A1835" si="551">IFERROR(VLOOKUP(C1828,Tabla_Insumos,4,FALSE),"")</f>
        <v/>
      </c>
      <c r="B1828" s="211" t="str">
        <f t="shared" ref="B1828:B1835" si="552">IFERROR(VLOOKUP(A1828,Tabla_Indices,5,FALSE),"")</f>
        <v/>
      </c>
      <c r="C1828" s="220"/>
      <c r="D1828" s="174" t="str">
        <f t="shared" ref="D1828:D1835" si="553">IFERROR(VLOOKUP(C1828,Tabla_Insumos,2,FALSE),"")</f>
        <v/>
      </c>
      <c r="E1828" s="173"/>
      <c r="F1828" s="201">
        <f t="shared" ref="F1828:F1835" si="554">IFERROR(VLOOKUP(C1828,Tabla_Insumos,3,FALSE),0)</f>
        <v>0</v>
      </c>
      <c r="G1828" s="201">
        <f>ROUND(E1828*F1828,2)</f>
        <v>0</v>
      </c>
    </row>
    <row r="1829" spans="1:7" ht="24" customHeight="1" x14ac:dyDescent="0.2">
      <c r="A1829" s="211" t="str">
        <f t="shared" si="551"/>
        <v/>
      </c>
      <c r="B1829" s="211" t="str">
        <f t="shared" si="552"/>
        <v/>
      </c>
      <c r="C1829" s="220"/>
      <c r="D1829" s="174" t="str">
        <f t="shared" si="553"/>
        <v/>
      </c>
      <c r="E1829" s="173"/>
      <c r="F1829" s="201">
        <f t="shared" si="554"/>
        <v>0</v>
      </c>
      <c r="G1829" s="201">
        <f>ROUND(E1829*F1829,2)</f>
        <v>0</v>
      </c>
    </row>
    <row r="1830" spans="1:7" ht="24" customHeight="1" x14ac:dyDescent="0.2">
      <c r="A1830" s="211" t="str">
        <f t="shared" si="551"/>
        <v/>
      </c>
      <c r="B1830" s="211" t="str">
        <f t="shared" si="552"/>
        <v/>
      </c>
      <c r="C1830" s="220"/>
      <c r="D1830" s="174" t="str">
        <f t="shared" si="553"/>
        <v/>
      </c>
      <c r="E1830" s="173"/>
      <c r="F1830" s="201">
        <f t="shared" si="554"/>
        <v>0</v>
      </c>
      <c r="G1830" s="201">
        <f t="shared" ref="G1830:G1835" si="555">ROUND(E1830*F1830,2)</f>
        <v>0</v>
      </c>
    </row>
    <row r="1831" spans="1:7" ht="24" customHeight="1" x14ac:dyDescent="0.2">
      <c r="A1831" s="211" t="str">
        <f t="shared" si="551"/>
        <v/>
      </c>
      <c r="B1831" s="211" t="str">
        <f t="shared" si="552"/>
        <v/>
      </c>
      <c r="C1831" s="220"/>
      <c r="D1831" s="174" t="str">
        <f t="shared" si="553"/>
        <v/>
      </c>
      <c r="E1831" s="173"/>
      <c r="F1831" s="201">
        <f t="shared" si="554"/>
        <v>0</v>
      </c>
      <c r="G1831" s="201">
        <f t="shared" si="555"/>
        <v>0</v>
      </c>
    </row>
    <row r="1832" spans="1:7" ht="24" customHeight="1" x14ac:dyDescent="0.2">
      <c r="A1832" s="211" t="str">
        <f t="shared" si="551"/>
        <v/>
      </c>
      <c r="B1832" s="211" t="str">
        <f t="shared" si="552"/>
        <v/>
      </c>
      <c r="C1832" s="220"/>
      <c r="D1832" s="174" t="str">
        <f t="shared" si="553"/>
        <v/>
      </c>
      <c r="E1832" s="173"/>
      <c r="F1832" s="201">
        <f t="shared" si="554"/>
        <v>0</v>
      </c>
      <c r="G1832" s="201">
        <f t="shared" si="555"/>
        <v>0</v>
      </c>
    </row>
    <row r="1833" spans="1:7" ht="24" customHeight="1" x14ac:dyDescent="0.2">
      <c r="A1833" s="211" t="str">
        <f t="shared" si="551"/>
        <v/>
      </c>
      <c r="B1833" s="211" t="str">
        <f t="shared" si="552"/>
        <v/>
      </c>
      <c r="C1833" s="220"/>
      <c r="D1833" s="174" t="str">
        <f t="shared" si="553"/>
        <v/>
      </c>
      <c r="E1833" s="173"/>
      <c r="F1833" s="201">
        <f t="shared" si="554"/>
        <v>0</v>
      </c>
      <c r="G1833" s="201">
        <f t="shared" si="555"/>
        <v>0</v>
      </c>
    </row>
    <row r="1834" spans="1:7" ht="24" customHeight="1" x14ac:dyDescent="0.2">
      <c r="A1834" s="211" t="str">
        <f t="shared" si="551"/>
        <v/>
      </c>
      <c r="B1834" s="211" t="str">
        <f t="shared" si="552"/>
        <v/>
      </c>
      <c r="C1834" s="221"/>
      <c r="D1834" s="172" t="str">
        <f t="shared" si="553"/>
        <v/>
      </c>
      <c r="E1834" s="176"/>
      <c r="F1834" s="201">
        <f t="shared" si="554"/>
        <v>0</v>
      </c>
      <c r="G1834" s="201">
        <f t="shared" si="555"/>
        <v>0</v>
      </c>
    </row>
    <row r="1835" spans="1:7" ht="24" customHeight="1" x14ac:dyDescent="0.2">
      <c r="A1835" s="211" t="str">
        <f t="shared" si="551"/>
        <v/>
      </c>
      <c r="B1835" s="211" t="str">
        <f t="shared" si="552"/>
        <v/>
      </c>
      <c r="C1835" s="221"/>
      <c r="D1835" s="172" t="str">
        <f t="shared" si="553"/>
        <v/>
      </c>
      <c r="E1835" s="176"/>
      <c r="F1835" s="201">
        <f t="shared" si="554"/>
        <v>0</v>
      </c>
      <c r="G1835" s="201">
        <f t="shared" si="555"/>
        <v>0</v>
      </c>
    </row>
    <row r="1836" spans="1:7" ht="24" customHeight="1" x14ac:dyDescent="0.2">
      <c r="A1836" s="212"/>
      <c r="E1836" s="178"/>
      <c r="F1836" s="195" t="s">
        <v>1744</v>
      </c>
      <c r="G1836" s="222">
        <f>SUBTOTAL(9,G1828:G1835)</f>
        <v>0</v>
      </c>
    </row>
    <row r="1837" spans="1:7" ht="24" customHeight="1" x14ac:dyDescent="0.2">
      <c r="A1837" s="212"/>
      <c r="C1837" s="74" t="s">
        <v>1745</v>
      </c>
      <c r="E1837" s="178"/>
      <c r="G1837" s="194"/>
    </row>
    <row r="1838" spans="1:7" ht="24" customHeight="1" x14ac:dyDescent="0.2">
      <c r="A1838" s="211" t="str">
        <f t="shared" ref="A1838:A1846" si="556">IFERROR(VLOOKUP(C1838,Tabla_Insumos,4,FALSE),"")</f>
        <v/>
      </c>
      <c r="B1838" s="211" t="str">
        <f t="shared" ref="B1838:B1846" si="557">IFERROR(VLOOKUP(C1838,Tabla_Insumos,5,FALSE),"")</f>
        <v/>
      </c>
      <c r="C1838" s="220"/>
      <c r="D1838" s="174" t="str">
        <f t="shared" ref="D1838:D1846" si="558">IFERROR(VLOOKUP(C1838,Tabla_Insumos,2,FALSE),"")</f>
        <v/>
      </c>
      <c r="E1838" s="173"/>
      <c r="F1838" s="201">
        <f t="shared" ref="F1838:F1846" si="559">IFERROR(VLOOKUP(C1838,Tabla_Insumos,3,FALSE),0)</f>
        <v>0</v>
      </c>
      <c r="G1838" s="201">
        <f t="shared" ref="G1838:G1846" si="560">ROUND(E1838*F1838,2)</f>
        <v>0</v>
      </c>
    </row>
    <row r="1839" spans="1:7" ht="24" customHeight="1" x14ac:dyDescent="0.2">
      <c r="A1839" s="211" t="str">
        <f t="shared" si="556"/>
        <v/>
      </c>
      <c r="B1839" s="211" t="str">
        <f t="shared" si="557"/>
        <v/>
      </c>
      <c r="C1839" s="220"/>
      <c r="D1839" s="174" t="str">
        <f t="shared" si="558"/>
        <v/>
      </c>
      <c r="E1839" s="173"/>
      <c r="F1839" s="201">
        <f t="shared" si="559"/>
        <v>0</v>
      </c>
      <c r="G1839" s="201">
        <f t="shared" si="560"/>
        <v>0</v>
      </c>
    </row>
    <row r="1840" spans="1:7" ht="24" customHeight="1" x14ac:dyDescent="0.2">
      <c r="A1840" s="211" t="str">
        <f t="shared" si="556"/>
        <v/>
      </c>
      <c r="B1840" s="211" t="str">
        <f t="shared" si="557"/>
        <v/>
      </c>
      <c r="C1840" s="221"/>
      <c r="D1840" s="172" t="str">
        <f t="shared" si="558"/>
        <v/>
      </c>
      <c r="E1840" s="176"/>
      <c r="F1840" s="201">
        <f t="shared" si="559"/>
        <v>0</v>
      </c>
      <c r="G1840" s="201">
        <f t="shared" si="560"/>
        <v>0</v>
      </c>
    </row>
    <row r="1841" spans="1:7" ht="24" customHeight="1" x14ac:dyDescent="0.2">
      <c r="A1841" s="211" t="str">
        <f t="shared" si="556"/>
        <v/>
      </c>
      <c r="B1841" s="211" t="str">
        <f t="shared" si="557"/>
        <v/>
      </c>
      <c r="C1841" s="221"/>
      <c r="D1841" s="172" t="str">
        <f t="shared" si="558"/>
        <v/>
      </c>
      <c r="E1841" s="176"/>
      <c r="F1841" s="201">
        <f t="shared" si="559"/>
        <v>0</v>
      </c>
      <c r="G1841" s="201">
        <f t="shared" si="560"/>
        <v>0</v>
      </c>
    </row>
    <row r="1842" spans="1:7" ht="24" customHeight="1" x14ac:dyDescent="0.2">
      <c r="A1842" s="211" t="str">
        <f t="shared" si="556"/>
        <v/>
      </c>
      <c r="B1842" s="211" t="str">
        <f t="shared" si="557"/>
        <v/>
      </c>
      <c r="C1842" s="221"/>
      <c r="D1842" s="172" t="str">
        <f t="shared" si="558"/>
        <v/>
      </c>
      <c r="E1842" s="176"/>
      <c r="F1842" s="201">
        <f t="shared" si="559"/>
        <v>0</v>
      </c>
      <c r="G1842" s="201">
        <f t="shared" si="560"/>
        <v>0</v>
      </c>
    </row>
    <row r="1843" spans="1:7" ht="24" customHeight="1" x14ac:dyDescent="0.2">
      <c r="A1843" s="211" t="str">
        <f t="shared" si="556"/>
        <v/>
      </c>
      <c r="B1843" s="211" t="str">
        <f t="shared" si="557"/>
        <v/>
      </c>
      <c r="C1843" s="221"/>
      <c r="D1843" s="172" t="str">
        <f t="shared" si="558"/>
        <v/>
      </c>
      <c r="E1843" s="176"/>
      <c r="F1843" s="201">
        <f t="shared" si="559"/>
        <v>0</v>
      </c>
      <c r="G1843" s="201">
        <f t="shared" si="560"/>
        <v>0</v>
      </c>
    </row>
    <row r="1844" spans="1:7" ht="24" customHeight="1" x14ac:dyDescent="0.2">
      <c r="A1844" s="211" t="str">
        <f t="shared" si="556"/>
        <v/>
      </c>
      <c r="B1844" s="211" t="str">
        <f t="shared" si="557"/>
        <v/>
      </c>
      <c r="C1844" s="221"/>
      <c r="D1844" s="172" t="str">
        <f t="shared" si="558"/>
        <v/>
      </c>
      <c r="E1844" s="176"/>
      <c r="F1844" s="201">
        <f t="shared" si="559"/>
        <v>0</v>
      </c>
      <c r="G1844" s="201">
        <f t="shared" si="560"/>
        <v>0</v>
      </c>
    </row>
    <row r="1845" spans="1:7" ht="24" customHeight="1" x14ac:dyDescent="0.2">
      <c r="A1845" s="211" t="str">
        <f t="shared" si="556"/>
        <v/>
      </c>
      <c r="B1845" s="211" t="str">
        <f t="shared" si="557"/>
        <v/>
      </c>
      <c r="C1845" s="221"/>
      <c r="D1845" s="172" t="str">
        <f t="shared" si="558"/>
        <v/>
      </c>
      <c r="E1845" s="176"/>
      <c r="F1845" s="201">
        <f t="shared" si="559"/>
        <v>0</v>
      </c>
      <c r="G1845" s="201">
        <f t="shared" si="560"/>
        <v>0</v>
      </c>
    </row>
    <row r="1846" spans="1:7" ht="24" customHeight="1" x14ac:dyDescent="0.2">
      <c r="A1846" s="211" t="str">
        <f t="shared" si="556"/>
        <v/>
      </c>
      <c r="B1846" s="211" t="str">
        <f t="shared" si="557"/>
        <v/>
      </c>
      <c r="C1846" s="221"/>
      <c r="D1846" s="172" t="str">
        <f t="shared" si="558"/>
        <v/>
      </c>
      <c r="E1846" s="176"/>
      <c r="F1846" s="201">
        <f t="shared" si="559"/>
        <v>0</v>
      </c>
      <c r="G1846" s="201">
        <f t="shared" si="560"/>
        <v>0</v>
      </c>
    </row>
    <row r="1847" spans="1:7" ht="24" customHeight="1" x14ac:dyDescent="0.2">
      <c r="A1847" s="213"/>
      <c r="E1847" s="178"/>
      <c r="F1847" s="195" t="s">
        <v>1746</v>
      </c>
      <c r="G1847" s="222">
        <f>SUBTOTAL(9,G1838:G1846)</f>
        <v>0</v>
      </c>
    </row>
    <row r="1848" spans="1:7" ht="24" customHeight="1" x14ac:dyDescent="0.2">
      <c r="A1848" s="212"/>
      <c r="E1848" s="178"/>
      <c r="G1848" s="194"/>
    </row>
    <row r="1849" spans="1:7" ht="24" customHeight="1" x14ac:dyDescent="0.2">
      <c r="A1849" s="214" t="str">
        <f>B1807</f>
        <v>4.4.3</v>
      </c>
      <c r="B1849" s="98" t="str">
        <f>C1807</f>
        <v>Carpeta</v>
      </c>
      <c r="C1849" s="197"/>
      <c r="D1849" s="197" t="s">
        <v>1747</v>
      </c>
      <c r="E1849" s="198"/>
      <c r="F1849" s="225" t="s">
        <v>1748</v>
      </c>
      <c r="G1849" s="226">
        <f>SUBTOTAL(9,G1812:G1848)</f>
        <v>0</v>
      </c>
    </row>
    <row r="1851" spans="1:7" ht="24" customHeight="1" x14ac:dyDescent="0.2">
      <c r="A1851" s="203" t="s">
        <v>1725</v>
      </c>
      <c r="B1851" s="204"/>
      <c r="C1851" s="99"/>
      <c r="D1851" s="99"/>
      <c r="E1851" s="99"/>
      <c r="F1851" s="99"/>
      <c r="G1851" s="215"/>
    </row>
    <row r="1852" spans="1:7" ht="24" customHeight="1" x14ac:dyDescent="0.2">
      <c r="A1852" s="206" t="s">
        <v>1726</v>
      </c>
      <c r="B1852" s="207" t="str">
        <f>Comitente</f>
        <v>SUBSECRETARIA DE OBRAS PUBLICAS</v>
      </c>
      <c r="C1852" s="216"/>
      <c r="D1852" s="74"/>
      <c r="E1852" s="74"/>
      <c r="F1852" s="190"/>
      <c r="G1852" s="191"/>
    </row>
    <row r="1853" spans="1:7" ht="24" customHeight="1" x14ac:dyDescent="0.2">
      <c r="A1853" s="206" t="s">
        <v>1727</v>
      </c>
      <c r="B1853" s="207">
        <f>Contratista</f>
        <v>0</v>
      </c>
      <c r="C1853" s="217"/>
      <c r="D1853" s="217"/>
      <c r="E1853" s="217"/>
      <c r="F1853" s="190"/>
      <c r="G1853" s="191"/>
    </row>
    <row r="1854" spans="1:7" ht="24" customHeight="1" x14ac:dyDescent="0.2">
      <c r="A1854" s="206" t="s">
        <v>1728</v>
      </c>
      <c r="B1854" s="207" t="str">
        <f>Obra</f>
        <v>CAPS. VIRGEN DE GUADALUPE</v>
      </c>
      <c r="C1854" s="217"/>
      <c r="D1854" s="217"/>
      <c r="E1854" s="217"/>
      <c r="F1854" s="190" t="s">
        <v>1729</v>
      </c>
      <c r="G1854" s="218">
        <f>Fecha_Base</f>
        <v>0</v>
      </c>
    </row>
    <row r="1855" spans="1:7" ht="24" customHeight="1" x14ac:dyDescent="0.2">
      <c r="A1855" s="208" t="s">
        <v>1730</v>
      </c>
      <c r="B1855" s="100" t="str">
        <f>Ubicación</f>
        <v xml:space="preserve"> Calle Enfermera Medina y Cristobal Colon - Dpto. CAUCETE   -  Sup. 227,50m2</v>
      </c>
      <c r="C1855" s="74"/>
      <c r="E1855" s="178"/>
      <c r="G1855" s="194"/>
    </row>
    <row r="1856" spans="1:7" ht="24" customHeight="1" x14ac:dyDescent="0.2">
      <c r="A1856" s="208" t="s">
        <v>1731</v>
      </c>
      <c r="B1856" s="192">
        <f>IFERROR(VALUE(LEFT(B1857,FIND(".",B1857)-1)),"")</f>
        <v>4</v>
      </c>
      <c r="C1856" s="71" t="str">
        <f>IFERROR(VLOOKUP(B1856,Tabla_CyP,2,FALSE),"CARPINTERIAS ")</f>
        <v xml:space="preserve">CARPINTERIAS </v>
      </c>
      <c r="E1856" s="178"/>
      <c r="G1856" s="194"/>
    </row>
    <row r="1857" spans="1:7" ht="24" customHeight="1" x14ac:dyDescent="0.2">
      <c r="A1857" s="208" t="s">
        <v>1732</v>
      </c>
      <c r="B1857" s="193" t="str">
        <f>IFERROR(VLOOKUP(COUNTIF($A$1:A1857,"ANALISIS DE PRECIOS"),Tabla_NumeroItem,2,FALSE),"")</f>
        <v>4.5.1</v>
      </c>
      <c r="C1857" s="71" t="str">
        <f>IFERROR(VLOOKUP(B1857,Tabla_CyP,2,FALSE),"")</f>
        <v>De Hormigon</v>
      </c>
      <c r="E1857" s="178"/>
      <c r="F1857" s="190" t="s">
        <v>1733</v>
      </c>
      <c r="G1857" s="194" t="str">
        <f>IFERROR(VLOOKUP(B1857,Tabla_CyP,4,FALSE),"")</f>
        <v>m2</v>
      </c>
    </row>
    <row r="1858" spans="1:7" ht="24" customHeight="1" x14ac:dyDescent="0.2">
      <c r="A1858" s="208"/>
      <c r="B1858" s="100"/>
      <c r="E1858" s="178"/>
      <c r="G1858" s="194"/>
    </row>
    <row r="1859" spans="1:7" ht="24" customHeight="1" x14ac:dyDescent="0.2">
      <c r="A1859" s="419" t="s">
        <v>1734</v>
      </c>
      <c r="B1859" s="420"/>
      <c r="C1859" s="421" t="s">
        <v>1690</v>
      </c>
      <c r="D1859" s="421" t="s">
        <v>1735</v>
      </c>
      <c r="E1859" s="423" t="s">
        <v>1736</v>
      </c>
      <c r="F1859" s="425" t="s">
        <v>1737</v>
      </c>
      <c r="G1859" s="425" t="s">
        <v>1738</v>
      </c>
    </row>
    <row r="1860" spans="1:7" ht="24" customHeight="1" x14ac:dyDescent="0.2">
      <c r="A1860" s="209" t="s">
        <v>1739</v>
      </c>
      <c r="B1860" s="209" t="s">
        <v>1740</v>
      </c>
      <c r="C1860" s="422"/>
      <c r="D1860" s="422"/>
      <c r="E1860" s="424"/>
      <c r="F1860" s="426"/>
      <c r="G1860" s="426"/>
    </row>
    <row r="1861" spans="1:7" ht="24" customHeight="1" x14ac:dyDescent="0.2">
      <c r="A1861" s="189"/>
      <c r="B1861" s="210"/>
      <c r="C1861" s="89" t="s">
        <v>1741</v>
      </c>
      <c r="D1861" s="197"/>
      <c r="E1861" s="198"/>
      <c r="F1861" s="199"/>
      <c r="G1861" s="200"/>
    </row>
    <row r="1862" spans="1:7" ht="24" customHeight="1" x14ac:dyDescent="0.2">
      <c r="A1862" s="211" t="str">
        <f t="shared" ref="A1862:A1875" si="561">IFERROR(VLOOKUP(C1862,Tabla_Insumos,4,FALSE),"")</f>
        <v/>
      </c>
      <c r="B1862" s="211" t="str">
        <f>IFERROR(VLOOKUP(C1862,Tabla_Insumos,5,FALSE),"")</f>
        <v/>
      </c>
      <c r="C1862" s="220"/>
      <c r="D1862" s="174" t="str">
        <f t="shared" ref="D1862:D1875" si="562">IFERROR(VLOOKUP(C1862,Tabla_Insumos,2,FALSE),"")</f>
        <v/>
      </c>
      <c r="E1862" s="173"/>
      <c r="F1862" s="201">
        <f t="shared" ref="F1862:F1875" si="563">IFERROR(VLOOKUP(C1862,Tabla_Insumos,3,FALSE),0)</f>
        <v>0</v>
      </c>
      <c r="G1862" s="201">
        <f>ROUND(E1862*F1862,2)</f>
        <v>0</v>
      </c>
    </row>
    <row r="1863" spans="1:7" ht="24" customHeight="1" x14ac:dyDescent="0.2">
      <c r="A1863" s="211" t="str">
        <f t="shared" si="561"/>
        <v/>
      </c>
      <c r="B1863" s="211" t="str">
        <f t="shared" ref="B1863:B1875" si="564">IFERROR(VLOOKUP(C1863,Tabla_Insumos,5,FALSE),"")</f>
        <v/>
      </c>
      <c r="C1863" s="220"/>
      <c r="D1863" s="174" t="str">
        <f t="shared" si="562"/>
        <v/>
      </c>
      <c r="E1863" s="173"/>
      <c r="F1863" s="201">
        <f t="shared" si="563"/>
        <v>0</v>
      </c>
      <c r="G1863" s="201">
        <f t="shared" ref="G1863:G1875" si="565">ROUND(E1863*F1863,2)</f>
        <v>0</v>
      </c>
    </row>
    <row r="1864" spans="1:7" ht="24" customHeight="1" x14ac:dyDescent="0.2">
      <c r="A1864" s="211" t="str">
        <f t="shared" si="561"/>
        <v/>
      </c>
      <c r="B1864" s="211" t="str">
        <f t="shared" si="564"/>
        <v/>
      </c>
      <c r="C1864" s="227"/>
      <c r="D1864" s="174" t="str">
        <f t="shared" si="562"/>
        <v/>
      </c>
      <c r="E1864" s="173"/>
      <c r="F1864" s="201">
        <f t="shared" si="563"/>
        <v>0</v>
      </c>
      <c r="G1864" s="201">
        <f t="shared" si="565"/>
        <v>0</v>
      </c>
    </row>
    <row r="1865" spans="1:7" ht="24" customHeight="1" x14ac:dyDescent="0.2">
      <c r="A1865" s="211" t="str">
        <f t="shared" si="561"/>
        <v/>
      </c>
      <c r="B1865" s="211" t="str">
        <f t="shared" si="564"/>
        <v/>
      </c>
      <c r="C1865" s="220"/>
      <c r="D1865" s="174" t="str">
        <f t="shared" si="562"/>
        <v/>
      </c>
      <c r="E1865" s="173"/>
      <c r="F1865" s="201">
        <f t="shared" si="563"/>
        <v>0</v>
      </c>
      <c r="G1865" s="201">
        <f t="shared" si="565"/>
        <v>0</v>
      </c>
    </row>
    <row r="1866" spans="1:7" ht="24" customHeight="1" x14ac:dyDescent="0.2">
      <c r="A1866" s="211" t="str">
        <f t="shared" si="561"/>
        <v/>
      </c>
      <c r="B1866" s="211" t="str">
        <f t="shared" si="564"/>
        <v/>
      </c>
      <c r="C1866" s="221"/>
      <c r="D1866" s="172" t="str">
        <f t="shared" si="562"/>
        <v/>
      </c>
      <c r="E1866" s="176"/>
      <c r="F1866" s="201">
        <f t="shared" si="563"/>
        <v>0</v>
      </c>
      <c r="G1866" s="201">
        <f t="shared" si="565"/>
        <v>0</v>
      </c>
    </row>
    <row r="1867" spans="1:7" ht="24" customHeight="1" x14ac:dyDescent="0.2">
      <c r="A1867" s="211" t="str">
        <f t="shared" si="561"/>
        <v/>
      </c>
      <c r="B1867" s="211" t="str">
        <f t="shared" si="564"/>
        <v/>
      </c>
      <c r="C1867" s="221"/>
      <c r="D1867" s="172" t="str">
        <f t="shared" si="562"/>
        <v/>
      </c>
      <c r="E1867" s="176"/>
      <c r="F1867" s="201">
        <f t="shared" si="563"/>
        <v>0</v>
      </c>
      <c r="G1867" s="201">
        <f t="shared" si="565"/>
        <v>0</v>
      </c>
    </row>
    <row r="1868" spans="1:7" ht="24" customHeight="1" x14ac:dyDescent="0.2">
      <c r="A1868" s="211" t="str">
        <f t="shared" si="561"/>
        <v/>
      </c>
      <c r="B1868" s="211" t="str">
        <f t="shared" si="564"/>
        <v/>
      </c>
      <c r="C1868" s="221"/>
      <c r="D1868" s="172" t="str">
        <f t="shared" si="562"/>
        <v/>
      </c>
      <c r="E1868" s="176"/>
      <c r="F1868" s="201">
        <f t="shared" si="563"/>
        <v>0</v>
      </c>
      <c r="G1868" s="201">
        <f t="shared" si="565"/>
        <v>0</v>
      </c>
    </row>
    <row r="1869" spans="1:7" ht="24" customHeight="1" x14ac:dyDescent="0.2">
      <c r="A1869" s="211" t="str">
        <f t="shared" si="561"/>
        <v/>
      </c>
      <c r="B1869" s="211" t="str">
        <f t="shared" si="564"/>
        <v/>
      </c>
      <c r="C1869" s="221"/>
      <c r="D1869" s="172" t="str">
        <f t="shared" si="562"/>
        <v/>
      </c>
      <c r="E1869" s="176"/>
      <c r="F1869" s="201">
        <f t="shared" si="563"/>
        <v>0</v>
      </c>
      <c r="G1869" s="201">
        <f t="shared" si="565"/>
        <v>0</v>
      </c>
    </row>
    <row r="1870" spans="1:7" ht="24" customHeight="1" x14ac:dyDescent="0.2">
      <c r="A1870" s="211" t="str">
        <f t="shared" si="561"/>
        <v/>
      </c>
      <c r="B1870" s="211" t="str">
        <f t="shared" si="564"/>
        <v/>
      </c>
      <c r="C1870" s="221"/>
      <c r="D1870" s="172" t="str">
        <f t="shared" si="562"/>
        <v/>
      </c>
      <c r="E1870" s="176"/>
      <c r="F1870" s="201">
        <f t="shared" si="563"/>
        <v>0</v>
      </c>
      <c r="G1870" s="201">
        <f t="shared" si="565"/>
        <v>0</v>
      </c>
    </row>
    <row r="1871" spans="1:7" ht="24" customHeight="1" x14ac:dyDescent="0.2">
      <c r="A1871" s="211" t="str">
        <f t="shared" si="561"/>
        <v/>
      </c>
      <c r="B1871" s="211" t="str">
        <f t="shared" si="564"/>
        <v/>
      </c>
      <c r="C1871" s="221"/>
      <c r="D1871" s="172" t="str">
        <f t="shared" si="562"/>
        <v/>
      </c>
      <c r="E1871" s="176"/>
      <c r="F1871" s="201">
        <f t="shared" si="563"/>
        <v>0</v>
      </c>
      <c r="G1871" s="201">
        <f t="shared" si="565"/>
        <v>0</v>
      </c>
    </row>
    <row r="1872" spans="1:7" ht="24" customHeight="1" x14ac:dyDescent="0.2">
      <c r="A1872" s="211" t="str">
        <f t="shared" si="561"/>
        <v/>
      </c>
      <c r="B1872" s="211" t="str">
        <f t="shared" si="564"/>
        <v/>
      </c>
      <c r="C1872" s="221"/>
      <c r="D1872" s="172" t="str">
        <f t="shared" si="562"/>
        <v/>
      </c>
      <c r="E1872" s="176"/>
      <c r="F1872" s="201">
        <f t="shared" si="563"/>
        <v>0</v>
      </c>
      <c r="G1872" s="201">
        <f t="shared" si="565"/>
        <v>0</v>
      </c>
    </row>
    <row r="1873" spans="1:7" ht="24" customHeight="1" x14ac:dyDescent="0.2">
      <c r="A1873" s="211" t="str">
        <f t="shared" si="561"/>
        <v/>
      </c>
      <c r="B1873" s="211" t="str">
        <f t="shared" si="564"/>
        <v/>
      </c>
      <c r="C1873" s="221"/>
      <c r="D1873" s="172" t="str">
        <f t="shared" si="562"/>
        <v/>
      </c>
      <c r="E1873" s="176"/>
      <c r="F1873" s="201">
        <f t="shared" si="563"/>
        <v>0</v>
      </c>
      <c r="G1873" s="201">
        <f t="shared" si="565"/>
        <v>0</v>
      </c>
    </row>
    <row r="1874" spans="1:7" ht="24" customHeight="1" x14ac:dyDescent="0.2">
      <c r="A1874" s="211" t="str">
        <f t="shared" si="561"/>
        <v/>
      </c>
      <c r="B1874" s="211" t="str">
        <f t="shared" si="564"/>
        <v/>
      </c>
      <c r="C1874" s="221"/>
      <c r="D1874" s="172" t="str">
        <f t="shared" si="562"/>
        <v/>
      </c>
      <c r="E1874" s="176"/>
      <c r="F1874" s="201">
        <f t="shared" si="563"/>
        <v>0</v>
      </c>
      <c r="G1874" s="201">
        <f t="shared" si="565"/>
        <v>0</v>
      </c>
    </row>
    <row r="1875" spans="1:7" ht="24" customHeight="1" x14ac:dyDescent="0.2">
      <c r="A1875" s="211" t="str">
        <f t="shared" si="561"/>
        <v/>
      </c>
      <c r="B1875" s="211" t="str">
        <f t="shared" si="564"/>
        <v/>
      </c>
      <c r="C1875" s="221"/>
      <c r="D1875" s="172" t="str">
        <f t="shared" si="562"/>
        <v/>
      </c>
      <c r="E1875" s="176"/>
      <c r="F1875" s="202">
        <f t="shared" si="563"/>
        <v>0</v>
      </c>
      <c r="G1875" s="201">
        <f t="shared" si="565"/>
        <v>0</v>
      </c>
    </row>
    <row r="1876" spans="1:7" ht="24" customHeight="1" x14ac:dyDescent="0.2">
      <c r="A1876" s="212"/>
      <c r="E1876" s="178"/>
      <c r="F1876" s="195" t="s">
        <v>1742</v>
      </c>
      <c r="G1876" s="222">
        <f>SUBTOTAL(9,G1862:G1875)</f>
        <v>0</v>
      </c>
    </row>
    <row r="1877" spans="1:7" ht="24" customHeight="1" x14ac:dyDescent="0.2">
      <c r="A1877" s="212"/>
      <c r="C1877" s="74" t="s">
        <v>1743</v>
      </c>
      <c r="E1877" s="178"/>
      <c r="G1877" s="194"/>
    </row>
    <row r="1878" spans="1:7" ht="24" customHeight="1" x14ac:dyDescent="0.2">
      <c r="A1878" s="211" t="str">
        <f t="shared" ref="A1878:A1885" si="566">IFERROR(VLOOKUP(C1878,Tabla_Insumos,4,FALSE),"")</f>
        <v/>
      </c>
      <c r="B1878" s="211" t="str">
        <f t="shared" ref="B1878:B1885" si="567">IFERROR(VLOOKUP(A1878,Tabla_Indices,5,FALSE),"")</f>
        <v/>
      </c>
      <c r="C1878" s="220"/>
      <c r="D1878" s="174" t="str">
        <f t="shared" ref="D1878:D1885" si="568">IFERROR(VLOOKUP(C1878,Tabla_Insumos,2,FALSE),"")</f>
        <v/>
      </c>
      <c r="E1878" s="173"/>
      <c r="F1878" s="201">
        <f t="shared" ref="F1878:F1885" si="569">IFERROR(VLOOKUP(C1878,Tabla_Insumos,3,FALSE),0)</f>
        <v>0</v>
      </c>
      <c r="G1878" s="201">
        <f>ROUND(E1878*F1878,2)</f>
        <v>0</v>
      </c>
    </row>
    <row r="1879" spans="1:7" ht="24" customHeight="1" x14ac:dyDescent="0.2">
      <c r="A1879" s="211" t="str">
        <f t="shared" si="566"/>
        <v/>
      </c>
      <c r="B1879" s="211" t="str">
        <f t="shared" si="567"/>
        <v/>
      </c>
      <c r="C1879" s="220"/>
      <c r="D1879" s="174" t="str">
        <f t="shared" si="568"/>
        <v/>
      </c>
      <c r="E1879" s="173"/>
      <c r="F1879" s="201">
        <f t="shared" si="569"/>
        <v>0</v>
      </c>
      <c r="G1879" s="201">
        <f>ROUND(E1879*F1879,2)</f>
        <v>0</v>
      </c>
    </row>
    <row r="1880" spans="1:7" ht="24" customHeight="1" x14ac:dyDescent="0.2">
      <c r="A1880" s="211" t="str">
        <f t="shared" si="566"/>
        <v/>
      </c>
      <c r="B1880" s="211" t="str">
        <f t="shared" si="567"/>
        <v/>
      </c>
      <c r="C1880" s="220"/>
      <c r="D1880" s="174" t="str">
        <f t="shared" si="568"/>
        <v/>
      </c>
      <c r="E1880" s="173"/>
      <c r="F1880" s="201">
        <f t="shared" si="569"/>
        <v>0</v>
      </c>
      <c r="G1880" s="201">
        <f t="shared" ref="G1880:G1885" si="570">ROUND(E1880*F1880,2)</f>
        <v>0</v>
      </c>
    </row>
    <row r="1881" spans="1:7" ht="24" customHeight="1" x14ac:dyDescent="0.2">
      <c r="A1881" s="211" t="str">
        <f t="shared" si="566"/>
        <v/>
      </c>
      <c r="B1881" s="211" t="str">
        <f t="shared" si="567"/>
        <v/>
      </c>
      <c r="C1881" s="220"/>
      <c r="D1881" s="174" t="str">
        <f t="shared" si="568"/>
        <v/>
      </c>
      <c r="E1881" s="173"/>
      <c r="F1881" s="201">
        <f t="shared" si="569"/>
        <v>0</v>
      </c>
      <c r="G1881" s="201">
        <f t="shared" si="570"/>
        <v>0</v>
      </c>
    </row>
    <row r="1882" spans="1:7" ht="24" customHeight="1" x14ac:dyDescent="0.2">
      <c r="A1882" s="211" t="str">
        <f t="shared" si="566"/>
        <v/>
      </c>
      <c r="B1882" s="211" t="str">
        <f t="shared" si="567"/>
        <v/>
      </c>
      <c r="C1882" s="220"/>
      <c r="D1882" s="174" t="str">
        <f t="shared" si="568"/>
        <v/>
      </c>
      <c r="E1882" s="173"/>
      <c r="F1882" s="201">
        <f t="shared" si="569"/>
        <v>0</v>
      </c>
      <c r="G1882" s="201">
        <f t="shared" si="570"/>
        <v>0</v>
      </c>
    </row>
    <row r="1883" spans="1:7" ht="24" customHeight="1" x14ac:dyDescent="0.2">
      <c r="A1883" s="211" t="str">
        <f t="shared" si="566"/>
        <v/>
      </c>
      <c r="B1883" s="211" t="str">
        <f t="shared" si="567"/>
        <v/>
      </c>
      <c r="C1883" s="220"/>
      <c r="D1883" s="174" t="str">
        <f t="shared" si="568"/>
        <v/>
      </c>
      <c r="E1883" s="173"/>
      <c r="F1883" s="201">
        <f t="shared" si="569"/>
        <v>0</v>
      </c>
      <c r="G1883" s="201">
        <f t="shared" si="570"/>
        <v>0</v>
      </c>
    </row>
    <row r="1884" spans="1:7" ht="24" customHeight="1" x14ac:dyDescent="0.2">
      <c r="A1884" s="211" t="str">
        <f t="shared" si="566"/>
        <v/>
      </c>
      <c r="B1884" s="211" t="str">
        <f t="shared" si="567"/>
        <v/>
      </c>
      <c r="C1884" s="221"/>
      <c r="D1884" s="172" t="str">
        <f t="shared" si="568"/>
        <v/>
      </c>
      <c r="E1884" s="176"/>
      <c r="F1884" s="201">
        <f t="shared" si="569"/>
        <v>0</v>
      </c>
      <c r="G1884" s="201">
        <f t="shared" si="570"/>
        <v>0</v>
      </c>
    </row>
    <row r="1885" spans="1:7" ht="24" customHeight="1" x14ac:dyDescent="0.2">
      <c r="A1885" s="211" t="str">
        <f t="shared" si="566"/>
        <v/>
      </c>
      <c r="B1885" s="211" t="str">
        <f t="shared" si="567"/>
        <v/>
      </c>
      <c r="C1885" s="221"/>
      <c r="D1885" s="172" t="str">
        <f t="shared" si="568"/>
        <v/>
      </c>
      <c r="E1885" s="176"/>
      <c r="F1885" s="201">
        <f t="shared" si="569"/>
        <v>0</v>
      </c>
      <c r="G1885" s="201">
        <f t="shared" si="570"/>
        <v>0</v>
      </c>
    </row>
    <row r="1886" spans="1:7" ht="24" customHeight="1" x14ac:dyDescent="0.2">
      <c r="A1886" s="212"/>
      <c r="E1886" s="178"/>
      <c r="F1886" s="195" t="s">
        <v>1744</v>
      </c>
      <c r="G1886" s="222">
        <f>SUBTOTAL(9,G1878:G1885)</f>
        <v>0</v>
      </c>
    </row>
    <row r="1887" spans="1:7" ht="24" customHeight="1" x14ac:dyDescent="0.2">
      <c r="A1887" s="212"/>
      <c r="C1887" s="74" t="s">
        <v>1745</v>
      </c>
      <c r="E1887" s="178"/>
      <c r="G1887" s="194"/>
    </row>
    <row r="1888" spans="1:7" ht="24" customHeight="1" x14ac:dyDescent="0.2">
      <c r="A1888" s="211" t="str">
        <f t="shared" ref="A1888:A1896" si="571">IFERROR(VLOOKUP(C1888,Tabla_Insumos,4,FALSE),"")</f>
        <v/>
      </c>
      <c r="B1888" s="211" t="str">
        <f t="shared" ref="B1888:B1896" si="572">IFERROR(VLOOKUP(C1888,Tabla_Insumos,5,FALSE),"")</f>
        <v/>
      </c>
      <c r="C1888" s="220"/>
      <c r="D1888" s="174" t="str">
        <f t="shared" ref="D1888:D1896" si="573">IFERROR(VLOOKUP(C1888,Tabla_Insumos,2,FALSE),"")</f>
        <v/>
      </c>
      <c r="E1888" s="173"/>
      <c r="F1888" s="201">
        <f t="shared" ref="F1888:F1896" si="574">IFERROR(VLOOKUP(C1888,Tabla_Insumos,3,FALSE),0)</f>
        <v>0</v>
      </c>
      <c r="G1888" s="201">
        <f t="shared" ref="G1888:G1896" si="575">ROUND(E1888*F1888,2)</f>
        <v>0</v>
      </c>
    </row>
    <row r="1889" spans="1:7" ht="24" customHeight="1" x14ac:dyDescent="0.2">
      <c r="A1889" s="211" t="str">
        <f t="shared" si="571"/>
        <v/>
      </c>
      <c r="B1889" s="211" t="str">
        <f t="shared" si="572"/>
        <v/>
      </c>
      <c r="C1889" s="220"/>
      <c r="D1889" s="174" t="str">
        <f t="shared" si="573"/>
        <v/>
      </c>
      <c r="E1889" s="173"/>
      <c r="F1889" s="201">
        <f t="shared" si="574"/>
        <v>0</v>
      </c>
      <c r="G1889" s="201">
        <f t="shared" si="575"/>
        <v>0</v>
      </c>
    </row>
    <row r="1890" spans="1:7" ht="24" customHeight="1" x14ac:dyDescent="0.2">
      <c r="A1890" s="211" t="str">
        <f t="shared" si="571"/>
        <v/>
      </c>
      <c r="B1890" s="211" t="str">
        <f t="shared" si="572"/>
        <v/>
      </c>
      <c r="C1890" s="221"/>
      <c r="D1890" s="172" t="str">
        <f t="shared" si="573"/>
        <v/>
      </c>
      <c r="E1890" s="176"/>
      <c r="F1890" s="201">
        <f t="shared" si="574"/>
        <v>0</v>
      </c>
      <c r="G1890" s="201">
        <f t="shared" si="575"/>
        <v>0</v>
      </c>
    </row>
    <row r="1891" spans="1:7" ht="24" customHeight="1" x14ac:dyDescent="0.2">
      <c r="A1891" s="211" t="str">
        <f t="shared" si="571"/>
        <v/>
      </c>
      <c r="B1891" s="211" t="str">
        <f t="shared" si="572"/>
        <v/>
      </c>
      <c r="C1891" s="221"/>
      <c r="D1891" s="172" t="str">
        <f t="shared" si="573"/>
        <v/>
      </c>
      <c r="E1891" s="176"/>
      <c r="F1891" s="201">
        <f t="shared" si="574"/>
        <v>0</v>
      </c>
      <c r="G1891" s="201">
        <f t="shared" si="575"/>
        <v>0</v>
      </c>
    </row>
    <row r="1892" spans="1:7" ht="24" customHeight="1" x14ac:dyDescent="0.2">
      <c r="A1892" s="211" t="str">
        <f t="shared" si="571"/>
        <v/>
      </c>
      <c r="B1892" s="211" t="str">
        <f t="shared" si="572"/>
        <v/>
      </c>
      <c r="C1892" s="221"/>
      <c r="D1892" s="172" t="str">
        <f t="shared" si="573"/>
        <v/>
      </c>
      <c r="E1892" s="176"/>
      <c r="F1892" s="201">
        <f t="shared" si="574"/>
        <v>0</v>
      </c>
      <c r="G1892" s="201">
        <f t="shared" si="575"/>
        <v>0</v>
      </c>
    </row>
    <row r="1893" spans="1:7" ht="24" customHeight="1" x14ac:dyDescent="0.2">
      <c r="A1893" s="211" t="str">
        <f t="shared" si="571"/>
        <v/>
      </c>
      <c r="B1893" s="211" t="str">
        <f t="shared" si="572"/>
        <v/>
      </c>
      <c r="C1893" s="221"/>
      <c r="D1893" s="172" t="str">
        <f t="shared" si="573"/>
        <v/>
      </c>
      <c r="E1893" s="176"/>
      <c r="F1893" s="201">
        <f t="shared" si="574"/>
        <v>0</v>
      </c>
      <c r="G1893" s="201">
        <f t="shared" si="575"/>
        <v>0</v>
      </c>
    </row>
    <row r="1894" spans="1:7" ht="24" customHeight="1" x14ac:dyDescent="0.2">
      <c r="A1894" s="211" t="str">
        <f t="shared" si="571"/>
        <v/>
      </c>
      <c r="B1894" s="211" t="str">
        <f t="shared" si="572"/>
        <v/>
      </c>
      <c r="C1894" s="221"/>
      <c r="D1894" s="172" t="str">
        <f t="shared" si="573"/>
        <v/>
      </c>
      <c r="E1894" s="176"/>
      <c r="F1894" s="201">
        <f t="shared" si="574"/>
        <v>0</v>
      </c>
      <c r="G1894" s="201">
        <f t="shared" si="575"/>
        <v>0</v>
      </c>
    </row>
    <row r="1895" spans="1:7" ht="24" customHeight="1" x14ac:dyDescent="0.2">
      <c r="A1895" s="211" t="str">
        <f t="shared" si="571"/>
        <v/>
      </c>
      <c r="B1895" s="211" t="str">
        <f t="shared" si="572"/>
        <v/>
      </c>
      <c r="C1895" s="221"/>
      <c r="D1895" s="172" t="str">
        <f t="shared" si="573"/>
        <v/>
      </c>
      <c r="E1895" s="176"/>
      <c r="F1895" s="201">
        <f t="shared" si="574"/>
        <v>0</v>
      </c>
      <c r="G1895" s="201">
        <f t="shared" si="575"/>
        <v>0</v>
      </c>
    </row>
    <row r="1896" spans="1:7" ht="24" customHeight="1" x14ac:dyDescent="0.2">
      <c r="A1896" s="211" t="str">
        <f t="shared" si="571"/>
        <v/>
      </c>
      <c r="B1896" s="211" t="str">
        <f t="shared" si="572"/>
        <v/>
      </c>
      <c r="C1896" s="221"/>
      <c r="D1896" s="172" t="str">
        <f t="shared" si="573"/>
        <v/>
      </c>
      <c r="E1896" s="176"/>
      <c r="F1896" s="201">
        <f t="shared" si="574"/>
        <v>0</v>
      </c>
      <c r="G1896" s="201">
        <f t="shared" si="575"/>
        <v>0</v>
      </c>
    </row>
    <row r="1897" spans="1:7" ht="24" customHeight="1" x14ac:dyDescent="0.2">
      <c r="A1897" s="213"/>
      <c r="E1897" s="178"/>
      <c r="F1897" s="195" t="s">
        <v>1746</v>
      </c>
      <c r="G1897" s="222">
        <f>SUBTOTAL(9,G1888:G1896)</f>
        <v>0</v>
      </c>
    </row>
    <row r="1898" spans="1:7" ht="24" customHeight="1" x14ac:dyDescent="0.2">
      <c r="A1898" s="212"/>
      <c r="E1898" s="178"/>
      <c r="G1898" s="194"/>
    </row>
    <row r="1899" spans="1:7" ht="24" customHeight="1" x14ac:dyDescent="0.2">
      <c r="A1899" s="214" t="str">
        <f>B1857</f>
        <v>4.5.1</v>
      </c>
      <c r="B1899" s="98" t="str">
        <f>C1857</f>
        <v>De Hormigon</v>
      </c>
      <c r="C1899" s="197"/>
      <c r="D1899" s="197" t="s">
        <v>1747</v>
      </c>
      <c r="E1899" s="198"/>
      <c r="F1899" s="225" t="s">
        <v>1748</v>
      </c>
      <c r="G1899" s="226">
        <f>SUBTOTAL(9,G1862:G1898)</f>
        <v>0</v>
      </c>
    </row>
    <row r="1901" spans="1:7" ht="24" customHeight="1" x14ac:dyDescent="0.2">
      <c r="A1901" s="203" t="s">
        <v>1725</v>
      </c>
      <c r="B1901" s="204"/>
      <c r="C1901" s="99"/>
      <c r="D1901" s="99"/>
      <c r="E1901" s="99"/>
      <c r="F1901" s="99"/>
      <c r="G1901" s="215"/>
    </row>
    <row r="1902" spans="1:7" ht="24" customHeight="1" x14ac:dyDescent="0.2">
      <c r="A1902" s="206" t="s">
        <v>1726</v>
      </c>
      <c r="B1902" s="207" t="str">
        <f>Comitente</f>
        <v>SUBSECRETARIA DE OBRAS PUBLICAS</v>
      </c>
      <c r="C1902" s="216"/>
      <c r="D1902" s="74"/>
      <c r="E1902" s="74"/>
      <c r="F1902" s="190"/>
      <c r="G1902" s="191"/>
    </row>
    <row r="1903" spans="1:7" ht="24" customHeight="1" x14ac:dyDescent="0.2">
      <c r="A1903" s="206" t="s">
        <v>1727</v>
      </c>
      <c r="B1903" s="207">
        <f>Contratista</f>
        <v>0</v>
      </c>
      <c r="C1903" s="217"/>
      <c r="D1903" s="217"/>
      <c r="E1903" s="217"/>
      <c r="F1903" s="190"/>
      <c r="G1903" s="191"/>
    </row>
    <row r="1904" spans="1:7" ht="24" customHeight="1" x14ac:dyDescent="0.2">
      <c r="A1904" s="206" t="s">
        <v>1728</v>
      </c>
      <c r="B1904" s="207" t="str">
        <f>Obra</f>
        <v>CAPS. VIRGEN DE GUADALUPE</v>
      </c>
      <c r="C1904" s="217"/>
      <c r="D1904" s="217"/>
      <c r="E1904" s="217"/>
      <c r="F1904" s="190" t="s">
        <v>1729</v>
      </c>
      <c r="G1904" s="218">
        <f>Fecha_Base</f>
        <v>0</v>
      </c>
    </row>
    <row r="1905" spans="1:7" ht="24" customHeight="1" x14ac:dyDescent="0.2">
      <c r="A1905" s="208" t="s">
        <v>1730</v>
      </c>
      <c r="B1905" s="100" t="str">
        <f>Ubicación</f>
        <v xml:space="preserve"> Calle Enfermera Medina y Cristobal Colon - Dpto. CAUCETE   -  Sup. 227,50m2</v>
      </c>
      <c r="C1905" s="74"/>
      <c r="E1905" s="178"/>
      <c r="G1905" s="194"/>
    </row>
    <row r="1906" spans="1:7" ht="24" customHeight="1" x14ac:dyDescent="0.2">
      <c r="A1906" s="208" t="s">
        <v>1731</v>
      </c>
      <c r="B1906" s="192">
        <f>IFERROR(VALUE(LEFT(B1907,FIND(".",B1907)-1)),"")</f>
        <v>5</v>
      </c>
      <c r="C1906" s="71" t="str">
        <f>IFERROR(VLOOKUP(B1906,Tabla_CyP,2,FALSE),"INSTALACION SANITARIA ")</f>
        <v xml:space="preserve">INSTALACION SANITARIA </v>
      </c>
      <c r="E1906" s="178"/>
      <c r="G1906" s="194"/>
    </row>
    <row r="1907" spans="1:7" ht="24" customHeight="1" x14ac:dyDescent="0.2">
      <c r="A1907" s="208" t="s">
        <v>1732</v>
      </c>
      <c r="B1907" s="193" t="str">
        <f>IFERROR(VLOOKUP(COUNTIF($A$1:A1907,"ANALISIS DE PRECIOS"),Tabla_NumeroItem,2,FALSE),"")</f>
        <v>5.1.3</v>
      </c>
      <c r="C1907" s="71" t="str">
        <f>IFERROR(VLOOKUP(B1907,Tabla_CyP,2,FALSE),"")</f>
        <v>Tabiques Livianos simple placa roca de yeso tipo durlock 4D protección premium doble</v>
      </c>
      <c r="E1907" s="178"/>
      <c r="F1907" s="190" t="s">
        <v>1733</v>
      </c>
      <c r="G1907" s="194" t="str">
        <f>IFERROR(VLOOKUP(B1907,Tabla_CyP,4,FALSE),"")</f>
        <v>m2</v>
      </c>
    </row>
    <row r="1908" spans="1:7" ht="24" customHeight="1" x14ac:dyDescent="0.2">
      <c r="A1908" s="208"/>
      <c r="B1908" s="100"/>
      <c r="E1908" s="178"/>
      <c r="G1908" s="194"/>
    </row>
    <row r="1909" spans="1:7" ht="24" customHeight="1" x14ac:dyDescent="0.2">
      <c r="A1909" s="419" t="s">
        <v>1734</v>
      </c>
      <c r="B1909" s="420"/>
      <c r="C1909" s="421" t="s">
        <v>1690</v>
      </c>
      <c r="D1909" s="421" t="s">
        <v>1735</v>
      </c>
      <c r="E1909" s="423" t="s">
        <v>1736</v>
      </c>
      <c r="F1909" s="425" t="s">
        <v>1737</v>
      </c>
      <c r="G1909" s="425" t="s">
        <v>1738</v>
      </c>
    </row>
    <row r="1910" spans="1:7" ht="24" customHeight="1" x14ac:dyDescent="0.2">
      <c r="A1910" s="209" t="s">
        <v>1739</v>
      </c>
      <c r="B1910" s="209" t="s">
        <v>1740</v>
      </c>
      <c r="C1910" s="422"/>
      <c r="D1910" s="422"/>
      <c r="E1910" s="424"/>
      <c r="F1910" s="426"/>
      <c r="G1910" s="426"/>
    </row>
    <row r="1911" spans="1:7" ht="24" customHeight="1" x14ac:dyDescent="0.2">
      <c r="A1911" s="189"/>
      <c r="B1911" s="210"/>
      <c r="C1911" s="89" t="s">
        <v>1741</v>
      </c>
      <c r="D1911" s="197"/>
      <c r="E1911" s="198"/>
      <c r="F1911" s="199"/>
      <c r="G1911" s="200"/>
    </row>
    <row r="1912" spans="1:7" ht="24" customHeight="1" x14ac:dyDescent="0.2">
      <c r="A1912" s="211" t="str">
        <f t="shared" ref="A1912:A1925" si="576">IFERROR(VLOOKUP(C1912,Tabla_Insumos,4,FALSE),"")</f>
        <v/>
      </c>
      <c r="B1912" s="211" t="str">
        <f>IFERROR(VLOOKUP(C1912,Tabla_Insumos,5,FALSE),"")</f>
        <v/>
      </c>
      <c r="C1912" s="220"/>
      <c r="D1912" s="174" t="str">
        <f t="shared" ref="D1912:D1925" si="577">IFERROR(VLOOKUP(C1912,Tabla_Insumos,2,FALSE),"")</f>
        <v/>
      </c>
      <c r="E1912" s="173"/>
      <c r="F1912" s="201">
        <f t="shared" ref="F1912:F1925" si="578">IFERROR(VLOOKUP(C1912,Tabla_Insumos,3,FALSE),0)</f>
        <v>0</v>
      </c>
      <c r="G1912" s="201">
        <f>ROUND(E1912*F1912,2)</f>
        <v>0</v>
      </c>
    </row>
    <row r="1913" spans="1:7" ht="24" customHeight="1" x14ac:dyDescent="0.2">
      <c r="A1913" s="211" t="str">
        <f t="shared" si="576"/>
        <v/>
      </c>
      <c r="B1913" s="211" t="str">
        <f t="shared" ref="B1913:B1925" si="579">IFERROR(VLOOKUP(C1913,Tabla_Insumos,5,FALSE),"")</f>
        <v/>
      </c>
      <c r="C1913" s="220"/>
      <c r="D1913" s="174" t="str">
        <f t="shared" si="577"/>
        <v/>
      </c>
      <c r="E1913" s="173"/>
      <c r="F1913" s="201">
        <f t="shared" si="578"/>
        <v>0</v>
      </c>
      <c r="G1913" s="201">
        <f t="shared" ref="G1913:G1925" si="580">ROUND(E1913*F1913,2)</f>
        <v>0</v>
      </c>
    </row>
    <row r="1914" spans="1:7" ht="24" customHeight="1" x14ac:dyDescent="0.2">
      <c r="A1914" s="211" t="str">
        <f t="shared" si="576"/>
        <v/>
      </c>
      <c r="B1914" s="211" t="str">
        <f t="shared" si="579"/>
        <v/>
      </c>
      <c r="C1914" s="227"/>
      <c r="D1914" s="174" t="str">
        <f t="shared" si="577"/>
        <v/>
      </c>
      <c r="E1914" s="173"/>
      <c r="F1914" s="201">
        <f t="shared" si="578"/>
        <v>0</v>
      </c>
      <c r="G1914" s="201">
        <f t="shared" si="580"/>
        <v>0</v>
      </c>
    </row>
    <row r="1915" spans="1:7" ht="24" customHeight="1" x14ac:dyDescent="0.2">
      <c r="A1915" s="211" t="str">
        <f t="shared" si="576"/>
        <v/>
      </c>
      <c r="B1915" s="211" t="str">
        <f t="shared" si="579"/>
        <v/>
      </c>
      <c r="C1915" s="220"/>
      <c r="D1915" s="174" t="str">
        <f t="shared" si="577"/>
        <v/>
      </c>
      <c r="E1915" s="173"/>
      <c r="F1915" s="201">
        <f t="shared" si="578"/>
        <v>0</v>
      </c>
      <c r="G1915" s="201">
        <f t="shared" si="580"/>
        <v>0</v>
      </c>
    </row>
    <row r="1916" spans="1:7" ht="24" customHeight="1" x14ac:dyDescent="0.2">
      <c r="A1916" s="211" t="str">
        <f t="shared" si="576"/>
        <v/>
      </c>
      <c r="B1916" s="211" t="str">
        <f t="shared" si="579"/>
        <v/>
      </c>
      <c r="C1916" s="221"/>
      <c r="D1916" s="172" t="str">
        <f t="shared" si="577"/>
        <v/>
      </c>
      <c r="E1916" s="176"/>
      <c r="F1916" s="201">
        <f t="shared" si="578"/>
        <v>0</v>
      </c>
      <c r="G1916" s="201">
        <f t="shared" si="580"/>
        <v>0</v>
      </c>
    </row>
    <row r="1917" spans="1:7" ht="24" customHeight="1" x14ac:dyDescent="0.2">
      <c r="A1917" s="211" t="str">
        <f t="shared" si="576"/>
        <v/>
      </c>
      <c r="B1917" s="211" t="str">
        <f t="shared" si="579"/>
        <v/>
      </c>
      <c r="C1917" s="221"/>
      <c r="D1917" s="172" t="str">
        <f t="shared" si="577"/>
        <v/>
      </c>
      <c r="E1917" s="176"/>
      <c r="F1917" s="201">
        <f t="shared" si="578"/>
        <v>0</v>
      </c>
      <c r="G1917" s="201">
        <f t="shared" si="580"/>
        <v>0</v>
      </c>
    </row>
    <row r="1918" spans="1:7" ht="24" customHeight="1" x14ac:dyDescent="0.2">
      <c r="A1918" s="211" t="str">
        <f t="shared" si="576"/>
        <v/>
      </c>
      <c r="B1918" s="211" t="str">
        <f t="shared" si="579"/>
        <v/>
      </c>
      <c r="C1918" s="221"/>
      <c r="D1918" s="172" t="str">
        <f t="shared" si="577"/>
        <v/>
      </c>
      <c r="E1918" s="176"/>
      <c r="F1918" s="201">
        <f t="shared" si="578"/>
        <v>0</v>
      </c>
      <c r="G1918" s="201">
        <f t="shared" si="580"/>
        <v>0</v>
      </c>
    </row>
    <row r="1919" spans="1:7" ht="24" customHeight="1" x14ac:dyDescent="0.2">
      <c r="A1919" s="211" t="str">
        <f t="shared" si="576"/>
        <v/>
      </c>
      <c r="B1919" s="211" t="str">
        <f t="shared" si="579"/>
        <v/>
      </c>
      <c r="C1919" s="221"/>
      <c r="D1919" s="172" t="str">
        <f t="shared" si="577"/>
        <v/>
      </c>
      <c r="E1919" s="176"/>
      <c r="F1919" s="201">
        <f t="shared" si="578"/>
        <v>0</v>
      </c>
      <c r="G1919" s="201">
        <f t="shared" si="580"/>
        <v>0</v>
      </c>
    </row>
    <row r="1920" spans="1:7" ht="24" customHeight="1" x14ac:dyDescent="0.2">
      <c r="A1920" s="211" t="str">
        <f t="shared" si="576"/>
        <v/>
      </c>
      <c r="B1920" s="211" t="str">
        <f t="shared" si="579"/>
        <v/>
      </c>
      <c r="C1920" s="221"/>
      <c r="D1920" s="172" t="str">
        <f t="shared" si="577"/>
        <v/>
      </c>
      <c r="E1920" s="176"/>
      <c r="F1920" s="201">
        <f t="shared" si="578"/>
        <v>0</v>
      </c>
      <c r="G1920" s="201">
        <f t="shared" si="580"/>
        <v>0</v>
      </c>
    </row>
    <row r="1921" spans="1:7" ht="24" customHeight="1" x14ac:dyDescent="0.2">
      <c r="A1921" s="211" t="str">
        <f t="shared" si="576"/>
        <v/>
      </c>
      <c r="B1921" s="211" t="str">
        <f t="shared" si="579"/>
        <v/>
      </c>
      <c r="C1921" s="221"/>
      <c r="D1921" s="172" t="str">
        <f t="shared" si="577"/>
        <v/>
      </c>
      <c r="E1921" s="176"/>
      <c r="F1921" s="201">
        <f t="shared" si="578"/>
        <v>0</v>
      </c>
      <c r="G1921" s="201">
        <f t="shared" si="580"/>
        <v>0</v>
      </c>
    </row>
    <row r="1922" spans="1:7" ht="24" customHeight="1" x14ac:dyDescent="0.2">
      <c r="A1922" s="211" t="str">
        <f t="shared" si="576"/>
        <v/>
      </c>
      <c r="B1922" s="211" t="str">
        <f t="shared" si="579"/>
        <v/>
      </c>
      <c r="C1922" s="221"/>
      <c r="D1922" s="172" t="str">
        <f t="shared" si="577"/>
        <v/>
      </c>
      <c r="E1922" s="176"/>
      <c r="F1922" s="201">
        <f t="shared" si="578"/>
        <v>0</v>
      </c>
      <c r="G1922" s="201">
        <f t="shared" si="580"/>
        <v>0</v>
      </c>
    </row>
    <row r="1923" spans="1:7" ht="24" customHeight="1" x14ac:dyDescent="0.2">
      <c r="A1923" s="211" t="str">
        <f t="shared" si="576"/>
        <v/>
      </c>
      <c r="B1923" s="211" t="str">
        <f t="shared" si="579"/>
        <v/>
      </c>
      <c r="C1923" s="221"/>
      <c r="D1923" s="172" t="str">
        <f t="shared" si="577"/>
        <v/>
      </c>
      <c r="E1923" s="176"/>
      <c r="F1923" s="201">
        <f t="shared" si="578"/>
        <v>0</v>
      </c>
      <c r="G1923" s="201">
        <f t="shared" si="580"/>
        <v>0</v>
      </c>
    </row>
    <row r="1924" spans="1:7" ht="24" customHeight="1" x14ac:dyDescent="0.2">
      <c r="A1924" s="211" t="str">
        <f t="shared" si="576"/>
        <v/>
      </c>
      <c r="B1924" s="211" t="str">
        <f t="shared" si="579"/>
        <v/>
      </c>
      <c r="C1924" s="221"/>
      <c r="D1924" s="172" t="str">
        <f t="shared" si="577"/>
        <v/>
      </c>
      <c r="E1924" s="176"/>
      <c r="F1924" s="201">
        <f t="shared" si="578"/>
        <v>0</v>
      </c>
      <c r="G1924" s="201">
        <f t="shared" si="580"/>
        <v>0</v>
      </c>
    </row>
    <row r="1925" spans="1:7" ht="24" customHeight="1" x14ac:dyDescent="0.2">
      <c r="A1925" s="211" t="str">
        <f t="shared" si="576"/>
        <v/>
      </c>
      <c r="B1925" s="211" t="str">
        <f t="shared" si="579"/>
        <v/>
      </c>
      <c r="C1925" s="221"/>
      <c r="D1925" s="172" t="str">
        <f t="shared" si="577"/>
        <v/>
      </c>
      <c r="E1925" s="176"/>
      <c r="F1925" s="202">
        <f t="shared" si="578"/>
        <v>0</v>
      </c>
      <c r="G1925" s="201">
        <f t="shared" si="580"/>
        <v>0</v>
      </c>
    </row>
    <row r="1926" spans="1:7" ht="24" customHeight="1" x14ac:dyDescent="0.2">
      <c r="A1926" s="212"/>
      <c r="E1926" s="178"/>
      <c r="F1926" s="195" t="s">
        <v>1742</v>
      </c>
      <c r="G1926" s="222">
        <f>SUBTOTAL(9,G1912:G1925)</f>
        <v>0</v>
      </c>
    </row>
    <row r="1927" spans="1:7" ht="24" customHeight="1" x14ac:dyDescent="0.2">
      <c r="A1927" s="212"/>
      <c r="C1927" s="74" t="s">
        <v>1743</v>
      </c>
      <c r="E1927" s="178"/>
      <c r="G1927" s="194"/>
    </row>
    <row r="1928" spans="1:7" ht="24" customHeight="1" x14ac:dyDescent="0.2">
      <c r="A1928" s="211" t="str">
        <f t="shared" ref="A1928:A1935" si="581">IFERROR(VLOOKUP(C1928,Tabla_Insumos,4,FALSE),"")</f>
        <v/>
      </c>
      <c r="B1928" s="211" t="str">
        <f t="shared" ref="B1928:B1935" si="582">IFERROR(VLOOKUP(A1928,Tabla_Indices,5,FALSE),"")</f>
        <v/>
      </c>
      <c r="C1928" s="220"/>
      <c r="D1928" s="174" t="str">
        <f t="shared" ref="D1928:D1935" si="583">IFERROR(VLOOKUP(C1928,Tabla_Insumos,2,FALSE),"")</f>
        <v/>
      </c>
      <c r="E1928" s="173"/>
      <c r="F1928" s="201">
        <f t="shared" ref="F1928:F1935" si="584">IFERROR(VLOOKUP(C1928,Tabla_Insumos,3,FALSE),0)</f>
        <v>0</v>
      </c>
      <c r="G1928" s="201">
        <f>ROUND(E1928*F1928,2)</f>
        <v>0</v>
      </c>
    </row>
    <row r="1929" spans="1:7" ht="24" customHeight="1" x14ac:dyDescent="0.2">
      <c r="A1929" s="211" t="str">
        <f t="shared" si="581"/>
        <v/>
      </c>
      <c r="B1929" s="211" t="str">
        <f t="shared" si="582"/>
        <v/>
      </c>
      <c r="C1929" s="220"/>
      <c r="D1929" s="174" t="str">
        <f t="shared" si="583"/>
        <v/>
      </c>
      <c r="E1929" s="173"/>
      <c r="F1929" s="201">
        <f t="shared" si="584"/>
        <v>0</v>
      </c>
      <c r="G1929" s="201">
        <f>ROUND(E1929*F1929,2)</f>
        <v>0</v>
      </c>
    </row>
    <row r="1930" spans="1:7" ht="24" customHeight="1" x14ac:dyDescent="0.2">
      <c r="A1930" s="211" t="str">
        <f t="shared" si="581"/>
        <v/>
      </c>
      <c r="B1930" s="211" t="str">
        <f t="shared" si="582"/>
        <v/>
      </c>
      <c r="C1930" s="220"/>
      <c r="D1930" s="174" t="str">
        <f t="shared" si="583"/>
        <v/>
      </c>
      <c r="E1930" s="173"/>
      <c r="F1930" s="201">
        <f t="shared" si="584"/>
        <v>0</v>
      </c>
      <c r="G1930" s="201">
        <f t="shared" ref="G1930:G1935" si="585">ROUND(E1930*F1930,2)</f>
        <v>0</v>
      </c>
    </row>
    <row r="1931" spans="1:7" ht="24" customHeight="1" x14ac:dyDescent="0.2">
      <c r="A1931" s="211" t="str">
        <f t="shared" si="581"/>
        <v/>
      </c>
      <c r="B1931" s="211" t="str">
        <f t="shared" si="582"/>
        <v/>
      </c>
      <c r="C1931" s="220"/>
      <c r="D1931" s="174" t="str">
        <f t="shared" si="583"/>
        <v/>
      </c>
      <c r="E1931" s="173"/>
      <c r="F1931" s="201">
        <f t="shared" si="584"/>
        <v>0</v>
      </c>
      <c r="G1931" s="201">
        <f t="shared" si="585"/>
        <v>0</v>
      </c>
    </row>
    <row r="1932" spans="1:7" ht="24" customHeight="1" x14ac:dyDescent="0.2">
      <c r="A1932" s="211" t="str">
        <f t="shared" si="581"/>
        <v/>
      </c>
      <c r="B1932" s="211" t="str">
        <f t="shared" si="582"/>
        <v/>
      </c>
      <c r="C1932" s="220"/>
      <c r="D1932" s="174" t="str">
        <f t="shared" si="583"/>
        <v/>
      </c>
      <c r="E1932" s="173"/>
      <c r="F1932" s="201">
        <f t="shared" si="584"/>
        <v>0</v>
      </c>
      <c r="G1932" s="201">
        <f t="shared" si="585"/>
        <v>0</v>
      </c>
    </row>
    <row r="1933" spans="1:7" ht="24" customHeight="1" x14ac:dyDescent="0.2">
      <c r="A1933" s="211" t="str">
        <f t="shared" si="581"/>
        <v/>
      </c>
      <c r="B1933" s="211" t="str">
        <f t="shared" si="582"/>
        <v/>
      </c>
      <c r="C1933" s="220"/>
      <c r="D1933" s="174" t="str">
        <f t="shared" si="583"/>
        <v/>
      </c>
      <c r="E1933" s="173"/>
      <c r="F1933" s="201">
        <f t="shared" si="584"/>
        <v>0</v>
      </c>
      <c r="G1933" s="201">
        <f t="shared" si="585"/>
        <v>0</v>
      </c>
    </row>
    <row r="1934" spans="1:7" ht="24" customHeight="1" x14ac:dyDescent="0.2">
      <c r="A1934" s="211" t="str">
        <f t="shared" si="581"/>
        <v/>
      </c>
      <c r="B1934" s="211" t="str">
        <f t="shared" si="582"/>
        <v/>
      </c>
      <c r="C1934" s="221"/>
      <c r="D1934" s="172" t="str">
        <f t="shared" si="583"/>
        <v/>
      </c>
      <c r="E1934" s="176"/>
      <c r="F1934" s="201">
        <f t="shared" si="584"/>
        <v>0</v>
      </c>
      <c r="G1934" s="201">
        <f t="shared" si="585"/>
        <v>0</v>
      </c>
    </row>
    <row r="1935" spans="1:7" ht="24" customHeight="1" x14ac:dyDescent="0.2">
      <c r="A1935" s="211" t="str">
        <f t="shared" si="581"/>
        <v/>
      </c>
      <c r="B1935" s="211" t="str">
        <f t="shared" si="582"/>
        <v/>
      </c>
      <c r="C1935" s="221"/>
      <c r="D1935" s="172" t="str">
        <f t="shared" si="583"/>
        <v/>
      </c>
      <c r="E1935" s="176"/>
      <c r="F1935" s="201">
        <f t="shared" si="584"/>
        <v>0</v>
      </c>
      <c r="G1935" s="201">
        <f t="shared" si="585"/>
        <v>0</v>
      </c>
    </row>
    <row r="1936" spans="1:7" ht="24" customHeight="1" x14ac:dyDescent="0.2">
      <c r="A1936" s="212"/>
      <c r="E1936" s="178"/>
      <c r="F1936" s="195" t="s">
        <v>1744</v>
      </c>
      <c r="G1936" s="222">
        <f>SUBTOTAL(9,G1928:G1935)</f>
        <v>0</v>
      </c>
    </row>
    <row r="1937" spans="1:7" ht="24" customHeight="1" x14ac:dyDescent="0.2">
      <c r="A1937" s="212"/>
      <c r="C1937" s="74" t="s">
        <v>1745</v>
      </c>
      <c r="E1937" s="178"/>
      <c r="G1937" s="194"/>
    </row>
    <row r="1938" spans="1:7" ht="24" customHeight="1" x14ac:dyDescent="0.2">
      <c r="A1938" s="211" t="str">
        <f t="shared" ref="A1938:A1946" si="586">IFERROR(VLOOKUP(C1938,Tabla_Insumos,4,FALSE),"")</f>
        <v/>
      </c>
      <c r="B1938" s="211" t="str">
        <f t="shared" ref="B1938:B1946" si="587">IFERROR(VLOOKUP(C1938,Tabla_Insumos,5,FALSE),"")</f>
        <v/>
      </c>
      <c r="C1938" s="220"/>
      <c r="D1938" s="174" t="str">
        <f t="shared" ref="D1938:D1946" si="588">IFERROR(VLOOKUP(C1938,Tabla_Insumos,2,FALSE),"")</f>
        <v/>
      </c>
      <c r="E1938" s="173"/>
      <c r="F1938" s="201">
        <f t="shared" ref="F1938:F1946" si="589">IFERROR(VLOOKUP(C1938,Tabla_Insumos,3,FALSE),0)</f>
        <v>0</v>
      </c>
      <c r="G1938" s="201">
        <f t="shared" ref="G1938:G1946" si="590">ROUND(E1938*F1938,2)</f>
        <v>0</v>
      </c>
    </row>
    <row r="1939" spans="1:7" ht="24" customHeight="1" x14ac:dyDescent="0.2">
      <c r="A1939" s="211" t="str">
        <f t="shared" si="586"/>
        <v/>
      </c>
      <c r="B1939" s="211" t="str">
        <f t="shared" si="587"/>
        <v/>
      </c>
      <c r="C1939" s="220"/>
      <c r="D1939" s="174" t="str">
        <f t="shared" si="588"/>
        <v/>
      </c>
      <c r="E1939" s="173"/>
      <c r="F1939" s="201">
        <f t="shared" si="589"/>
        <v>0</v>
      </c>
      <c r="G1939" s="201">
        <f t="shared" si="590"/>
        <v>0</v>
      </c>
    </row>
    <row r="1940" spans="1:7" ht="24" customHeight="1" x14ac:dyDescent="0.2">
      <c r="A1940" s="211" t="str">
        <f t="shared" si="586"/>
        <v/>
      </c>
      <c r="B1940" s="211" t="str">
        <f t="shared" si="587"/>
        <v/>
      </c>
      <c r="C1940" s="221"/>
      <c r="D1940" s="172" t="str">
        <f t="shared" si="588"/>
        <v/>
      </c>
      <c r="E1940" s="176"/>
      <c r="F1940" s="201">
        <f t="shared" si="589"/>
        <v>0</v>
      </c>
      <c r="G1940" s="201">
        <f t="shared" si="590"/>
        <v>0</v>
      </c>
    </row>
    <row r="1941" spans="1:7" ht="24" customHeight="1" x14ac:dyDescent="0.2">
      <c r="A1941" s="211" t="str">
        <f t="shared" si="586"/>
        <v/>
      </c>
      <c r="B1941" s="211" t="str">
        <f t="shared" si="587"/>
        <v/>
      </c>
      <c r="C1941" s="221"/>
      <c r="D1941" s="172" t="str">
        <f t="shared" si="588"/>
        <v/>
      </c>
      <c r="E1941" s="176"/>
      <c r="F1941" s="201">
        <f t="shared" si="589"/>
        <v>0</v>
      </c>
      <c r="G1941" s="201">
        <f t="shared" si="590"/>
        <v>0</v>
      </c>
    </row>
    <row r="1942" spans="1:7" ht="24" customHeight="1" x14ac:dyDescent="0.2">
      <c r="A1942" s="211" t="str">
        <f t="shared" si="586"/>
        <v/>
      </c>
      <c r="B1942" s="211" t="str">
        <f t="shared" si="587"/>
        <v/>
      </c>
      <c r="C1942" s="221"/>
      <c r="D1942" s="172" t="str">
        <f t="shared" si="588"/>
        <v/>
      </c>
      <c r="E1942" s="176"/>
      <c r="F1942" s="201">
        <f t="shared" si="589"/>
        <v>0</v>
      </c>
      <c r="G1942" s="201">
        <f t="shared" si="590"/>
        <v>0</v>
      </c>
    </row>
    <row r="1943" spans="1:7" ht="24" customHeight="1" x14ac:dyDescent="0.2">
      <c r="A1943" s="211" t="str">
        <f t="shared" si="586"/>
        <v/>
      </c>
      <c r="B1943" s="211" t="str">
        <f t="shared" si="587"/>
        <v/>
      </c>
      <c r="C1943" s="221"/>
      <c r="D1943" s="172" t="str">
        <f t="shared" si="588"/>
        <v/>
      </c>
      <c r="E1943" s="176"/>
      <c r="F1943" s="201">
        <f t="shared" si="589"/>
        <v>0</v>
      </c>
      <c r="G1943" s="201">
        <f t="shared" si="590"/>
        <v>0</v>
      </c>
    </row>
    <row r="1944" spans="1:7" ht="24" customHeight="1" x14ac:dyDescent="0.2">
      <c r="A1944" s="211" t="str">
        <f t="shared" si="586"/>
        <v/>
      </c>
      <c r="B1944" s="211" t="str">
        <f t="shared" si="587"/>
        <v/>
      </c>
      <c r="C1944" s="221"/>
      <c r="D1944" s="172" t="str">
        <f t="shared" si="588"/>
        <v/>
      </c>
      <c r="E1944" s="176"/>
      <c r="F1944" s="201">
        <f t="shared" si="589"/>
        <v>0</v>
      </c>
      <c r="G1944" s="201">
        <f t="shared" si="590"/>
        <v>0</v>
      </c>
    </row>
    <row r="1945" spans="1:7" ht="24" customHeight="1" x14ac:dyDescent="0.2">
      <c r="A1945" s="211" t="str">
        <f t="shared" si="586"/>
        <v/>
      </c>
      <c r="B1945" s="211" t="str">
        <f t="shared" si="587"/>
        <v/>
      </c>
      <c r="C1945" s="221"/>
      <c r="D1945" s="172" t="str">
        <f t="shared" si="588"/>
        <v/>
      </c>
      <c r="E1945" s="176"/>
      <c r="F1945" s="201">
        <f t="shared" si="589"/>
        <v>0</v>
      </c>
      <c r="G1945" s="201">
        <f t="shared" si="590"/>
        <v>0</v>
      </c>
    </row>
    <row r="1946" spans="1:7" ht="24" customHeight="1" x14ac:dyDescent="0.2">
      <c r="A1946" s="211" t="str">
        <f t="shared" si="586"/>
        <v/>
      </c>
      <c r="B1946" s="211" t="str">
        <f t="shared" si="587"/>
        <v/>
      </c>
      <c r="C1946" s="221"/>
      <c r="D1946" s="172" t="str">
        <f t="shared" si="588"/>
        <v/>
      </c>
      <c r="E1946" s="176"/>
      <c r="F1946" s="201">
        <f t="shared" si="589"/>
        <v>0</v>
      </c>
      <c r="G1946" s="201">
        <f t="shared" si="590"/>
        <v>0</v>
      </c>
    </row>
    <row r="1947" spans="1:7" ht="24" customHeight="1" x14ac:dyDescent="0.2">
      <c r="A1947" s="213"/>
      <c r="E1947" s="178"/>
      <c r="F1947" s="195" t="s">
        <v>1746</v>
      </c>
      <c r="G1947" s="222">
        <f>SUBTOTAL(9,G1938:G1946)</f>
        <v>0</v>
      </c>
    </row>
    <row r="1948" spans="1:7" ht="24" customHeight="1" x14ac:dyDescent="0.2">
      <c r="A1948" s="212"/>
      <c r="E1948" s="178"/>
      <c r="G1948" s="194"/>
    </row>
    <row r="1949" spans="1:7" ht="24" customHeight="1" x14ac:dyDescent="0.2">
      <c r="A1949" s="214" t="str">
        <f>B1907</f>
        <v>5.1.3</v>
      </c>
      <c r="B1949" s="98" t="str">
        <f>C1907</f>
        <v>Tabiques Livianos simple placa roca de yeso tipo durlock 4D protección premium doble</v>
      </c>
      <c r="C1949" s="197"/>
      <c r="D1949" s="197" t="s">
        <v>1747</v>
      </c>
      <c r="E1949" s="198"/>
      <c r="F1949" s="225" t="s">
        <v>1748</v>
      </c>
      <c r="G1949" s="226">
        <f>SUBTOTAL(9,G1912:G1948)</f>
        <v>0</v>
      </c>
    </row>
    <row r="1951" spans="1:7" ht="24" customHeight="1" x14ac:dyDescent="0.2">
      <c r="A1951" s="203" t="s">
        <v>1725</v>
      </c>
      <c r="B1951" s="204"/>
      <c r="C1951" s="99"/>
      <c r="D1951" s="99"/>
      <c r="E1951" s="99"/>
      <c r="F1951" s="99"/>
      <c r="G1951" s="215"/>
    </row>
    <row r="1952" spans="1:7" ht="24" customHeight="1" x14ac:dyDescent="0.2">
      <c r="A1952" s="206" t="s">
        <v>1726</v>
      </c>
      <c r="B1952" s="207" t="str">
        <f>Comitente</f>
        <v>SUBSECRETARIA DE OBRAS PUBLICAS</v>
      </c>
      <c r="C1952" s="216"/>
      <c r="D1952" s="74"/>
      <c r="E1952" s="74"/>
      <c r="F1952" s="190"/>
      <c r="G1952" s="191"/>
    </row>
    <row r="1953" spans="1:7" ht="24" customHeight="1" x14ac:dyDescent="0.2">
      <c r="A1953" s="206" t="s">
        <v>1727</v>
      </c>
      <c r="B1953" s="207">
        <f>Contratista</f>
        <v>0</v>
      </c>
      <c r="C1953" s="217"/>
      <c r="D1953" s="217"/>
      <c r="E1953" s="217"/>
      <c r="F1953" s="190"/>
      <c r="G1953" s="191"/>
    </row>
    <row r="1954" spans="1:7" ht="24" customHeight="1" x14ac:dyDescent="0.2">
      <c r="A1954" s="206" t="s">
        <v>1728</v>
      </c>
      <c r="B1954" s="207" t="str">
        <f>Obra</f>
        <v>CAPS. VIRGEN DE GUADALUPE</v>
      </c>
      <c r="C1954" s="217"/>
      <c r="D1954" s="217"/>
      <c r="E1954" s="217"/>
      <c r="F1954" s="190" t="s">
        <v>1729</v>
      </c>
      <c r="G1954" s="218">
        <f>Fecha_Base</f>
        <v>0</v>
      </c>
    </row>
    <row r="1955" spans="1:7" ht="24" customHeight="1" x14ac:dyDescent="0.2">
      <c r="A1955" s="208" t="s">
        <v>1730</v>
      </c>
      <c r="B1955" s="100" t="str">
        <f>Ubicación</f>
        <v xml:space="preserve"> Calle Enfermera Medina y Cristobal Colon - Dpto. CAUCETE   -  Sup. 227,50m2</v>
      </c>
      <c r="C1955" s="74"/>
      <c r="E1955" s="178"/>
      <c r="G1955" s="194"/>
    </row>
    <row r="1956" spans="1:7" ht="24" customHeight="1" x14ac:dyDescent="0.2">
      <c r="A1956" s="208" t="s">
        <v>1731</v>
      </c>
      <c r="B1956" s="192">
        <f>IFERROR(VALUE(LEFT(B1957,FIND(".",B1957)-1)),"")</f>
        <v>5</v>
      </c>
      <c r="C1956" s="71" t="str">
        <f>IFERROR(VLOOKUP(B1956,Tabla_CyP,2,FALSE),"INSTALACION SANITARIA ")</f>
        <v xml:space="preserve">INSTALACION SANITARIA </v>
      </c>
      <c r="E1956" s="178"/>
      <c r="G1956" s="194"/>
    </row>
    <row r="1957" spans="1:7" ht="24" customHeight="1" x14ac:dyDescent="0.2">
      <c r="A1957" s="208" t="s">
        <v>1732</v>
      </c>
      <c r="B1957" s="193" t="str">
        <f>IFERROR(VLOOKUP(COUNTIF($A$1:A1957,"ANALISIS DE PRECIOS"),Tabla_NumeroItem,2,FALSE),"")</f>
        <v>5.2</v>
      </c>
      <c r="C1957" s="71" t="str">
        <f>IFERROR(VLOOKUP(B1957,Tabla_CyP,2,FALSE),"")</f>
        <v>Tabiques de placa Cementicia</v>
      </c>
      <c r="E1957" s="178"/>
      <c r="F1957" s="190" t="s">
        <v>1733</v>
      </c>
      <c r="G1957" s="194" t="str">
        <f>IFERROR(VLOOKUP(B1957,Tabla_CyP,4,FALSE),"")</f>
        <v>m2</v>
      </c>
    </row>
    <row r="1958" spans="1:7" ht="24" customHeight="1" x14ac:dyDescent="0.2">
      <c r="A1958" s="208"/>
      <c r="B1958" s="100"/>
      <c r="E1958" s="178"/>
      <c r="G1958" s="194"/>
    </row>
    <row r="1959" spans="1:7" ht="24" customHeight="1" x14ac:dyDescent="0.2">
      <c r="A1959" s="419" t="s">
        <v>1734</v>
      </c>
      <c r="B1959" s="420"/>
      <c r="C1959" s="421" t="s">
        <v>1690</v>
      </c>
      <c r="D1959" s="421" t="s">
        <v>1735</v>
      </c>
      <c r="E1959" s="423" t="s">
        <v>1736</v>
      </c>
      <c r="F1959" s="425" t="s">
        <v>1737</v>
      </c>
      <c r="G1959" s="425" t="s">
        <v>1738</v>
      </c>
    </row>
    <row r="1960" spans="1:7" ht="24" customHeight="1" x14ac:dyDescent="0.2">
      <c r="A1960" s="209" t="s">
        <v>1739</v>
      </c>
      <c r="B1960" s="209" t="s">
        <v>1740</v>
      </c>
      <c r="C1960" s="422"/>
      <c r="D1960" s="422"/>
      <c r="E1960" s="424"/>
      <c r="F1960" s="426"/>
      <c r="G1960" s="426"/>
    </row>
    <row r="1961" spans="1:7" ht="24" customHeight="1" x14ac:dyDescent="0.2">
      <c r="A1961" s="189"/>
      <c r="B1961" s="210"/>
      <c r="C1961" s="89" t="s">
        <v>1741</v>
      </c>
      <c r="D1961" s="197"/>
      <c r="E1961" s="198"/>
      <c r="F1961" s="199"/>
      <c r="G1961" s="200"/>
    </row>
    <row r="1962" spans="1:7" ht="24" customHeight="1" x14ac:dyDescent="0.2">
      <c r="A1962" s="211" t="str">
        <f t="shared" ref="A1962:A1975" si="591">IFERROR(VLOOKUP(C1962,Tabla_Insumos,4,FALSE),"")</f>
        <v/>
      </c>
      <c r="B1962" s="211" t="str">
        <f>IFERROR(VLOOKUP(C1962,Tabla_Insumos,5,FALSE),"")</f>
        <v/>
      </c>
      <c r="C1962" s="220"/>
      <c r="D1962" s="174" t="str">
        <f t="shared" ref="D1962:D1975" si="592">IFERROR(VLOOKUP(C1962,Tabla_Insumos,2,FALSE),"")</f>
        <v/>
      </c>
      <c r="E1962" s="173"/>
      <c r="F1962" s="201">
        <f t="shared" ref="F1962:F1975" si="593">IFERROR(VLOOKUP(C1962,Tabla_Insumos,3,FALSE),0)</f>
        <v>0</v>
      </c>
      <c r="G1962" s="201">
        <f>ROUND(E1962*F1962,2)</f>
        <v>0</v>
      </c>
    </row>
    <row r="1963" spans="1:7" ht="24" customHeight="1" x14ac:dyDescent="0.2">
      <c r="A1963" s="211" t="str">
        <f t="shared" si="591"/>
        <v/>
      </c>
      <c r="B1963" s="211" t="str">
        <f t="shared" ref="B1963:B1975" si="594">IFERROR(VLOOKUP(C1963,Tabla_Insumos,5,FALSE),"")</f>
        <v/>
      </c>
      <c r="C1963" s="220"/>
      <c r="D1963" s="174" t="str">
        <f t="shared" si="592"/>
        <v/>
      </c>
      <c r="E1963" s="173"/>
      <c r="F1963" s="201">
        <f t="shared" si="593"/>
        <v>0</v>
      </c>
      <c r="G1963" s="201">
        <f t="shared" ref="G1963:G1975" si="595">ROUND(E1963*F1963,2)</f>
        <v>0</v>
      </c>
    </row>
    <row r="1964" spans="1:7" ht="24" customHeight="1" x14ac:dyDescent="0.2">
      <c r="A1964" s="211" t="str">
        <f t="shared" si="591"/>
        <v/>
      </c>
      <c r="B1964" s="211" t="str">
        <f t="shared" si="594"/>
        <v/>
      </c>
      <c r="C1964" s="227"/>
      <c r="D1964" s="174" t="str">
        <f t="shared" si="592"/>
        <v/>
      </c>
      <c r="E1964" s="173"/>
      <c r="F1964" s="201">
        <f t="shared" si="593"/>
        <v>0</v>
      </c>
      <c r="G1964" s="201">
        <f t="shared" si="595"/>
        <v>0</v>
      </c>
    </row>
    <row r="1965" spans="1:7" ht="24" customHeight="1" x14ac:dyDescent="0.2">
      <c r="A1965" s="211" t="str">
        <f t="shared" si="591"/>
        <v/>
      </c>
      <c r="B1965" s="211" t="str">
        <f t="shared" si="594"/>
        <v/>
      </c>
      <c r="C1965" s="220"/>
      <c r="D1965" s="174" t="str">
        <f t="shared" si="592"/>
        <v/>
      </c>
      <c r="E1965" s="173"/>
      <c r="F1965" s="201">
        <f t="shared" si="593"/>
        <v>0</v>
      </c>
      <c r="G1965" s="201">
        <f t="shared" si="595"/>
        <v>0</v>
      </c>
    </row>
    <row r="1966" spans="1:7" ht="24" customHeight="1" x14ac:dyDescent="0.2">
      <c r="A1966" s="211" t="str">
        <f t="shared" si="591"/>
        <v/>
      </c>
      <c r="B1966" s="211" t="str">
        <f t="shared" si="594"/>
        <v/>
      </c>
      <c r="C1966" s="221"/>
      <c r="D1966" s="172" t="str">
        <f t="shared" si="592"/>
        <v/>
      </c>
      <c r="E1966" s="176"/>
      <c r="F1966" s="201">
        <f t="shared" si="593"/>
        <v>0</v>
      </c>
      <c r="G1966" s="201">
        <f t="shared" si="595"/>
        <v>0</v>
      </c>
    </row>
    <row r="1967" spans="1:7" ht="24" customHeight="1" x14ac:dyDescent="0.2">
      <c r="A1967" s="211" t="str">
        <f t="shared" si="591"/>
        <v/>
      </c>
      <c r="B1967" s="211" t="str">
        <f t="shared" si="594"/>
        <v/>
      </c>
      <c r="C1967" s="221"/>
      <c r="D1967" s="172" t="str">
        <f t="shared" si="592"/>
        <v/>
      </c>
      <c r="E1967" s="176"/>
      <c r="F1967" s="201">
        <f t="shared" si="593"/>
        <v>0</v>
      </c>
      <c r="G1967" s="201">
        <f t="shared" si="595"/>
        <v>0</v>
      </c>
    </row>
    <row r="1968" spans="1:7" ht="24" customHeight="1" x14ac:dyDescent="0.2">
      <c r="A1968" s="211" t="str">
        <f t="shared" si="591"/>
        <v/>
      </c>
      <c r="B1968" s="211" t="str">
        <f t="shared" si="594"/>
        <v/>
      </c>
      <c r="C1968" s="221"/>
      <c r="D1968" s="172" t="str">
        <f t="shared" si="592"/>
        <v/>
      </c>
      <c r="E1968" s="176"/>
      <c r="F1968" s="201">
        <f t="shared" si="593"/>
        <v>0</v>
      </c>
      <c r="G1968" s="201">
        <f t="shared" si="595"/>
        <v>0</v>
      </c>
    </row>
    <row r="1969" spans="1:7" ht="24" customHeight="1" x14ac:dyDescent="0.2">
      <c r="A1969" s="211" t="str">
        <f t="shared" si="591"/>
        <v/>
      </c>
      <c r="B1969" s="211" t="str">
        <f t="shared" si="594"/>
        <v/>
      </c>
      <c r="C1969" s="221"/>
      <c r="D1969" s="172" t="str">
        <f t="shared" si="592"/>
        <v/>
      </c>
      <c r="E1969" s="176"/>
      <c r="F1969" s="201">
        <f t="shared" si="593"/>
        <v>0</v>
      </c>
      <c r="G1969" s="201">
        <f t="shared" si="595"/>
        <v>0</v>
      </c>
    </row>
    <row r="1970" spans="1:7" ht="24" customHeight="1" x14ac:dyDescent="0.2">
      <c r="A1970" s="211" t="str">
        <f t="shared" si="591"/>
        <v/>
      </c>
      <c r="B1970" s="211" t="str">
        <f t="shared" si="594"/>
        <v/>
      </c>
      <c r="C1970" s="221"/>
      <c r="D1970" s="172" t="str">
        <f t="shared" si="592"/>
        <v/>
      </c>
      <c r="E1970" s="176"/>
      <c r="F1970" s="201">
        <f t="shared" si="593"/>
        <v>0</v>
      </c>
      <c r="G1970" s="201">
        <f t="shared" si="595"/>
        <v>0</v>
      </c>
    </row>
    <row r="1971" spans="1:7" ht="24" customHeight="1" x14ac:dyDescent="0.2">
      <c r="A1971" s="211" t="str">
        <f t="shared" si="591"/>
        <v/>
      </c>
      <c r="B1971" s="211" t="str">
        <f t="shared" si="594"/>
        <v/>
      </c>
      <c r="C1971" s="221"/>
      <c r="D1971" s="172" t="str">
        <f t="shared" si="592"/>
        <v/>
      </c>
      <c r="E1971" s="176"/>
      <c r="F1971" s="201">
        <f t="shared" si="593"/>
        <v>0</v>
      </c>
      <c r="G1971" s="201">
        <f t="shared" si="595"/>
        <v>0</v>
      </c>
    </row>
    <row r="1972" spans="1:7" ht="24" customHeight="1" x14ac:dyDescent="0.2">
      <c r="A1972" s="211" t="str">
        <f t="shared" si="591"/>
        <v/>
      </c>
      <c r="B1972" s="211" t="str">
        <f t="shared" si="594"/>
        <v/>
      </c>
      <c r="C1972" s="221"/>
      <c r="D1972" s="172" t="str">
        <f t="shared" si="592"/>
        <v/>
      </c>
      <c r="E1972" s="176"/>
      <c r="F1972" s="201">
        <f t="shared" si="593"/>
        <v>0</v>
      </c>
      <c r="G1972" s="201">
        <f t="shared" si="595"/>
        <v>0</v>
      </c>
    </row>
    <row r="1973" spans="1:7" ht="24" customHeight="1" x14ac:dyDescent="0.2">
      <c r="A1973" s="211" t="str">
        <f t="shared" si="591"/>
        <v/>
      </c>
      <c r="B1973" s="211" t="str">
        <f t="shared" si="594"/>
        <v/>
      </c>
      <c r="C1973" s="221"/>
      <c r="D1973" s="172" t="str">
        <f t="shared" si="592"/>
        <v/>
      </c>
      <c r="E1973" s="176"/>
      <c r="F1973" s="201">
        <f t="shared" si="593"/>
        <v>0</v>
      </c>
      <c r="G1973" s="201">
        <f t="shared" si="595"/>
        <v>0</v>
      </c>
    </row>
    <row r="1974" spans="1:7" ht="24" customHeight="1" x14ac:dyDescent="0.2">
      <c r="A1974" s="211" t="str">
        <f t="shared" si="591"/>
        <v/>
      </c>
      <c r="B1974" s="211" t="str">
        <f t="shared" si="594"/>
        <v/>
      </c>
      <c r="C1974" s="221"/>
      <c r="D1974" s="172" t="str">
        <f t="shared" si="592"/>
        <v/>
      </c>
      <c r="E1974" s="176"/>
      <c r="F1974" s="201">
        <f t="shared" si="593"/>
        <v>0</v>
      </c>
      <c r="G1974" s="201">
        <f t="shared" si="595"/>
        <v>0</v>
      </c>
    </row>
    <row r="1975" spans="1:7" ht="24" customHeight="1" x14ac:dyDescent="0.2">
      <c r="A1975" s="211" t="str">
        <f t="shared" si="591"/>
        <v/>
      </c>
      <c r="B1975" s="211" t="str">
        <f t="shared" si="594"/>
        <v/>
      </c>
      <c r="C1975" s="221"/>
      <c r="D1975" s="172" t="str">
        <f t="shared" si="592"/>
        <v/>
      </c>
      <c r="E1975" s="176"/>
      <c r="F1975" s="202">
        <f t="shared" si="593"/>
        <v>0</v>
      </c>
      <c r="G1975" s="201">
        <f t="shared" si="595"/>
        <v>0</v>
      </c>
    </row>
    <row r="1976" spans="1:7" ht="24" customHeight="1" x14ac:dyDescent="0.2">
      <c r="A1976" s="212"/>
      <c r="E1976" s="178"/>
      <c r="F1976" s="195" t="s">
        <v>1742</v>
      </c>
      <c r="G1976" s="222">
        <f>SUBTOTAL(9,G1962:G1975)</f>
        <v>0</v>
      </c>
    </row>
    <row r="1977" spans="1:7" ht="24" customHeight="1" x14ac:dyDescent="0.2">
      <c r="A1977" s="212"/>
      <c r="C1977" s="74" t="s">
        <v>1743</v>
      </c>
      <c r="E1977" s="178"/>
      <c r="G1977" s="194"/>
    </row>
    <row r="1978" spans="1:7" ht="24" customHeight="1" x14ac:dyDescent="0.2">
      <c r="A1978" s="211" t="str">
        <f t="shared" ref="A1978:A1985" si="596">IFERROR(VLOOKUP(C1978,Tabla_Insumos,4,FALSE),"")</f>
        <v/>
      </c>
      <c r="B1978" s="211" t="str">
        <f t="shared" ref="B1978:B1985" si="597">IFERROR(VLOOKUP(A1978,Tabla_Indices,5,FALSE),"")</f>
        <v/>
      </c>
      <c r="C1978" s="220"/>
      <c r="D1978" s="174" t="str">
        <f t="shared" ref="D1978:D1985" si="598">IFERROR(VLOOKUP(C1978,Tabla_Insumos,2,FALSE),"")</f>
        <v/>
      </c>
      <c r="E1978" s="173"/>
      <c r="F1978" s="201">
        <f t="shared" ref="F1978:F1985" si="599">IFERROR(VLOOKUP(C1978,Tabla_Insumos,3,FALSE),0)</f>
        <v>0</v>
      </c>
      <c r="G1978" s="201">
        <f>ROUND(E1978*F1978,2)</f>
        <v>0</v>
      </c>
    </row>
    <row r="1979" spans="1:7" ht="24" customHeight="1" x14ac:dyDescent="0.2">
      <c r="A1979" s="211" t="str">
        <f t="shared" si="596"/>
        <v/>
      </c>
      <c r="B1979" s="211" t="str">
        <f t="shared" si="597"/>
        <v/>
      </c>
      <c r="C1979" s="220"/>
      <c r="D1979" s="174" t="str">
        <f t="shared" si="598"/>
        <v/>
      </c>
      <c r="E1979" s="173"/>
      <c r="F1979" s="201">
        <f t="shared" si="599"/>
        <v>0</v>
      </c>
      <c r="G1979" s="201">
        <f>ROUND(E1979*F1979,2)</f>
        <v>0</v>
      </c>
    </row>
    <row r="1980" spans="1:7" ht="24" customHeight="1" x14ac:dyDescent="0.2">
      <c r="A1980" s="211" t="str">
        <f t="shared" si="596"/>
        <v/>
      </c>
      <c r="B1980" s="211" t="str">
        <f t="shared" si="597"/>
        <v/>
      </c>
      <c r="C1980" s="220"/>
      <c r="D1980" s="174" t="str">
        <f t="shared" si="598"/>
        <v/>
      </c>
      <c r="E1980" s="173"/>
      <c r="F1980" s="201">
        <f t="shared" si="599"/>
        <v>0</v>
      </c>
      <c r="G1980" s="201">
        <f t="shared" ref="G1980:G1985" si="600">ROUND(E1980*F1980,2)</f>
        <v>0</v>
      </c>
    </row>
    <row r="1981" spans="1:7" ht="24" customHeight="1" x14ac:dyDescent="0.2">
      <c r="A1981" s="211" t="str">
        <f t="shared" si="596"/>
        <v/>
      </c>
      <c r="B1981" s="211" t="str">
        <f t="shared" si="597"/>
        <v/>
      </c>
      <c r="C1981" s="220"/>
      <c r="D1981" s="174" t="str">
        <f t="shared" si="598"/>
        <v/>
      </c>
      <c r="E1981" s="173"/>
      <c r="F1981" s="201">
        <f t="shared" si="599"/>
        <v>0</v>
      </c>
      <c r="G1981" s="201">
        <f t="shared" si="600"/>
        <v>0</v>
      </c>
    </row>
    <row r="1982" spans="1:7" ht="24" customHeight="1" x14ac:dyDescent="0.2">
      <c r="A1982" s="211" t="str">
        <f t="shared" si="596"/>
        <v/>
      </c>
      <c r="B1982" s="211" t="str">
        <f t="shared" si="597"/>
        <v/>
      </c>
      <c r="C1982" s="220"/>
      <c r="D1982" s="174" t="str">
        <f t="shared" si="598"/>
        <v/>
      </c>
      <c r="E1982" s="173"/>
      <c r="F1982" s="201">
        <f t="shared" si="599"/>
        <v>0</v>
      </c>
      <c r="G1982" s="201">
        <f t="shared" si="600"/>
        <v>0</v>
      </c>
    </row>
    <row r="1983" spans="1:7" ht="24" customHeight="1" x14ac:dyDescent="0.2">
      <c r="A1983" s="211" t="str">
        <f t="shared" si="596"/>
        <v/>
      </c>
      <c r="B1983" s="211" t="str">
        <f t="shared" si="597"/>
        <v/>
      </c>
      <c r="C1983" s="220"/>
      <c r="D1983" s="174" t="str">
        <f t="shared" si="598"/>
        <v/>
      </c>
      <c r="E1983" s="173"/>
      <c r="F1983" s="201">
        <f t="shared" si="599"/>
        <v>0</v>
      </c>
      <c r="G1983" s="201">
        <f t="shared" si="600"/>
        <v>0</v>
      </c>
    </row>
    <row r="1984" spans="1:7" ht="24" customHeight="1" x14ac:dyDescent="0.2">
      <c r="A1984" s="211" t="str">
        <f t="shared" si="596"/>
        <v/>
      </c>
      <c r="B1984" s="211" t="str">
        <f t="shared" si="597"/>
        <v/>
      </c>
      <c r="C1984" s="221"/>
      <c r="D1984" s="172" t="str">
        <f t="shared" si="598"/>
        <v/>
      </c>
      <c r="E1984" s="176"/>
      <c r="F1984" s="201">
        <f t="shared" si="599"/>
        <v>0</v>
      </c>
      <c r="G1984" s="201">
        <f t="shared" si="600"/>
        <v>0</v>
      </c>
    </row>
    <row r="1985" spans="1:7" ht="24" customHeight="1" x14ac:dyDescent="0.2">
      <c r="A1985" s="211" t="str">
        <f t="shared" si="596"/>
        <v/>
      </c>
      <c r="B1985" s="211" t="str">
        <f t="shared" si="597"/>
        <v/>
      </c>
      <c r="C1985" s="221"/>
      <c r="D1985" s="172" t="str">
        <f t="shared" si="598"/>
        <v/>
      </c>
      <c r="E1985" s="176"/>
      <c r="F1985" s="201">
        <f t="shared" si="599"/>
        <v>0</v>
      </c>
      <c r="G1985" s="201">
        <f t="shared" si="600"/>
        <v>0</v>
      </c>
    </row>
    <row r="1986" spans="1:7" ht="24" customHeight="1" x14ac:dyDescent="0.2">
      <c r="A1986" s="212"/>
      <c r="E1986" s="178"/>
      <c r="F1986" s="195" t="s">
        <v>1744</v>
      </c>
      <c r="G1986" s="222">
        <f>SUBTOTAL(9,G1978:G1985)</f>
        <v>0</v>
      </c>
    </row>
    <row r="1987" spans="1:7" ht="24" customHeight="1" x14ac:dyDescent="0.2">
      <c r="A1987" s="212"/>
      <c r="C1987" s="74" t="s">
        <v>1745</v>
      </c>
      <c r="E1987" s="178"/>
      <c r="G1987" s="194"/>
    </row>
    <row r="1988" spans="1:7" ht="24" customHeight="1" x14ac:dyDescent="0.2">
      <c r="A1988" s="211" t="str">
        <f t="shared" ref="A1988:A1996" si="601">IFERROR(VLOOKUP(C1988,Tabla_Insumos,4,FALSE),"")</f>
        <v/>
      </c>
      <c r="B1988" s="211" t="str">
        <f t="shared" ref="B1988:B1996" si="602">IFERROR(VLOOKUP(C1988,Tabla_Insumos,5,FALSE),"")</f>
        <v/>
      </c>
      <c r="C1988" s="220"/>
      <c r="D1988" s="174" t="str">
        <f t="shared" ref="D1988:D1996" si="603">IFERROR(VLOOKUP(C1988,Tabla_Insumos,2,FALSE),"")</f>
        <v/>
      </c>
      <c r="E1988" s="173"/>
      <c r="F1988" s="201">
        <f t="shared" ref="F1988:F1996" si="604">IFERROR(VLOOKUP(C1988,Tabla_Insumos,3,FALSE),0)</f>
        <v>0</v>
      </c>
      <c r="G1988" s="201">
        <f t="shared" ref="G1988:G1996" si="605">ROUND(E1988*F1988,2)</f>
        <v>0</v>
      </c>
    </row>
    <row r="1989" spans="1:7" ht="24" customHeight="1" x14ac:dyDescent="0.2">
      <c r="A1989" s="211" t="str">
        <f t="shared" si="601"/>
        <v/>
      </c>
      <c r="B1989" s="211" t="str">
        <f t="shared" si="602"/>
        <v/>
      </c>
      <c r="C1989" s="220"/>
      <c r="D1989" s="174" t="str">
        <f t="shared" si="603"/>
        <v/>
      </c>
      <c r="E1989" s="173"/>
      <c r="F1989" s="201">
        <f t="shared" si="604"/>
        <v>0</v>
      </c>
      <c r="G1989" s="201">
        <f t="shared" si="605"/>
        <v>0</v>
      </c>
    </row>
    <row r="1990" spans="1:7" ht="24" customHeight="1" x14ac:dyDescent="0.2">
      <c r="A1990" s="211" t="str">
        <f t="shared" si="601"/>
        <v/>
      </c>
      <c r="B1990" s="211" t="str">
        <f t="shared" si="602"/>
        <v/>
      </c>
      <c r="C1990" s="221"/>
      <c r="D1990" s="172" t="str">
        <f t="shared" si="603"/>
        <v/>
      </c>
      <c r="E1990" s="176"/>
      <c r="F1990" s="201">
        <f t="shared" si="604"/>
        <v>0</v>
      </c>
      <c r="G1990" s="201">
        <f t="shared" si="605"/>
        <v>0</v>
      </c>
    </row>
    <row r="1991" spans="1:7" ht="24" customHeight="1" x14ac:dyDescent="0.2">
      <c r="A1991" s="211" t="str">
        <f t="shared" si="601"/>
        <v/>
      </c>
      <c r="B1991" s="211" t="str">
        <f t="shared" si="602"/>
        <v/>
      </c>
      <c r="C1991" s="221"/>
      <c r="D1991" s="172" t="str">
        <f t="shared" si="603"/>
        <v/>
      </c>
      <c r="E1991" s="176"/>
      <c r="F1991" s="201">
        <f t="shared" si="604"/>
        <v>0</v>
      </c>
      <c r="G1991" s="201">
        <f t="shared" si="605"/>
        <v>0</v>
      </c>
    </row>
    <row r="1992" spans="1:7" ht="24" customHeight="1" x14ac:dyDescent="0.2">
      <c r="A1992" s="211" t="str">
        <f t="shared" si="601"/>
        <v/>
      </c>
      <c r="B1992" s="211" t="str">
        <f t="shared" si="602"/>
        <v/>
      </c>
      <c r="C1992" s="221"/>
      <c r="D1992" s="172" t="str">
        <f t="shared" si="603"/>
        <v/>
      </c>
      <c r="E1992" s="176"/>
      <c r="F1992" s="201">
        <f t="shared" si="604"/>
        <v>0</v>
      </c>
      <c r="G1992" s="201">
        <f t="shared" si="605"/>
        <v>0</v>
      </c>
    </row>
    <row r="1993" spans="1:7" ht="24" customHeight="1" x14ac:dyDescent="0.2">
      <c r="A1993" s="211" t="str">
        <f t="shared" si="601"/>
        <v/>
      </c>
      <c r="B1993" s="211" t="str">
        <f t="shared" si="602"/>
        <v/>
      </c>
      <c r="C1993" s="221"/>
      <c r="D1993" s="172" t="str">
        <f t="shared" si="603"/>
        <v/>
      </c>
      <c r="E1993" s="176"/>
      <c r="F1993" s="201">
        <f t="shared" si="604"/>
        <v>0</v>
      </c>
      <c r="G1993" s="201">
        <f t="shared" si="605"/>
        <v>0</v>
      </c>
    </row>
    <row r="1994" spans="1:7" ht="24" customHeight="1" x14ac:dyDescent="0.2">
      <c r="A1994" s="211" t="str">
        <f t="shared" si="601"/>
        <v/>
      </c>
      <c r="B1994" s="211" t="str">
        <f t="shared" si="602"/>
        <v/>
      </c>
      <c r="C1994" s="221"/>
      <c r="D1994" s="172" t="str">
        <f t="shared" si="603"/>
        <v/>
      </c>
      <c r="E1994" s="176"/>
      <c r="F1994" s="201">
        <f t="shared" si="604"/>
        <v>0</v>
      </c>
      <c r="G1994" s="201">
        <f t="shared" si="605"/>
        <v>0</v>
      </c>
    </row>
    <row r="1995" spans="1:7" ht="24" customHeight="1" x14ac:dyDescent="0.2">
      <c r="A1995" s="211" t="str">
        <f t="shared" si="601"/>
        <v/>
      </c>
      <c r="B1995" s="211" t="str">
        <f t="shared" si="602"/>
        <v/>
      </c>
      <c r="C1995" s="221"/>
      <c r="D1995" s="172" t="str">
        <f t="shared" si="603"/>
        <v/>
      </c>
      <c r="E1995" s="176"/>
      <c r="F1995" s="201">
        <f t="shared" si="604"/>
        <v>0</v>
      </c>
      <c r="G1995" s="201">
        <f t="shared" si="605"/>
        <v>0</v>
      </c>
    </row>
    <row r="1996" spans="1:7" ht="24" customHeight="1" x14ac:dyDescent="0.2">
      <c r="A1996" s="211" t="str">
        <f t="shared" si="601"/>
        <v/>
      </c>
      <c r="B1996" s="211" t="str">
        <f t="shared" si="602"/>
        <v/>
      </c>
      <c r="C1996" s="221"/>
      <c r="D1996" s="172" t="str">
        <f t="shared" si="603"/>
        <v/>
      </c>
      <c r="E1996" s="176"/>
      <c r="F1996" s="201">
        <f t="shared" si="604"/>
        <v>0</v>
      </c>
      <c r="G1996" s="201">
        <f t="shared" si="605"/>
        <v>0</v>
      </c>
    </row>
    <row r="1997" spans="1:7" ht="24" customHeight="1" x14ac:dyDescent="0.2">
      <c r="A1997" s="213"/>
      <c r="E1997" s="178"/>
      <c r="F1997" s="195" t="s">
        <v>1746</v>
      </c>
      <c r="G1997" s="222">
        <f>SUBTOTAL(9,G1988:G1996)</f>
        <v>0</v>
      </c>
    </row>
    <row r="1998" spans="1:7" ht="24" customHeight="1" x14ac:dyDescent="0.2">
      <c r="A1998" s="212"/>
      <c r="E1998" s="178"/>
      <c r="G1998" s="194"/>
    </row>
    <row r="1999" spans="1:7" ht="24" customHeight="1" x14ac:dyDescent="0.2">
      <c r="A1999" s="214" t="str">
        <f>B1957</f>
        <v>5.2</v>
      </c>
      <c r="B1999" s="98" t="str">
        <f>C1957</f>
        <v>Tabiques de placa Cementicia</v>
      </c>
      <c r="C1999" s="197"/>
      <c r="D1999" s="197" t="s">
        <v>1747</v>
      </c>
      <c r="E1999" s="198"/>
      <c r="F1999" s="225" t="s">
        <v>1748</v>
      </c>
      <c r="G1999" s="226">
        <f>SUBTOTAL(9,G1962:G1998)</f>
        <v>0</v>
      </c>
    </row>
    <row r="2001" spans="1:7" ht="24" customHeight="1" x14ac:dyDescent="0.2">
      <c r="A2001" s="203" t="s">
        <v>1725</v>
      </c>
      <c r="B2001" s="204"/>
      <c r="C2001" s="99"/>
      <c r="D2001" s="99"/>
      <c r="E2001" s="99"/>
      <c r="F2001" s="99"/>
      <c r="G2001" s="215"/>
    </row>
    <row r="2002" spans="1:7" ht="24" customHeight="1" x14ac:dyDescent="0.2">
      <c r="A2002" s="206" t="s">
        <v>1726</v>
      </c>
      <c r="B2002" s="207" t="str">
        <f>Comitente</f>
        <v>SUBSECRETARIA DE OBRAS PUBLICAS</v>
      </c>
      <c r="C2002" s="216"/>
      <c r="D2002" s="74"/>
      <c r="E2002" s="74"/>
      <c r="F2002" s="190"/>
      <c r="G2002" s="191"/>
    </row>
    <row r="2003" spans="1:7" ht="24" customHeight="1" x14ac:dyDescent="0.2">
      <c r="A2003" s="206" t="s">
        <v>1727</v>
      </c>
      <c r="B2003" s="207">
        <f>Contratista</f>
        <v>0</v>
      </c>
      <c r="C2003" s="217"/>
      <c r="D2003" s="217"/>
      <c r="E2003" s="217"/>
      <c r="F2003" s="190"/>
      <c r="G2003" s="191"/>
    </row>
    <row r="2004" spans="1:7" ht="24" customHeight="1" x14ac:dyDescent="0.2">
      <c r="A2004" s="206" t="s">
        <v>1728</v>
      </c>
      <c r="B2004" s="207" t="str">
        <f>Obra</f>
        <v>CAPS. VIRGEN DE GUADALUPE</v>
      </c>
      <c r="C2004" s="217"/>
      <c r="D2004" s="217"/>
      <c r="E2004" s="217"/>
      <c r="F2004" s="190" t="s">
        <v>1729</v>
      </c>
      <c r="G2004" s="218">
        <f>Fecha_Base</f>
        <v>0</v>
      </c>
    </row>
    <row r="2005" spans="1:7" ht="24" customHeight="1" x14ac:dyDescent="0.2">
      <c r="A2005" s="208" t="s">
        <v>1730</v>
      </c>
      <c r="B2005" s="100" t="str">
        <f>Ubicación</f>
        <v xml:space="preserve"> Calle Enfermera Medina y Cristobal Colon - Dpto. CAUCETE   -  Sup. 227,50m2</v>
      </c>
      <c r="C2005" s="74"/>
      <c r="E2005" s="178"/>
      <c r="G2005" s="194"/>
    </row>
    <row r="2006" spans="1:7" ht="24" customHeight="1" x14ac:dyDescent="0.2">
      <c r="A2006" s="208" t="s">
        <v>1731</v>
      </c>
      <c r="B2006" s="192">
        <f>IFERROR(VALUE(LEFT(B2007,FIND(".",B2007)-1)),"")</f>
        <v>6</v>
      </c>
      <c r="C2006" s="71" t="str">
        <f>IFERROR(VLOOKUP(B2006,Tabla_CyP,2,FALSE),"INSTALACION SANITARIA ")</f>
        <v>SUB TOTAL ( 3 + 4 + 5 )</v>
      </c>
      <c r="E2006" s="178"/>
      <c r="G2006" s="194"/>
    </row>
    <row r="2007" spans="1:7" ht="24" customHeight="1" x14ac:dyDescent="0.2">
      <c r="A2007" s="208" t="s">
        <v>1732</v>
      </c>
      <c r="B2007" s="193" t="str">
        <f>IFERROR(VLOOKUP(COUNTIF($A$1:A2007,"ANALISIS DE PRECIOS"),Tabla_NumeroItem,2,FALSE),"")</f>
        <v>6.2.1</v>
      </c>
      <c r="C2007" s="258" t="str">
        <f>IFERROR(VLOOKUP(B2007,Tabla_CyP,2,FALSE),"")</f>
        <v>Cubierta Metálica panel autoportante</v>
      </c>
      <c r="E2007" s="178"/>
      <c r="F2007" s="190" t="s">
        <v>1733</v>
      </c>
      <c r="G2007" s="194" t="str">
        <f>IFERROR(VLOOKUP(B2007,Tabla_CyP,4,FALSE),"")</f>
        <v>m2</v>
      </c>
    </row>
    <row r="2008" spans="1:7" ht="24" customHeight="1" x14ac:dyDescent="0.2">
      <c r="A2008" s="208"/>
      <c r="B2008" s="100"/>
      <c r="E2008" s="178"/>
      <c r="G2008" s="194"/>
    </row>
    <row r="2009" spans="1:7" ht="24" customHeight="1" x14ac:dyDescent="0.2">
      <c r="A2009" s="419" t="s">
        <v>1734</v>
      </c>
      <c r="B2009" s="420"/>
      <c r="C2009" s="421" t="s">
        <v>1690</v>
      </c>
      <c r="D2009" s="421" t="s">
        <v>1735</v>
      </c>
      <c r="E2009" s="423" t="s">
        <v>1736</v>
      </c>
      <c r="F2009" s="425" t="s">
        <v>1737</v>
      </c>
      <c r="G2009" s="425" t="s">
        <v>1738</v>
      </c>
    </row>
    <row r="2010" spans="1:7" ht="24" customHeight="1" x14ac:dyDescent="0.2">
      <c r="A2010" s="209" t="s">
        <v>1739</v>
      </c>
      <c r="B2010" s="209" t="s">
        <v>1740</v>
      </c>
      <c r="C2010" s="422"/>
      <c r="D2010" s="422"/>
      <c r="E2010" s="424"/>
      <c r="F2010" s="426"/>
      <c r="G2010" s="426"/>
    </row>
    <row r="2011" spans="1:7" ht="24" customHeight="1" x14ac:dyDescent="0.2">
      <c r="A2011" s="189"/>
      <c r="B2011" s="210"/>
      <c r="C2011" s="89" t="s">
        <v>1741</v>
      </c>
      <c r="D2011" s="197"/>
      <c r="E2011" s="198"/>
      <c r="F2011" s="199"/>
      <c r="G2011" s="200"/>
    </row>
    <row r="2012" spans="1:7" ht="24" customHeight="1" x14ac:dyDescent="0.2">
      <c r="A2012" s="211" t="str">
        <f t="shared" ref="A2012:A2025" si="606">IFERROR(VLOOKUP(C2012,Tabla_Insumos,4,FALSE),"")</f>
        <v/>
      </c>
      <c r="B2012" s="211" t="str">
        <f>IFERROR(VLOOKUP(C2012,Tabla_Insumos,5,FALSE),"")</f>
        <v/>
      </c>
      <c r="C2012" s="220"/>
      <c r="D2012" s="174" t="str">
        <f t="shared" ref="D2012:D2025" si="607">IFERROR(VLOOKUP(C2012,Tabla_Insumos,2,FALSE),"")</f>
        <v/>
      </c>
      <c r="E2012" s="173"/>
      <c r="F2012" s="201">
        <f t="shared" ref="F2012:F2025" si="608">IFERROR(VLOOKUP(C2012,Tabla_Insumos,3,FALSE),0)</f>
        <v>0</v>
      </c>
      <c r="G2012" s="201">
        <f>ROUND(E2012*F2012,2)</f>
        <v>0</v>
      </c>
    </row>
    <row r="2013" spans="1:7" ht="24" customHeight="1" x14ac:dyDescent="0.2">
      <c r="A2013" s="211" t="str">
        <f t="shared" si="606"/>
        <v/>
      </c>
      <c r="B2013" s="211" t="str">
        <f t="shared" ref="B2013:B2025" si="609">IFERROR(VLOOKUP(C2013,Tabla_Insumos,5,FALSE),"")</f>
        <v/>
      </c>
      <c r="C2013" s="220"/>
      <c r="D2013" s="174" t="str">
        <f t="shared" si="607"/>
        <v/>
      </c>
      <c r="E2013" s="173"/>
      <c r="F2013" s="201">
        <f t="shared" si="608"/>
        <v>0</v>
      </c>
      <c r="G2013" s="201">
        <f t="shared" ref="G2013:G2025" si="610">ROUND(E2013*F2013,2)</f>
        <v>0</v>
      </c>
    </row>
    <row r="2014" spans="1:7" ht="24" customHeight="1" x14ac:dyDescent="0.2">
      <c r="A2014" s="211" t="str">
        <f t="shared" si="606"/>
        <v/>
      </c>
      <c r="B2014" s="211" t="str">
        <f t="shared" si="609"/>
        <v/>
      </c>
      <c r="C2014" s="227"/>
      <c r="D2014" s="174" t="str">
        <f t="shared" si="607"/>
        <v/>
      </c>
      <c r="E2014" s="173"/>
      <c r="F2014" s="201">
        <f t="shared" si="608"/>
        <v>0</v>
      </c>
      <c r="G2014" s="201">
        <f t="shared" si="610"/>
        <v>0</v>
      </c>
    </row>
    <row r="2015" spans="1:7" ht="24" customHeight="1" x14ac:dyDescent="0.2">
      <c r="A2015" s="211" t="str">
        <f t="shared" si="606"/>
        <v/>
      </c>
      <c r="B2015" s="211" t="str">
        <f t="shared" si="609"/>
        <v/>
      </c>
      <c r="C2015" s="220"/>
      <c r="D2015" s="174" t="str">
        <f t="shared" si="607"/>
        <v/>
      </c>
      <c r="E2015" s="173"/>
      <c r="F2015" s="201">
        <f t="shared" si="608"/>
        <v>0</v>
      </c>
      <c r="G2015" s="201">
        <f t="shared" si="610"/>
        <v>0</v>
      </c>
    </row>
    <row r="2016" spans="1:7" ht="24" customHeight="1" x14ac:dyDescent="0.2">
      <c r="A2016" s="211" t="str">
        <f t="shared" si="606"/>
        <v/>
      </c>
      <c r="B2016" s="211" t="str">
        <f t="shared" si="609"/>
        <v/>
      </c>
      <c r="C2016" s="221"/>
      <c r="D2016" s="172" t="str">
        <f t="shared" si="607"/>
        <v/>
      </c>
      <c r="E2016" s="176"/>
      <c r="F2016" s="201">
        <f t="shared" si="608"/>
        <v>0</v>
      </c>
      <c r="G2016" s="201">
        <f t="shared" si="610"/>
        <v>0</v>
      </c>
    </row>
    <row r="2017" spans="1:7" ht="24" customHeight="1" x14ac:dyDescent="0.2">
      <c r="A2017" s="211" t="str">
        <f t="shared" si="606"/>
        <v/>
      </c>
      <c r="B2017" s="211" t="str">
        <f t="shared" si="609"/>
        <v/>
      </c>
      <c r="C2017" s="221"/>
      <c r="D2017" s="172" t="str">
        <f t="shared" si="607"/>
        <v/>
      </c>
      <c r="E2017" s="176"/>
      <c r="F2017" s="201">
        <f t="shared" si="608"/>
        <v>0</v>
      </c>
      <c r="G2017" s="201">
        <f t="shared" si="610"/>
        <v>0</v>
      </c>
    </row>
    <row r="2018" spans="1:7" ht="24" customHeight="1" x14ac:dyDescent="0.2">
      <c r="A2018" s="211" t="str">
        <f t="shared" si="606"/>
        <v/>
      </c>
      <c r="B2018" s="211" t="str">
        <f t="shared" si="609"/>
        <v/>
      </c>
      <c r="C2018" s="221"/>
      <c r="D2018" s="172" t="str">
        <f t="shared" si="607"/>
        <v/>
      </c>
      <c r="E2018" s="176"/>
      <c r="F2018" s="201">
        <f t="shared" si="608"/>
        <v>0</v>
      </c>
      <c r="G2018" s="201">
        <f t="shared" si="610"/>
        <v>0</v>
      </c>
    </row>
    <row r="2019" spans="1:7" ht="24" customHeight="1" x14ac:dyDescent="0.2">
      <c r="A2019" s="211" t="str">
        <f t="shared" si="606"/>
        <v/>
      </c>
      <c r="B2019" s="211" t="str">
        <f t="shared" si="609"/>
        <v/>
      </c>
      <c r="C2019" s="221"/>
      <c r="D2019" s="172" t="str">
        <f t="shared" si="607"/>
        <v/>
      </c>
      <c r="E2019" s="176"/>
      <c r="F2019" s="201">
        <f t="shared" si="608"/>
        <v>0</v>
      </c>
      <c r="G2019" s="201">
        <f t="shared" si="610"/>
        <v>0</v>
      </c>
    </row>
    <row r="2020" spans="1:7" ht="24" customHeight="1" x14ac:dyDescent="0.2">
      <c r="A2020" s="211" t="str">
        <f t="shared" si="606"/>
        <v/>
      </c>
      <c r="B2020" s="211" t="str">
        <f t="shared" si="609"/>
        <v/>
      </c>
      <c r="C2020" s="221"/>
      <c r="D2020" s="172" t="str">
        <f t="shared" si="607"/>
        <v/>
      </c>
      <c r="E2020" s="176"/>
      <c r="F2020" s="201">
        <f t="shared" si="608"/>
        <v>0</v>
      </c>
      <c r="G2020" s="201">
        <f t="shared" si="610"/>
        <v>0</v>
      </c>
    </row>
    <row r="2021" spans="1:7" ht="24" customHeight="1" x14ac:dyDescent="0.2">
      <c r="A2021" s="211" t="str">
        <f t="shared" si="606"/>
        <v/>
      </c>
      <c r="B2021" s="211" t="str">
        <f t="shared" si="609"/>
        <v/>
      </c>
      <c r="C2021" s="221"/>
      <c r="D2021" s="172" t="str">
        <f t="shared" si="607"/>
        <v/>
      </c>
      <c r="E2021" s="176"/>
      <c r="F2021" s="201">
        <f t="shared" si="608"/>
        <v>0</v>
      </c>
      <c r="G2021" s="201">
        <f t="shared" si="610"/>
        <v>0</v>
      </c>
    </row>
    <row r="2022" spans="1:7" ht="24" customHeight="1" x14ac:dyDescent="0.2">
      <c r="A2022" s="211" t="str">
        <f t="shared" si="606"/>
        <v/>
      </c>
      <c r="B2022" s="211" t="str">
        <f t="shared" si="609"/>
        <v/>
      </c>
      <c r="C2022" s="221"/>
      <c r="D2022" s="172" t="str">
        <f t="shared" si="607"/>
        <v/>
      </c>
      <c r="E2022" s="176"/>
      <c r="F2022" s="201">
        <f t="shared" si="608"/>
        <v>0</v>
      </c>
      <c r="G2022" s="201">
        <f t="shared" si="610"/>
        <v>0</v>
      </c>
    </row>
    <row r="2023" spans="1:7" ht="24" customHeight="1" x14ac:dyDescent="0.2">
      <c r="A2023" s="211" t="str">
        <f t="shared" si="606"/>
        <v/>
      </c>
      <c r="B2023" s="211" t="str">
        <f t="shared" si="609"/>
        <v/>
      </c>
      <c r="C2023" s="221"/>
      <c r="D2023" s="172" t="str">
        <f t="shared" si="607"/>
        <v/>
      </c>
      <c r="E2023" s="176"/>
      <c r="F2023" s="201">
        <f t="shared" si="608"/>
        <v>0</v>
      </c>
      <c r="G2023" s="201">
        <f t="shared" si="610"/>
        <v>0</v>
      </c>
    </row>
    <row r="2024" spans="1:7" ht="24" customHeight="1" x14ac:dyDescent="0.2">
      <c r="A2024" s="211" t="str">
        <f t="shared" si="606"/>
        <v/>
      </c>
      <c r="B2024" s="211" t="str">
        <f t="shared" si="609"/>
        <v/>
      </c>
      <c r="C2024" s="221"/>
      <c r="D2024" s="172" t="str">
        <f t="shared" si="607"/>
        <v/>
      </c>
      <c r="E2024" s="176"/>
      <c r="F2024" s="201">
        <f t="shared" si="608"/>
        <v>0</v>
      </c>
      <c r="G2024" s="201">
        <f t="shared" si="610"/>
        <v>0</v>
      </c>
    </row>
    <row r="2025" spans="1:7" ht="24" customHeight="1" x14ac:dyDescent="0.2">
      <c r="A2025" s="211" t="str">
        <f t="shared" si="606"/>
        <v/>
      </c>
      <c r="B2025" s="211" t="str">
        <f t="shared" si="609"/>
        <v/>
      </c>
      <c r="C2025" s="221"/>
      <c r="D2025" s="172" t="str">
        <f t="shared" si="607"/>
        <v/>
      </c>
      <c r="E2025" s="176"/>
      <c r="F2025" s="202">
        <f t="shared" si="608"/>
        <v>0</v>
      </c>
      <c r="G2025" s="201">
        <f t="shared" si="610"/>
        <v>0</v>
      </c>
    </row>
    <row r="2026" spans="1:7" ht="24" customHeight="1" x14ac:dyDescent="0.2">
      <c r="A2026" s="212"/>
      <c r="E2026" s="178"/>
      <c r="F2026" s="195" t="s">
        <v>1742</v>
      </c>
      <c r="G2026" s="222">
        <f>SUBTOTAL(9,G2012:G2025)</f>
        <v>0</v>
      </c>
    </row>
    <row r="2027" spans="1:7" ht="24" customHeight="1" x14ac:dyDescent="0.2">
      <c r="A2027" s="212"/>
      <c r="C2027" s="74" t="s">
        <v>1743</v>
      </c>
      <c r="E2027" s="178"/>
      <c r="G2027" s="194"/>
    </row>
    <row r="2028" spans="1:7" ht="24" customHeight="1" x14ac:dyDescent="0.2">
      <c r="A2028" s="211" t="str">
        <f t="shared" ref="A2028:A2035" si="611">IFERROR(VLOOKUP(C2028,Tabla_Insumos,4,FALSE),"")</f>
        <v/>
      </c>
      <c r="B2028" s="211" t="str">
        <f t="shared" ref="B2028:B2035" si="612">IFERROR(VLOOKUP(A2028,Tabla_Indices,5,FALSE),"")</f>
        <v/>
      </c>
      <c r="C2028" s="220"/>
      <c r="D2028" s="174" t="str">
        <f t="shared" ref="D2028:D2035" si="613">IFERROR(VLOOKUP(C2028,Tabla_Insumos,2,FALSE),"")</f>
        <v/>
      </c>
      <c r="E2028" s="173"/>
      <c r="F2028" s="201">
        <f t="shared" ref="F2028:F2035" si="614">IFERROR(VLOOKUP(C2028,Tabla_Insumos,3,FALSE),0)</f>
        <v>0</v>
      </c>
      <c r="G2028" s="201">
        <f>ROUND(E2028*F2028,2)</f>
        <v>0</v>
      </c>
    </row>
    <row r="2029" spans="1:7" ht="24" customHeight="1" x14ac:dyDescent="0.2">
      <c r="A2029" s="211" t="str">
        <f t="shared" si="611"/>
        <v/>
      </c>
      <c r="B2029" s="211" t="str">
        <f t="shared" si="612"/>
        <v/>
      </c>
      <c r="C2029" s="220"/>
      <c r="D2029" s="174" t="str">
        <f t="shared" si="613"/>
        <v/>
      </c>
      <c r="E2029" s="173"/>
      <c r="F2029" s="201">
        <f t="shared" si="614"/>
        <v>0</v>
      </c>
      <c r="G2029" s="201">
        <f>ROUND(E2029*F2029,2)</f>
        <v>0</v>
      </c>
    </row>
    <row r="2030" spans="1:7" ht="24" customHeight="1" x14ac:dyDescent="0.2">
      <c r="A2030" s="211" t="str">
        <f t="shared" si="611"/>
        <v/>
      </c>
      <c r="B2030" s="211" t="str">
        <f t="shared" si="612"/>
        <v/>
      </c>
      <c r="C2030" s="220"/>
      <c r="D2030" s="174" t="str">
        <f t="shared" si="613"/>
        <v/>
      </c>
      <c r="E2030" s="173"/>
      <c r="F2030" s="201">
        <f t="shared" si="614"/>
        <v>0</v>
      </c>
      <c r="G2030" s="201">
        <f t="shared" ref="G2030:G2035" si="615">ROUND(E2030*F2030,2)</f>
        <v>0</v>
      </c>
    </row>
    <row r="2031" spans="1:7" ht="24" customHeight="1" x14ac:dyDescent="0.2">
      <c r="A2031" s="211" t="str">
        <f t="shared" si="611"/>
        <v/>
      </c>
      <c r="B2031" s="211" t="str">
        <f t="shared" si="612"/>
        <v/>
      </c>
      <c r="C2031" s="220"/>
      <c r="D2031" s="174" t="str">
        <f t="shared" si="613"/>
        <v/>
      </c>
      <c r="E2031" s="173"/>
      <c r="F2031" s="201">
        <f t="shared" si="614"/>
        <v>0</v>
      </c>
      <c r="G2031" s="201">
        <f t="shared" si="615"/>
        <v>0</v>
      </c>
    </row>
    <row r="2032" spans="1:7" ht="24" customHeight="1" x14ac:dyDescent="0.2">
      <c r="A2032" s="211" t="str">
        <f t="shared" si="611"/>
        <v/>
      </c>
      <c r="B2032" s="211" t="str">
        <f t="shared" si="612"/>
        <v/>
      </c>
      <c r="C2032" s="220"/>
      <c r="D2032" s="174" t="str">
        <f t="shared" si="613"/>
        <v/>
      </c>
      <c r="E2032" s="173"/>
      <c r="F2032" s="201">
        <f t="shared" si="614"/>
        <v>0</v>
      </c>
      <c r="G2032" s="201">
        <f t="shared" si="615"/>
        <v>0</v>
      </c>
    </row>
    <row r="2033" spans="1:7" ht="24" customHeight="1" x14ac:dyDescent="0.2">
      <c r="A2033" s="211" t="str">
        <f t="shared" si="611"/>
        <v/>
      </c>
      <c r="B2033" s="211" t="str">
        <f t="shared" si="612"/>
        <v/>
      </c>
      <c r="C2033" s="220"/>
      <c r="D2033" s="174" t="str">
        <f t="shared" si="613"/>
        <v/>
      </c>
      <c r="E2033" s="173"/>
      <c r="F2033" s="201">
        <f t="shared" si="614"/>
        <v>0</v>
      </c>
      <c r="G2033" s="201">
        <f t="shared" si="615"/>
        <v>0</v>
      </c>
    </row>
    <row r="2034" spans="1:7" ht="24" customHeight="1" x14ac:dyDescent="0.2">
      <c r="A2034" s="211" t="str">
        <f t="shared" si="611"/>
        <v/>
      </c>
      <c r="B2034" s="211" t="str">
        <f t="shared" si="612"/>
        <v/>
      </c>
      <c r="C2034" s="221"/>
      <c r="D2034" s="172" t="str">
        <f t="shared" si="613"/>
        <v/>
      </c>
      <c r="E2034" s="176"/>
      <c r="F2034" s="201">
        <f t="shared" si="614"/>
        <v>0</v>
      </c>
      <c r="G2034" s="201">
        <f t="shared" si="615"/>
        <v>0</v>
      </c>
    </row>
    <row r="2035" spans="1:7" ht="24" customHeight="1" x14ac:dyDescent="0.2">
      <c r="A2035" s="211" t="str">
        <f t="shared" si="611"/>
        <v/>
      </c>
      <c r="B2035" s="211" t="str">
        <f t="shared" si="612"/>
        <v/>
      </c>
      <c r="C2035" s="221"/>
      <c r="D2035" s="172" t="str">
        <f t="shared" si="613"/>
        <v/>
      </c>
      <c r="E2035" s="176"/>
      <c r="F2035" s="201">
        <f t="shared" si="614"/>
        <v>0</v>
      </c>
      <c r="G2035" s="201">
        <f t="shared" si="615"/>
        <v>0</v>
      </c>
    </row>
    <row r="2036" spans="1:7" ht="24" customHeight="1" x14ac:dyDescent="0.2">
      <c r="A2036" s="212"/>
      <c r="E2036" s="178"/>
      <c r="F2036" s="195" t="s">
        <v>1744</v>
      </c>
      <c r="G2036" s="222">
        <f>SUBTOTAL(9,G2028:G2035)</f>
        <v>0</v>
      </c>
    </row>
    <row r="2037" spans="1:7" ht="24" customHeight="1" x14ac:dyDescent="0.2">
      <c r="A2037" s="212"/>
      <c r="C2037" s="74" t="s">
        <v>1745</v>
      </c>
      <c r="E2037" s="178"/>
      <c r="G2037" s="194"/>
    </row>
    <row r="2038" spans="1:7" ht="24" customHeight="1" x14ac:dyDescent="0.2">
      <c r="A2038" s="211" t="str">
        <f t="shared" ref="A2038:A2046" si="616">IFERROR(VLOOKUP(C2038,Tabla_Insumos,4,FALSE),"")</f>
        <v/>
      </c>
      <c r="B2038" s="211" t="str">
        <f t="shared" ref="B2038:B2046" si="617">IFERROR(VLOOKUP(C2038,Tabla_Insumos,5,FALSE),"")</f>
        <v/>
      </c>
      <c r="C2038" s="220"/>
      <c r="D2038" s="174" t="str">
        <f t="shared" ref="D2038:D2046" si="618">IFERROR(VLOOKUP(C2038,Tabla_Insumos,2,FALSE),"")</f>
        <v/>
      </c>
      <c r="E2038" s="173"/>
      <c r="F2038" s="201">
        <f t="shared" ref="F2038:F2046" si="619">IFERROR(VLOOKUP(C2038,Tabla_Insumos,3,FALSE),0)</f>
        <v>0</v>
      </c>
      <c r="G2038" s="201">
        <f t="shared" ref="G2038:G2046" si="620">ROUND(E2038*F2038,2)</f>
        <v>0</v>
      </c>
    </row>
    <row r="2039" spans="1:7" ht="24" customHeight="1" x14ac:dyDescent="0.2">
      <c r="A2039" s="211" t="str">
        <f t="shared" si="616"/>
        <v/>
      </c>
      <c r="B2039" s="211" t="str">
        <f t="shared" si="617"/>
        <v/>
      </c>
      <c r="C2039" s="220"/>
      <c r="D2039" s="174" t="str">
        <f t="shared" si="618"/>
        <v/>
      </c>
      <c r="E2039" s="173"/>
      <c r="F2039" s="201">
        <f t="shared" si="619"/>
        <v>0</v>
      </c>
      <c r="G2039" s="201">
        <f t="shared" si="620"/>
        <v>0</v>
      </c>
    </row>
    <row r="2040" spans="1:7" ht="24" customHeight="1" x14ac:dyDescent="0.2">
      <c r="A2040" s="211" t="str">
        <f t="shared" si="616"/>
        <v/>
      </c>
      <c r="B2040" s="211" t="str">
        <f t="shared" si="617"/>
        <v/>
      </c>
      <c r="C2040" s="221"/>
      <c r="D2040" s="172" t="str">
        <f t="shared" si="618"/>
        <v/>
      </c>
      <c r="E2040" s="176"/>
      <c r="F2040" s="201">
        <f t="shared" si="619"/>
        <v>0</v>
      </c>
      <c r="G2040" s="201">
        <f t="shared" si="620"/>
        <v>0</v>
      </c>
    </row>
    <row r="2041" spans="1:7" ht="24" customHeight="1" x14ac:dyDescent="0.2">
      <c r="A2041" s="211" t="str">
        <f t="shared" si="616"/>
        <v/>
      </c>
      <c r="B2041" s="211" t="str">
        <f t="shared" si="617"/>
        <v/>
      </c>
      <c r="C2041" s="221"/>
      <c r="D2041" s="172" t="str">
        <f t="shared" si="618"/>
        <v/>
      </c>
      <c r="E2041" s="176"/>
      <c r="F2041" s="201">
        <f t="shared" si="619"/>
        <v>0</v>
      </c>
      <c r="G2041" s="201">
        <f t="shared" si="620"/>
        <v>0</v>
      </c>
    </row>
    <row r="2042" spans="1:7" ht="24" customHeight="1" x14ac:dyDescent="0.2">
      <c r="A2042" s="211" t="str">
        <f t="shared" si="616"/>
        <v/>
      </c>
      <c r="B2042" s="211" t="str">
        <f t="shared" si="617"/>
        <v/>
      </c>
      <c r="C2042" s="221"/>
      <c r="D2042" s="172" t="str">
        <f t="shared" si="618"/>
        <v/>
      </c>
      <c r="E2042" s="176"/>
      <c r="F2042" s="201">
        <f t="shared" si="619"/>
        <v>0</v>
      </c>
      <c r="G2042" s="201">
        <f t="shared" si="620"/>
        <v>0</v>
      </c>
    </row>
    <row r="2043" spans="1:7" ht="24" customHeight="1" x14ac:dyDescent="0.2">
      <c r="A2043" s="211" t="str">
        <f t="shared" si="616"/>
        <v/>
      </c>
      <c r="B2043" s="211" t="str">
        <f t="shared" si="617"/>
        <v/>
      </c>
      <c r="C2043" s="221"/>
      <c r="D2043" s="172" t="str">
        <f t="shared" si="618"/>
        <v/>
      </c>
      <c r="E2043" s="176"/>
      <c r="F2043" s="201">
        <f t="shared" si="619"/>
        <v>0</v>
      </c>
      <c r="G2043" s="201">
        <f t="shared" si="620"/>
        <v>0</v>
      </c>
    </row>
    <row r="2044" spans="1:7" ht="24" customHeight="1" x14ac:dyDescent="0.2">
      <c r="A2044" s="211" t="str">
        <f t="shared" si="616"/>
        <v/>
      </c>
      <c r="B2044" s="211" t="str">
        <f t="shared" si="617"/>
        <v/>
      </c>
      <c r="C2044" s="221"/>
      <c r="D2044" s="172" t="str">
        <f t="shared" si="618"/>
        <v/>
      </c>
      <c r="E2044" s="176"/>
      <c r="F2044" s="201">
        <f t="shared" si="619"/>
        <v>0</v>
      </c>
      <c r="G2044" s="201">
        <f t="shared" si="620"/>
        <v>0</v>
      </c>
    </row>
    <row r="2045" spans="1:7" ht="24" customHeight="1" x14ac:dyDescent="0.2">
      <c r="A2045" s="211" t="str">
        <f t="shared" si="616"/>
        <v/>
      </c>
      <c r="B2045" s="211" t="str">
        <f t="shared" si="617"/>
        <v/>
      </c>
      <c r="C2045" s="221"/>
      <c r="D2045" s="172" t="str">
        <f t="shared" si="618"/>
        <v/>
      </c>
      <c r="E2045" s="176"/>
      <c r="F2045" s="201">
        <f t="shared" si="619"/>
        <v>0</v>
      </c>
      <c r="G2045" s="201">
        <f t="shared" si="620"/>
        <v>0</v>
      </c>
    </row>
    <row r="2046" spans="1:7" ht="24" customHeight="1" x14ac:dyDescent="0.2">
      <c r="A2046" s="211" t="str">
        <f t="shared" si="616"/>
        <v/>
      </c>
      <c r="B2046" s="211" t="str">
        <f t="shared" si="617"/>
        <v/>
      </c>
      <c r="C2046" s="221"/>
      <c r="D2046" s="172" t="str">
        <f t="shared" si="618"/>
        <v/>
      </c>
      <c r="E2046" s="176"/>
      <c r="F2046" s="201">
        <f t="shared" si="619"/>
        <v>0</v>
      </c>
      <c r="G2046" s="201">
        <f t="shared" si="620"/>
        <v>0</v>
      </c>
    </row>
    <row r="2047" spans="1:7" ht="24" customHeight="1" x14ac:dyDescent="0.2">
      <c r="A2047" s="213"/>
      <c r="E2047" s="178"/>
      <c r="F2047" s="195" t="s">
        <v>1746</v>
      </c>
      <c r="G2047" s="222">
        <f>SUBTOTAL(9,G2038:G2046)</f>
        <v>0</v>
      </c>
    </row>
    <row r="2048" spans="1:7" ht="24" customHeight="1" x14ac:dyDescent="0.2">
      <c r="A2048" s="212"/>
      <c r="E2048" s="178"/>
      <c r="G2048" s="194"/>
    </row>
    <row r="2049" spans="1:7" ht="24" customHeight="1" x14ac:dyDescent="0.2">
      <c r="A2049" s="214" t="str">
        <f>B2007</f>
        <v>6.2.1</v>
      </c>
      <c r="B2049" s="98" t="str">
        <f>C2007</f>
        <v>Cubierta Metálica panel autoportante</v>
      </c>
      <c r="C2049" s="197"/>
      <c r="D2049" s="197" t="s">
        <v>1747</v>
      </c>
      <c r="E2049" s="198"/>
      <c r="F2049" s="225" t="s">
        <v>1748</v>
      </c>
      <c r="G2049" s="226">
        <f>SUBTOTAL(9,G2012:G2048)</f>
        <v>0</v>
      </c>
    </row>
    <row r="2051" spans="1:7" ht="24" customHeight="1" x14ac:dyDescent="0.2">
      <c r="A2051" s="203" t="s">
        <v>1725</v>
      </c>
      <c r="B2051" s="204"/>
      <c r="C2051" s="99"/>
      <c r="D2051" s="99"/>
      <c r="E2051" s="99"/>
      <c r="F2051" s="99"/>
      <c r="G2051" s="215"/>
    </row>
    <row r="2052" spans="1:7" ht="24" customHeight="1" x14ac:dyDescent="0.2">
      <c r="A2052" s="206" t="s">
        <v>1726</v>
      </c>
      <c r="B2052" s="207" t="str">
        <f>Comitente</f>
        <v>SUBSECRETARIA DE OBRAS PUBLICAS</v>
      </c>
      <c r="C2052" s="216"/>
      <c r="D2052" s="74"/>
      <c r="E2052" s="74"/>
      <c r="F2052" s="190"/>
      <c r="G2052" s="191"/>
    </row>
    <row r="2053" spans="1:7" ht="24" customHeight="1" x14ac:dyDescent="0.2">
      <c r="A2053" s="206" t="s">
        <v>1727</v>
      </c>
      <c r="B2053" s="207">
        <f>Contratista</f>
        <v>0</v>
      </c>
      <c r="C2053" s="217"/>
      <c r="D2053" s="217"/>
      <c r="E2053" s="217"/>
      <c r="F2053" s="190"/>
      <c r="G2053" s="191"/>
    </row>
    <row r="2054" spans="1:7" ht="24" customHeight="1" x14ac:dyDescent="0.2">
      <c r="A2054" s="206" t="s">
        <v>1728</v>
      </c>
      <c r="B2054" s="207" t="str">
        <f>Obra</f>
        <v>CAPS. VIRGEN DE GUADALUPE</v>
      </c>
      <c r="C2054" s="217"/>
      <c r="D2054" s="217"/>
      <c r="E2054" s="217"/>
      <c r="F2054" s="190" t="s">
        <v>1729</v>
      </c>
      <c r="G2054" s="218">
        <f>Fecha_Base</f>
        <v>0</v>
      </c>
    </row>
    <row r="2055" spans="1:7" ht="24" customHeight="1" x14ac:dyDescent="0.2">
      <c r="A2055" s="208" t="s">
        <v>1730</v>
      </c>
      <c r="B2055" s="100" t="str">
        <f>Ubicación</f>
        <v xml:space="preserve"> Calle Enfermera Medina y Cristobal Colon - Dpto. CAUCETE   -  Sup. 227,50m2</v>
      </c>
      <c r="C2055" s="74"/>
      <c r="E2055" s="178"/>
      <c r="G2055" s="194"/>
    </row>
    <row r="2056" spans="1:7" ht="24" customHeight="1" x14ac:dyDescent="0.2">
      <c r="A2056" s="208" t="s">
        <v>1731</v>
      </c>
      <c r="B2056" s="192">
        <f>IFERROR(VALUE(LEFT(B2057,FIND(".",B2057)-1)),"")</f>
        <v>6</v>
      </c>
      <c r="C2056" s="71" t="str">
        <f>IFERROR(VLOOKUP(B2056,Tabla_CyP,2,FALSE),"INSTALACIONES ELECTRICAS ")</f>
        <v>SUB TOTAL ( 3 + 4 + 5 )</v>
      </c>
      <c r="E2056" s="178"/>
      <c r="G2056" s="194"/>
    </row>
    <row r="2057" spans="1:7" ht="24" customHeight="1" x14ac:dyDescent="0.2">
      <c r="A2057" s="208" t="s">
        <v>1732</v>
      </c>
      <c r="B2057" s="193" t="str">
        <f>IFERROR(VLOOKUP(COUNTIF($A$1:A2057,"ANALISIS DE PRECIOS"),Tabla_NumeroItem,2,FALSE),"")</f>
        <v>6.2.3</v>
      </c>
      <c r="C2057" s="71" t="str">
        <f>IFERROR(VLOOKUP(B2057,Tabla_CyP,2,FALSE),"")</f>
        <v>Zinguería</v>
      </c>
      <c r="E2057" s="178"/>
      <c r="F2057" s="190" t="s">
        <v>1733</v>
      </c>
      <c r="G2057" s="194" t="str">
        <f>IFERROR(VLOOKUP(B2057,Tabla_CyP,4,FALSE),"")</f>
        <v>m2</v>
      </c>
    </row>
    <row r="2058" spans="1:7" ht="24" customHeight="1" x14ac:dyDescent="0.2">
      <c r="A2058" s="208"/>
      <c r="B2058" s="100"/>
      <c r="E2058" s="178"/>
      <c r="G2058" s="194"/>
    </row>
    <row r="2059" spans="1:7" ht="24" customHeight="1" x14ac:dyDescent="0.2">
      <c r="A2059" s="419" t="s">
        <v>1734</v>
      </c>
      <c r="B2059" s="420"/>
      <c r="C2059" s="421" t="s">
        <v>1690</v>
      </c>
      <c r="D2059" s="421" t="s">
        <v>1735</v>
      </c>
      <c r="E2059" s="423" t="s">
        <v>1736</v>
      </c>
      <c r="F2059" s="425" t="s">
        <v>1737</v>
      </c>
      <c r="G2059" s="425" t="s">
        <v>1738</v>
      </c>
    </row>
    <row r="2060" spans="1:7" ht="24" customHeight="1" x14ac:dyDescent="0.2">
      <c r="A2060" s="209" t="s">
        <v>1739</v>
      </c>
      <c r="B2060" s="209" t="s">
        <v>1740</v>
      </c>
      <c r="C2060" s="422"/>
      <c r="D2060" s="422"/>
      <c r="E2060" s="424"/>
      <c r="F2060" s="426"/>
      <c r="G2060" s="426"/>
    </row>
    <row r="2061" spans="1:7" ht="24" customHeight="1" x14ac:dyDescent="0.2">
      <c r="A2061" s="189"/>
      <c r="B2061" s="210"/>
      <c r="C2061" s="89" t="s">
        <v>1741</v>
      </c>
      <c r="D2061" s="197"/>
      <c r="E2061" s="198"/>
      <c r="F2061" s="199"/>
      <c r="G2061" s="200"/>
    </row>
    <row r="2062" spans="1:7" ht="24" customHeight="1" x14ac:dyDescent="0.2">
      <c r="A2062" s="211" t="str">
        <f t="shared" ref="A2062:A2075" si="621">IFERROR(VLOOKUP(C2062,Tabla_Insumos,4,FALSE),"")</f>
        <v/>
      </c>
      <c r="B2062" s="211" t="str">
        <f>IFERROR(VLOOKUP(C2062,Tabla_Insumos,5,FALSE),"")</f>
        <v/>
      </c>
      <c r="C2062" s="220"/>
      <c r="D2062" s="174" t="str">
        <f t="shared" ref="D2062:D2075" si="622">IFERROR(VLOOKUP(C2062,Tabla_Insumos,2,FALSE),"")</f>
        <v/>
      </c>
      <c r="E2062" s="173"/>
      <c r="F2062" s="201">
        <f t="shared" ref="F2062:F2075" si="623">IFERROR(VLOOKUP(C2062,Tabla_Insumos,3,FALSE),0)</f>
        <v>0</v>
      </c>
      <c r="G2062" s="201">
        <f>ROUND(E2062*F2062,2)</f>
        <v>0</v>
      </c>
    </row>
    <row r="2063" spans="1:7" ht="24" customHeight="1" x14ac:dyDescent="0.2">
      <c r="A2063" s="211" t="str">
        <f t="shared" si="621"/>
        <v/>
      </c>
      <c r="B2063" s="211" t="str">
        <f t="shared" ref="B2063:B2075" si="624">IFERROR(VLOOKUP(C2063,Tabla_Insumos,5,FALSE),"")</f>
        <v/>
      </c>
      <c r="C2063" s="220"/>
      <c r="D2063" s="174" t="str">
        <f t="shared" si="622"/>
        <v/>
      </c>
      <c r="E2063" s="173"/>
      <c r="F2063" s="201">
        <f t="shared" si="623"/>
        <v>0</v>
      </c>
      <c r="G2063" s="201">
        <f t="shared" ref="G2063:G2075" si="625">ROUND(E2063*F2063,2)</f>
        <v>0</v>
      </c>
    </row>
    <row r="2064" spans="1:7" ht="24" customHeight="1" x14ac:dyDescent="0.2">
      <c r="A2064" s="211" t="str">
        <f t="shared" si="621"/>
        <v/>
      </c>
      <c r="B2064" s="211" t="str">
        <f t="shared" si="624"/>
        <v/>
      </c>
      <c r="C2064" s="227"/>
      <c r="D2064" s="174" t="str">
        <f t="shared" si="622"/>
        <v/>
      </c>
      <c r="E2064" s="173"/>
      <c r="F2064" s="201">
        <f t="shared" si="623"/>
        <v>0</v>
      </c>
      <c r="G2064" s="201">
        <f t="shared" si="625"/>
        <v>0</v>
      </c>
    </row>
    <row r="2065" spans="1:7" ht="24" customHeight="1" x14ac:dyDescent="0.2">
      <c r="A2065" s="211" t="str">
        <f t="shared" si="621"/>
        <v/>
      </c>
      <c r="B2065" s="211" t="str">
        <f t="shared" si="624"/>
        <v/>
      </c>
      <c r="C2065" s="220"/>
      <c r="D2065" s="174" t="str">
        <f t="shared" si="622"/>
        <v/>
      </c>
      <c r="E2065" s="173"/>
      <c r="F2065" s="201">
        <f t="shared" si="623"/>
        <v>0</v>
      </c>
      <c r="G2065" s="201">
        <f t="shared" si="625"/>
        <v>0</v>
      </c>
    </row>
    <row r="2066" spans="1:7" ht="24" customHeight="1" x14ac:dyDescent="0.2">
      <c r="A2066" s="211" t="str">
        <f t="shared" si="621"/>
        <v/>
      </c>
      <c r="B2066" s="211" t="str">
        <f t="shared" si="624"/>
        <v/>
      </c>
      <c r="C2066" s="221"/>
      <c r="D2066" s="172" t="str">
        <f t="shared" si="622"/>
        <v/>
      </c>
      <c r="E2066" s="176"/>
      <c r="F2066" s="201">
        <f t="shared" si="623"/>
        <v>0</v>
      </c>
      <c r="G2066" s="201">
        <f t="shared" si="625"/>
        <v>0</v>
      </c>
    </row>
    <row r="2067" spans="1:7" ht="24" customHeight="1" x14ac:dyDescent="0.2">
      <c r="A2067" s="211" t="str">
        <f t="shared" si="621"/>
        <v/>
      </c>
      <c r="B2067" s="211" t="str">
        <f t="shared" si="624"/>
        <v/>
      </c>
      <c r="C2067" s="221"/>
      <c r="D2067" s="172" t="str">
        <f t="shared" si="622"/>
        <v/>
      </c>
      <c r="E2067" s="176"/>
      <c r="F2067" s="201">
        <f t="shared" si="623"/>
        <v>0</v>
      </c>
      <c r="G2067" s="201">
        <f t="shared" si="625"/>
        <v>0</v>
      </c>
    </row>
    <row r="2068" spans="1:7" ht="24" customHeight="1" x14ac:dyDescent="0.2">
      <c r="A2068" s="211" t="str">
        <f t="shared" si="621"/>
        <v/>
      </c>
      <c r="B2068" s="211" t="str">
        <f t="shared" si="624"/>
        <v/>
      </c>
      <c r="C2068" s="221"/>
      <c r="D2068" s="172" t="str">
        <f t="shared" si="622"/>
        <v/>
      </c>
      <c r="E2068" s="176"/>
      <c r="F2068" s="201">
        <f t="shared" si="623"/>
        <v>0</v>
      </c>
      <c r="G2068" s="201">
        <f t="shared" si="625"/>
        <v>0</v>
      </c>
    </row>
    <row r="2069" spans="1:7" ht="24" customHeight="1" x14ac:dyDescent="0.2">
      <c r="A2069" s="211" t="str">
        <f t="shared" si="621"/>
        <v/>
      </c>
      <c r="B2069" s="211" t="str">
        <f t="shared" si="624"/>
        <v/>
      </c>
      <c r="C2069" s="221"/>
      <c r="D2069" s="172" t="str">
        <f t="shared" si="622"/>
        <v/>
      </c>
      <c r="E2069" s="176"/>
      <c r="F2069" s="201">
        <f t="shared" si="623"/>
        <v>0</v>
      </c>
      <c r="G2069" s="201">
        <f t="shared" si="625"/>
        <v>0</v>
      </c>
    </row>
    <row r="2070" spans="1:7" ht="24" customHeight="1" x14ac:dyDescent="0.2">
      <c r="A2070" s="211" t="str">
        <f t="shared" si="621"/>
        <v/>
      </c>
      <c r="B2070" s="211" t="str">
        <f t="shared" si="624"/>
        <v/>
      </c>
      <c r="C2070" s="221"/>
      <c r="D2070" s="172" t="str">
        <f t="shared" si="622"/>
        <v/>
      </c>
      <c r="E2070" s="176"/>
      <c r="F2070" s="201">
        <f t="shared" si="623"/>
        <v>0</v>
      </c>
      <c r="G2070" s="201">
        <f t="shared" si="625"/>
        <v>0</v>
      </c>
    </row>
    <row r="2071" spans="1:7" ht="24" customHeight="1" x14ac:dyDescent="0.2">
      <c r="A2071" s="211" t="str">
        <f t="shared" si="621"/>
        <v/>
      </c>
      <c r="B2071" s="211" t="str">
        <f t="shared" si="624"/>
        <v/>
      </c>
      <c r="C2071" s="221"/>
      <c r="D2071" s="172" t="str">
        <f t="shared" si="622"/>
        <v/>
      </c>
      <c r="E2071" s="176"/>
      <c r="F2071" s="201">
        <f t="shared" si="623"/>
        <v>0</v>
      </c>
      <c r="G2071" s="201">
        <f t="shared" si="625"/>
        <v>0</v>
      </c>
    </row>
    <row r="2072" spans="1:7" ht="24" customHeight="1" x14ac:dyDescent="0.2">
      <c r="A2072" s="211" t="str">
        <f t="shared" si="621"/>
        <v/>
      </c>
      <c r="B2072" s="211" t="str">
        <f t="shared" si="624"/>
        <v/>
      </c>
      <c r="C2072" s="221"/>
      <c r="D2072" s="172" t="str">
        <f t="shared" si="622"/>
        <v/>
      </c>
      <c r="E2072" s="176"/>
      <c r="F2072" s="201">
        <f t="shared" si="623"/>
        <v>0</v>
      </c>
      <c r="G2072" s="201">
        <f t="shared" si="625"/>
        <v>0</v>
      </c>
    </row>
    <row r="2073" spans="1:7" ht="24" customHeight="1" x14ac:dyDescent="0.2">
      <c r="A2073" s="211" t="str">
        <f t="shared" si="621"/>
        <v/>
      </c>
      <c r="B2073" s="211" t="str">
        <f t="shared" si="624"/>
        <v/>
      </c>
      <c r="C2073" s="221"/>
      <c r="D2073" s="172" t="str">
        <f t="shared" si="622"/>
        <v/>
      </c>
      <c r="E2073" s="176"/>
      <c r="F2073" s="201">
        <f t="shared" si="623"/>
        <v>0</v>
      </c>
      <c r="G2073" s="201">
        <f t="shared" si="625"/>
        <v>0</v>
      </c>
    </row>
    <row r="2074" spans="1:7" ht="24" customHeight="1" x14ac:dyDescent="0.2">
      <c r="A2074" s="211" t="str">
        <f t="shared" si="621"/>
        <v/>
      </c>
      <c r="B2074" s="211" t="str">
        <f t="shared" si="624"/>
        <v/>
      </c>
      <c r="C2074" s="221"/>
      <c r="D2074" s="172" t="str">
        <f t="shared" si="622"/>
        <v/>
      </c>
      <c r="E2074" s="176"/>
      <c r="F2074" s="201">
        <f t="shared" si="623"/>
        <v>0</v>
      </c>
      <c r="G2074" s="201">
        <f t="shared" si="625"/>
        <v>0</v>
      </c>
    </row>
    <row r="2075" spans="1:7" ht="24" customHeight="1" x14ac:dyDescent="0.2">
      <c r="A2075" s="211" t="str">
        <f t="shared" si="621"/>
        <v/>
      </c>
      <c r="B2075" s="211" t="str">
        <f t="shared" si="624"/>
        <v/>
      </c>
      <c r="C2075" s="221"/>
      <c r="D2075" s="172" t="str">
        <f t="shared" si="622"/>
        <v/>
      </c>
      <c r="E2075" s="176"/>
      <c r="F2075" s="202">
        <f t="shared" si="623"/>
        <v>0</v>
      </c>
      <c r="G2075" s="201">
        <f t="shared" si="625"/>
        <v>0</v>
      </c>
    </row>
    <row r="2076" spans="1:7" ht="24" customHeight="1" x14ac:dyDescent="0.2">
      <c r="A2076" s="212"/>
      <c r="E2076" s="178"/>
      <c r="F2076" s="195" t="s">
        <v>1742</v>
      </c>
      <c r="G2076" s="222">
        <f>SUBTOTAL(9,G2062:G2075)</f>
        <v>0</v>
      </c>
    </row>
    <row r="2077" spans="1:7" ht="24" customHeight="1" x14ac:dyDescent="0.2">
      <c r="A2077" s="212"/>
      <c r="C2077" s="74" t="s">
        <v>1743</v>
      </c>
      <c r="E2077" s="178"/>
      <c r="G2077" s="194"/>
    </row>
    <row r="2078" spans="1:7" ht="24" customHeight="1" x14ac:dyDescent="0.2">
      <c r="A2078" s="211" t="str">
        <f t="shared" ref="A2078:A2085" si="626">IFERROR(VLOOKUP(C2078,Tabla_Insumos,4,FALSE),"")</f>
        <v/>
      </c>
      <c r="B2078" s="211" t="str">
        <f t="shared" ref="B2078:B2085" si="627">IFERROR(VLOOKUP(A2078,Tabla_Indices,5,FALSE),"")</f>
        <v/>
      </c>
      <c r="C2078" s="220"/>
      <c r="D2078" s="174" t="str">
        <f t="shared" ref="D2078:D2085" si="628">IFERROR(VLOOKUP(C2078,Tabla_Insumos,2,FALSE),"")</f>
        <v/>
      </c>
      <c r="E2078" s="173"/>
      <c r="F2078" s="201">
        <f t="shared" ref="F2078:F2085" si="629">IFERROR(VLOOKUP(C2078,Tabla_Insumos,3,FALSE),0)</f>
        <v>0</v>
      </c>
      <c r="G2078" s="201">
        <f>ROUND(E2078*F2078,2)</f>
        <v>0</v>
      </c>
    </row>
    <row r="2079" spans="1:7" ht="24" customHeight="1" x14ac:dyDescent="0.2">
      <c r="A2079" s="211" t="str">
        <f t="shared" si="626"/>
        <v/>
      </c>
      <c r="B2079" s="211" t="str">
        <f t="shared" si="627"/>
        <v/>
      </c>
      <c r="C2079" s="220"/>
      <c r="D2079" s="174" t="str">
        <f t="shared" si="628"/>
        <v/>
      </c>
      <c r="E2079" s="173"/>
      <c r="F2079" s="201">
        <f t="shared" si="629"/>
        <v>0</v>
      </c>
      <c r="G2079" s="201">
        <f>ROUND(E2079*F2079,2)</f>
        <v>0</v>
      </c>
    </row>
    <row r="2080" spans="1:7" ht="24" customHeight="1" x14ac:dyDescent="0.2">
      <c r="A2080" s="211" t="str">
        <f t="shared" si="626"/>
        <v/>
      </c>
      <c r="B2080" s="211" t="str">
        <f t="shared" si="627"/>
        <v/>
      </c>
      <c r="C2080" s="220"/>
      <c r="D2080" s="174" t="str">
        <f t="shared" si="628"/>
        <v/>
      </c>
      <c r="E2080" s="173"/>
      <c r="F2080" s="201">
        <f t="shared" si="629"/>
        <v>0</v>
      </c>
      <c r="G2080" s="201">
        <f t="shared" ref="G2080:G2085" si="630">ROUND(E2080*F2080,2)</f>
        <v>0</v>
      </c>
    </row>
    <row r="2081" spans="1:7" ht="24" customHeight="1" x14ac:dyDescent="0.2">
      <c r="A2081" s="211" t="str">
        <f t="shared" si="626"/>
        <v/>
      </c>
      <c r="B2081" s="211" t="str">
        <f t="shared" si="627"/>
        <v/>
      </c>
      <c r="C2081" s="220"/>
      <c r="D2081" s="174" t="str">
        <f t="shared" si="628"/>
        <v/>
      </c>
      <c r="E2081" s="173"/>
      <c r="F2081" s="201">
        <f t="shared" si="629"/>
        <v>0</v>
      </c>
      <c r="G2081" s="201">
        <f t="shared" si="630"/>
        <v>0</v>
      </c>
    </row>
    <row r="2082" spans="1:7" ht="24" customHeight="1" x14ac:dyDescent="0.2">
      <c r="A2082" s="211" t="str">
        <f t="shared" si="626"/>
        <v/>
      </c>
      <c r="B2082" s="211" t="str">
        <f t="shared" si="627"/>
        <v/>
      </c>
      <c r="C2082" s="220"/>
      <c r="D2082" s="174" t="str">
        <f t="shared" si="628"/>
        <v/>
      </c>
      <c r="E2082" s="173"/>
      <c r="F2082" s="201">
        <f t="shared" si="629"/>
        <v>0</v>
      </c>
      <c r="G2082" s="201">
        <f t="shared" si="630"/>
        <v>0</v>
      </c>
    </row>
    <row r="2083" spans="1:7" ht="24" customHeight="1" x14ac:dyDescent="0.2">
      <c r="A2083" s="211" t="str">
        <f t="shared" si="626"/>
        <v/>
      </c>
      <c r="B2083" s="211" t="str">
        <f t="shared" si="627"/>
        <v/>
      </c>
      <c r="C2083" s="220"/>
      <c r="D2083" s="174" t="str">
        <f t="shared" si="628"/>
        <v/>
      </c>
      <c r="E2083" s="173"/>
      <c r="F2083" s="201">
        <f t="shared" si="629"/>
        <v>0</v>
      </c>
      <c r="G2083" s="201">
        <f t="shared" si="630"/>
        <v>0</v>
      </c>
    </row>
    <row r="2084" spans="1:7" ht="24" customHeight="1" x14ac:dyDescent="0.2">
      <c r="A2084" s="211" t="str">
        <f t="shared" si="626"/>
        <v/>
      </c>
      <c r="B2084" s="211" t="str">
        <f t="shared" si="627"/>
        <v/>
      </c>
      <c r="C2084" s="221"/>
      <c r="D2084" s="172" t="str">
        <f t="shared" si="628"/>
        <v/>
      </c>
      <c r="E2084" s="176"/>
      <c r="F2084" s="201">
        <f t="shared" si="629"/>
        <v>0</v>
      </c>
      <c r="G2084" s="201">
        <f t="shared" si="630"/>
        <v>0</v>
      </c>
    </row>
    <row r="2085" spans="1:7" ht="24" customHeight="1" x14ac:dyDescent="0.2">
      <c r="A2085" s="211" t="str">
        <f t="shared" si="626"/>
        <v/>
      </c>
      <c r="B2085" s="211" t="str">
        <f t="shared" si="627"/>
        <v/>
      </c>
      <c r="C2085" s="221"/>
      <c r="D2085" s="172" t="str">
        <f t="shared" si="628"/>
        <v/>
      </c>
      <c r="E2085" s="176"/>
      <c r="F2085" s="201">
        <f t="shared" si="629"/>
        <v>0</v>
      </c>
      <c r="G2085" s="201">
        <f t="shared" si="630"/>
        <v>0</v>
      </c>
    </row>
    <row r="2086" spans="1:7" ht="24" customHeight="1" x14ac:dyDescent="0.2">
      <c r="A2086" s="212"/>
      <c r="E2086" s="178"/>
      <c r="F2086" s="195" t="s">
        <v>1744</v>
      </c>
      <c r="G2086" s="222">
        <f>SUBTOTAL(9,G2078:G2085)</f>
        <v>0</v>
      </c>
    </row>
    <row r="2087" spans="1:7" ht="24" customHeight="1" x14ac:dyDescent="0.2">
      <c r="A2087" s="212"/>
      <c r="C2087" s="74" t="s">
        <v>1745</v>
      </c>
      <c r="E2087" s="178"/>
      <c r="G2087" s="194"/>
    </row>
    <row r="2088" spans="1:7" ht="24" customHeight="1" x14ac:dyDescent="0.2">
      <c r="A2088" s="211" t="str">
        <f t="shared" ref="A2088:A2096" si="631">IFERROR(VLOOKUP(C2088,Tabla_Insumos,4,FALSE),"")</f>
        <v/>
      </c>
      <c r="B2088" s="211" t="str">
        <f t="shared" ref="B2088:B2096" si="632">IFERROR(VLOOKUP(C2088,Tabla_Insumos,5,FALSE),"")</f>
        <v/>
      </c>
      <c r="C2088" s="220"/>
      <c r="D2088" s="174" t="str">
        <f t="shared" ref="D2088:D2096" si="633">IFERROR(VLOOKUP(C2088,Tabla_Insumos,2,FALSE),"")</f>
        <v/>
      </c>
      <c r="E2088" s="173"/>
      <c r="F2088" s="201">
        <f t="shared" ref="F2088:F2096" si="634">IFERROR(VLOOKUP(C2088,Tabla_Insumos,3,FALSE),0)</f>
        <v>0</v>
      </c>
      <c r="G2088" s="201">
        <f t="shared" ref="G2088:G2096" si="635">ROUND(E2088*F2088,2)</f>
        <v>0</v>
      </c>
    </row>
    <row r="2089" spans="1:7" ht="24" customHeight="1" x14ac:dyDescent="0.2">
      <c r="A2089" s="211" t="str">
        <f t="shared" si="631"/>
        <v/>
      </c>
      <c r="B2089" s="211" t="str">
        <f t="shared" si="632"/>
        <v/>
      </c>
      <c r="C2089" s="220"/>
      <c r="D2089" s="174" t="str">
        <f t="shared" si="633"/>
        <v/>
      </c>
      <c r="E2089" s="173"/>
      <c r="F2089" s="201">
        <f t="shared" si="634"/>
        <v>0</v>
      </c>
      <c r="G2089" s="201">
        <f t="shared" si="635"/>
        <v>0</v>
      </c>
    </row>
    <row r="2090" spans="1:7" ht="24" customHeight="1" x14ac:dyDescent="0.2">
      <c r="A2090" s="211" t="str">
        <f t="shared" si="631"/>
        <v/>
      </c>
      <c r="B2090" s="211" t="str">
        <f t="shared" si="632"/>
        <v/>
      </c>
      <c r="C2090" s="221"/>
      <c r="D2090" s="172" t="str">
        <f t="shared" si="633"/>
        <v/>
      </c>
      <c r="E2090" s="176"/>
      <c r="F2090" s="201">
        <f t="shared" si="634"/>
        <v>0</v>
      </c>
      <c r="G2090" s="201">
        <f t="shared" si="635"/>
        <v>0</v>
      </c>
    </row>
    <row r="2091" spans="1:7" ht="24" customHeight="1" x14ac:dyDescent="0.2">
      <c r="A2091" s="211" t="str">
        <f t="shared" si="631"/>
        <v/>
      </c>
      <c r="B2091" s="211" t="str">
        <f t="shared" si="632"/>
        <v/>
      </c>
      <c r="C2091" s="221"/>
      <c r="D2091" s="172" t="str">
        <f t="shared" si="633"/>
        <v/>
      </c>
      <c r="E2091" s="176"/>
      <c r="F2091" s="201">
        <f t="shared" si="634"/>
        <v>0</v>
      </c>
      <c r="G2091" s="201">
        <f t="shared" si="635"/>
        <v>0</v>
      </c>
    </row>
    <row r="2092" spans="1:7" ht="24" customHeight="1" x14ac:dyDescent="0.2">
      <c r="A2092" s="211" t="str">
        <f t="shared" si="631"/>
        <v/>
      </c>
      <c r="B2092" s="211" t="str">
        <f t="shared" si="632"/>
        <v/>
      </c>
      <c r="C2092" s="221"/>
      <c r="D2092" s="172" t="str">
        <f t="shared" si="633"/>
        <v/>
      </c>
      <c r="E2092" s="176"/>
      <c r="F2092" s="201">
        <f t="shared" si="634"/>
        <v>0</v>
      </c>
      <c r="G2092" s="201">
        <f t="shared" si="635"/>
        <v>0</v>
      </c>
    </row>
    <row r="2093" spans="1:7" ht="24" customHeight="1" x14ac:dyDescent="0.2">
      <c r="A2093" s="211" t="str">
        <f t="shared" si="631"/>
        <v/>
      </c>
      <c r="B2093" s="211" t="str">
        <f t="shared" si="632"/>
        <v/>
      </c>
      <c r="C2093" s="221"/>
      <c r="D2093" s="172" t="str">
        <f t="shared" si="633"/>
        <v/>
      </c>
      <c r="E2093" s="176"/>
      <c r="F2093" s="201">
        <f t="shared" si="634"/>
        <v>0</v>
      </c>
      <c r="G2093" s="201">
        <f t="shared" si="635"/>
        <v>0</v>
      </c>
    </row>
    <row r="2094" spans="1:7" ht="24" customHeight="1" x14ac:dyDescent="0.2">
      <c r="A2094" s="211" t="str">
        <f t="shared" si="631"/>
        <v/>
      </c>
      <c r="B2094" s="211" t="str">
        <f t="shared" si="632"/>
        <v/>
      </c>
      <c r="C2094" s="221"/>
      <c r="D2094" s="172" t="str">
        <f t="shared" si="633"/>
        <v/>
      </c>
      <c r="E2094" s="176"/>
      <c r="F2094" s="201">
        <f t="shared" si="634"/>
        <v>0</v>
      </c>
      <c r="G2094" s="201">
        <f t="shared" si="635"/>
        <v>0</v>
      </c>
    </row>
    <row r="2095" spans="1:7" ht="24" customHeight="1" x14ac:dyDescent="0.2">
      <c r="A2095" s="211" t="str">
        <f t="shared" si="631"/>
        <v/>
      </c>
      <c r="B2095" s="211" t="str">
        <f t="shared" si="632"/>
        <v/>
      </c>
      <c r="C2095" s="221"/>
      <c r="D2095" s="172" t="str">
        <f t="shared" si="633"/>
        <v/>
      </c>
      <c r="E2095" s="176"/>
      <c r="F2095" s="201">
        <f t="shared" si="634"/>
        <v>0</v>
      </c>
      <c r="G2095" s="201">
        <f t="shared" si="635"/>
        <v>0</v>
      </c>
    </row>
    <row r="2096" spans="1:7" ht="24" customHeight="1" x14ac:dyDescent="0.2">
      <c r="A2096" s="211" t="str">
        <f t="shared" si="631"/>
        <v/>
      </c>
      <c r="B2096" s="211" t="str">
        <f t="shared" si="632"/>
        <v/>
      </c>
      <c r="C2096" s="221"/>
      <c r="D2096" s="172" t="str">
        <f t="shared" si="633"/>
        <v/>
      </c>
      <c r="E2096" s="176"/>
      <c r="F2096" s="201">
        <f t="shared" si="634"/>
        <v>0</v>
      </c>
      <c r="G2096" s="201">
        <f t="shared" si="635"/>
        <v>0</v>
      </c>
    </row>
    <row r="2097" spans="1:7" ht="24" customHeight="1" x14ac:dyDescent="0.2">
      <c r="A2097" s="213"/>
      <c r="E2097" s="178"/>
      <c r="F2097" s="195" t="s">
        <v>1746</v>
      </c>
      <c r="G2097" s="222">
        <f>SUBTOTAL(9,G2088:G2096)</f>
        <v>0</v>
      </c>
    </row>
    <row r="2098" spans="1:7" ht="24" customHeight="1" x14ac:dyDescent="0.2">
      <c r="A2098" s="212"/>
      <c r="E2098" s="178"/>
      <c r="G2098" s="194"/>
    </row>
    <row r="2099" spans="1:7" ht="24" customHeight="1" x14ac:dyDescent="0.2">
      <c r="A2099" s="214" t="str">
        <f>B2057</f>
        <v>6.2.3</v>
      </c>
      <c r="B2099" s="98" t="str">
        <f>C2057</f>
        <v>Zinguería</v>
      </c>
      <c r="C2099" s="197"/>
      <c r="D2099" s="197" t="s">
        <v>1747</v>
      </c>
      <c r="E2099" s="198"/>
      <c r="F2099" s="225" t="s">
        <v>1748</v>
      </c>
      <c r="G2099" s="226">
        <f>SUBTOTAL(9,G2062:G2098)</f>
        <v>0</v>
      </c>
    </row>
    <row r="2101" spans="1:7" ht="24" customHeight="1" x14ac:dyDescent="0.2">
      <c r="A2101" s="203" t="s">
        <v>1725</v>
      </c>
      <c r="B2101" s="204"/>
      <c r="C2101" s="99"/>
      <c r="D2101" s="99"/>
      <c r="E2101" s="99"/>
      <c r="F2101" s="99"/>
      <c r="G2101" s="215"/>
    </row>
    <row r="2102" spans="1:7" ht="24" customHeight="1" x14ac:dyDescent="0.2">
      <c r="A2102" s="206" t="s">
        <v>1726</v>
      </c>
      <c r="B2102" s="207" t="str">
        <f>Comitente</f>
        <v>SUBSECRETARIA DE OBRAS PUBLICAS</v>
      </c>
      <c r="C2102" s="216"/>
      <c r="D2102" s="74"/>
      <c r="E2102" s="74"/>
      <c r="F2102" s="190"/>
      <c r="G2102" s="191"/>
    </row>
    <row r="2103" spans="1:7" ht="24" customHeight="1" x14ac:dyDescent="0.2">
      <c r="A2103" s="206" t="s">
        <v>1727</v>
      </c>
      <c r="B2103" s="207">
        <f>Contratista</f>
        <v>0</v>
      </c>
      <c r="C2103" s="217"/>
      <c r="D2103" s="217"/>
      <c r="E2103" s="217"/>
      <c r="F2103" s="190"/>
      <c r="G2103" s="191"/>
    </row>
    <row r="2104" spans="1:7" ht="24" customHeight="1" x14ac:dyDescent="0.2">
      <c r="A2104" s="206" t="s">
        <v>1728</v>
      </c>
      <c r="B2104" s="207" t="str">
        <f>Obra</f>
        <v>CAPS. VIRGEN DE GUADALUPE</v>
      </c>
      <c r="C2104" s="217"/>
      <c r="D2104" s="217"/>
      <c r="E2104" s="217"/>
      <c r="F2104" s="190" t="s">
        <v>1729</v>
      </c>
      <c r="G2104" s="218">
        <f>Fecha_Base</f>
        <v>0</v>
      </c>
    </row>
    <row r="2105" spans="1:7" ht="24" customHeight="1" x14ac:dyDescent="0.2">
      <c r="A2105" s="208" t="s">
        <v>1730</v>
      </c>
      <c r="B2105" s="100" t="str">
        <f>Ubicación</f>
        <v xml:space="preserve"> Calle Enfermera Medina y Cristobal Colon - Dpto. CAUCETE   -  Sup. 227,50m2</v>
      </c>
      <c r="C2105" s="74"/>
      <c r="E2105" s="178"/>
      <c r="G2105" s="194"/>
    </row>
    <row r="2106" spans="1:7" ht="24" customHeight="1" x14ac:dyDescent="0.2">
      <c r="A2106" s="208" t="s">
        <v>1731</v>
      </c>
      <c r="B2106" s="192">
        <f>IFERROR(VALUE(LEFT(B2107,FIND(".",B2107)-1)),"")</f>
        <v>6</v>
      </c>
      <c r="C2106" s="71" t="str">
        <f>IFERROR(VLOOKUP(B2106,Tabla_CyP,2,FALSE),"INSTALACION SANITARIA ")</f>
        <v>SUB TOTAL ( 3 + 4 + 5 )</v>
      </c>
      <c r="E2106" s="178"/>
      <c r="G2106" s="194"/>
    </row>
    <row r="2107" spans="1:7" ht="24" customHeight="1" x14ac:dyDescent="0.2">
      <c r="A2107" s="208" t="s">
        <v>1732</v>
      </c>
      <c r="B2107" s="193" t="str">
        <f>IFERROR(VLOOKUP(COUNTIF($A$1:A2107,"ANALISIS DE PRECIOS"),Tabla_NumeroItem,2,FALSE),"")</f>
        <v>6.2.4</v>
      </c>
      <c r="C2107" s="71" t="str">
        <f>IFERROR(VLOOKUP(B2107,Tabla_CyP,2,FALSE),"")</f>
        <v>Canaletas de Chapa de acero galvanizado</v>
      </c>
      <c r="E2107" s="178"/>
      <c r="F2107" s="190" t="s">
        <v>1733</v>
      </c>
      <c r="G2107" s="194" t="str">
        <f>IFERROR(VLOOKUP(B2107,Tabla_CyP,4,FALSE),"")</f>
        <v>m2</v>
      </c>
    </row>
    <row r="2108" spans="1:7" ht="24" customHeight="1" x14ac:dyDescent="0.2">
      <c r="A2108" s="208"/>
      <c r="B2108" s="100"/>
      <c r="E2108" s="178"/>
      <c r="G2108" s="194"/>
    </row>
    <row r="2109" spans="1:7" ht="24" customHeight="1" x14ac:dyDescent="0.2">
      <c r="A2109" s="419" t="s">
        <v>1734</v>
      </c>
      <c r="B2109" s="420"/>
      <c r="C2109" s="421" t="s">
        <v>1690</v>
      </c>
      <c r="D2109" s="421" t="s">
        <v>1735</v>
      </c>
      <c r="E2109" s="423" t="s">
        <v>1736</v>
      </c>
      <c r="F2109" s="425" t="s">
        <v>1737</v>
      </c>
      <c r="G2109" s="425" t="s">
        <v>1738</v>
      </c>
    </row>
    <row r="2110" spans="1:7" ht="24" customHeight="1" x14ac:dyDescent="0.2">
      <c r="A2110" s="209" t="s">
        <v>1739</v>
      </c>
      <c r="B2110" s="209" t="s">
        <v>1740</v>
      </c>
      <c r="C2110" s="422"/>
      <c r="D2110" s="422"/>
      <c r="E2110" s="424"/>
      <c r="F2110" s="426"/>
      <c r="G2110" s="426"/>
    </row>
    <row r="2111" spans="1:7" ht="24" customHeight="1" x14ac:dyDescent="0.2">
      <c r="A2111" s="189"/>
      <c r="B2111" s="210"/>
      <c r="C2111" s="89" t="s">
        <v>1741</v>
      </c>
      <c r="D2111" s="197"/>
      <c r="E2111" s="198"/>
      <c r="F2111" s="199"/>
      <c r="G2111" s="200"/>
    </row>
    <row r="2112" spans="1:7" ht="24" customHeight="1" x14ac:dyDescent="0.2">
      <c r="A2112" s="211" t="str">
        <f t="shared" ref="A2112:A2125" si="636">IFERROR(VLOOKUP(C2112,Tabla_Insumos,4,FALSE),"")</f>
        <v/>
      </c>
      <c r="B2112" s="211" t="str">
        <f>IFERROR(VLOOKUP(C2112,Tabla_Insumos,5,FALSE),"")</f>
        <v/>
      </c>
      <c r="C2112" s="220"/>
      <c r="D2112" s="174" t="str">
        <f t="shared" ref="D2112:D2125" si="637">IFERROR(VLOOKUP(C2112,Tabla_Insumos,2,FALSE),"")</f>
        <v/>
      </c>
      <c r="E2112" s="173"/>
      <c r="F2112" s="201">
        <f t="shared" ref="F2112:F2125" si="638">IFERROR(VLOOKUP(C2112,Tabla_Insumos,3,FALSE),0)</f>
        <v>0</v>
      </c>
      <c r="G2112" s="201">
        <f>ROUND(E2112*F2112,2)</f>
        <v>0</v>
      </c>
    </row>
    <row r="2113" spans="1:7" ht="24" customHeight="1" x14ac:dyDescent="0.2">
      <c r="A2113" s="211" t="str">
        <f t="shared" si="636"/>
        <v/>
      </c>
      <c r="B2113" s="211" t="str">
        <f t="shared" ref="B2113:B2125" si="639">IFERROR(VLOOKUP(C2113,Tabla_Insumos,5,FALSE),"")</f>
        <v/>
      </c>
      <c r="C2113" s="220"/>
      <c r="D2113" s="174" t="str">
        <f t="shared" si="637"/>
        <v/>
      </c>
      <c r="E2113" s="173"/>
      <c r="F2113" s="201">
        <f t="shared" si="638"/>
        <v>0</v>
      </c>
      <c r="G2113" s="201">
        <f t="shared" ref="G2113:G2125" si="640">ROUND(E2113*F2113,2)</f>
        <v>0</v>
      </c>
    </row>
    <row r="2114" spans="1:7" ht="24" customHeight="1" x14ac:dyDescent="0.2">
      <c r="A2114" s="211" t="str">
        <f t="shared" si="636"/>
        <v/>
      </c>
      <c r="B2114" s="211" t="str">
        <f t="shared" si="639"/>
        <v/>
      </c>
      <c r="C2114" s="227"/>
      <c r="D2114" s="174" t="str">
        <f t="shared" si="637"/>
        <v/>
      </c>
      <c r="E2114" s="173"/>
      <c r="F2114" s="201">
        <f t="shared" si="638"/>
        <v>0</v>
      </c>
      <c r="G2114" s="201">
        <f t="shared" si="640"/>
        <v>0</v>
      </c>
    </row>
    <row r="2115" spans="1:7" ht="24" customHeight="1" x14ac:dyDescent="0.2">
      <c r="A2115" s="211" t="str">
        <f t="shared" si="636"/>
        <v/>
      </c>
      <c r="B2115" s="211" t="str">
        <f t="shared" si="639"/>
        <v/>
      </c>
      <c r="C2115" s="220"/>
      <c r="D2115" s="174" t="str">
        <f t="shared" si="637"/>
        <v/>
      </c>
      <c r="E2115" s="173"/>
      <c r="F2115" s="201">
        <f t="shared" si="638"/>
        <v>0</v>
      </c>
      <c r="G2115" s="201">
        <f t="shared" si="640"/>
        <v>0</v>
      </c>
    </row>
    <row r="2116" spans="1:7" ht="24" customHeight="1" x14ac:dyDescent="0.2">
      <c r="A2116" s="211" t="str">
        <f t="shared" si="636"/>
        <v/>
      </c>
      <c r="B2116" s="211" t="str">
        <f t="shared" si="639"/>
        <v/>
      </c>
      <c r="C2116" s="221"/>
      <c r="D2116" s="172" t="str">
        <f t="shared" si="637"/>
        <v/>
      </c>
      <c r="E2116" s="176"/>
      <c r="F2116" s="201">
        <f t="shared" si="638"/>
        <v>0</v>
      </c>
      <c r="G2116" s="201">
        <f t="shared" si="640"/>
        <v>0</v>
      </c>
    </row>
    <row r="2117" spans="1:7" ht="24" customHeight="1" x14ac:dyDescent="0.2">
      <c r="A2117" s="211" t="str">
        <f t="shared" si="636"/>
        <v/>
      </c>
      <c r="B2117" s="211" t="str">
        <f t="shared" si="639"/>
        <v/>
      </c>
      <c r="C2117" s="221"/>
      <c r="D2117" s="172" t="str">
        <f t="shared" si="637"/>
        <v/>
      </c>
      <c r="E2117" s="176"/>
      <c r="F2117" s="201">
        <f t="shared" si="638"/>
        <v>0</v>
      </c>
      <c r="G2117" s="201">
        <f t="shared" si="640"/>
        <v>0</v>
      </c>
    </row>
    <row r="2118" spans="1:7" ht="24" customHeight="1" x14ac:dyDescent="0.2">
      <c r="A2118" s="211" t="str">
        <f t="shared" si="636"/>
        <v/>
      </c>
      <c r="B2118" s="211" t="str">
        <f t="shared" si="639"/>
        <v/>
      </c>
      <c r="C2118" s="221"/>
      <c r="D2118" s="172" t="str">
        <f t="shared" si="637"/>
        <v/>
      </c>
      <c r="E2118" s="176"/>
      <c r="F2118" s="201">
        <f t="shared" si="638"/>
        <v>0</v>
      </c>
      <c r="G2118" s="201">
        <f t="shared" si="640"/>
        <v>0</v>
      </c>
    </row>
    <row r="2119" spans="1:7" ht="24" customHeight="1" x14ac:dyDescent="0.2">
      <c r="A2119" s="211" t="str">
        <f t="shared" si="636"/>
        <v/>
      </c>
      <c r="B2119" s="211" t="str">
        <f t="shared" si="639"/>
        <v/>
      </c>
      <c r="C2119" s="221"/>
      <c r="D2119" s="172" t="str">
        <f t="shared" si="637"/>
        <v/>
      </c>
      <c r="E2119" s="176"/>
      <c r="F2119" s="201">
        <f t="shared" si="638"/>
        <v>0</v>
      </c>
      <c r="G2119" s="201">
        <f t="shared" si="640"/>
        <v>0</v>
      </c>
    </row>
    <row r="2120" spans="1:7" ht="24" customHeight="1" x14ac:dyDescent="0.2">
      <c r="A2120" s="211" t="str">
        <f t="shared" si="636"/>
        <v/>
      </c>
      <c r="B2120" s="211" t="str">
        <f t="shared" si="639"/>
        <v/>
      </c>
      <c r="C2120" s="221"/>
      <c r="D2120" s="172" t="str">
        <f t="shared" si="637"/>
        <v/>
      </c>
      <c r="E2120" s="176"/>
      <c r="F2120" s="201">
        <f t="shared" si="638"/>
        <v>0</v>
      </c>
      <c r="G2120" s="201">
        <f t="shared" si="640"/>
        <v>0</v>
      </c>
    </row>
    <row r="2121" spans="1:7" ht="24" customHeight="1" x14ac:dyDescent="0.2">
      <c r="A2121" s="211" t="str">
        <f t="shared" si="636"/>
        <v/>
      </c>
      <c r="B2121" s="211" t="str">
        <f t="shared" si="639"/>
        <v/>
      </c>
      <c r="C2121" s="221"/>
      <c r="D2121" s="172" t="str">
        <f t="shared" si="637"/>
        <v/>
      </c>
      <c r="E2121" s="176"/>
      <c r="F2121" s="201">
        <f t="shared" si="638"/>
        <v>0</v>
      </c>
      <c r="G2121" s="201">
        <f t="shared" si="640"/>
        <v>0</v>
      </c>
    </row>
    <row r="2122" spans="1:7" ht="24" customHeight="1" x14ac:dyDescent="0.2">
      <c r="A2122" s="211" t="str">
        <f t="shared" si="636"/>
        <v/>
      </c>
      <c r="B2122" s="211" t="str">
        <f t="shared" si="639"/>
        <v/>
      </c>
      <c r="C2122" s="221"/>
      <c r="D2122" s="172" t="str">
        <f t="shared" si="637"/>
        <v/>
      </c>
      <c r="E2122" s="176"/>
      <c r="F2122" s="201">
        <f t="shared" si="638"/>
        <v>0</v>
      </c>
      <c r="G2122" s="201">
        <f t="shared" si="640"/>
        <v>0</v>
      </c>
    </row>
    <row r="2123" spans="1:7" ht="24" customHeight="1" x14ac:dyDescent="0.2">
      <c r="A2123" s="211" t="str">
        <f t="shared" si="636"/>
        <v/>
      </c>
      <c r="B2123" s="211" t="str">
        <f t="shared" si="639"/>
        <v/>
      </c>
      <c r="C2123" s="221"/>
      <c r="D2123" s="172" t="str">
        <f t="shared" si="637"/>
        <v/>
      </c>
      <c r="E2123" s="176"/>
      <c r="F2123" s="201">
        <f t="shared" si="638"/>
        <v>0</v>
      </c>
      <c r="G2123" s="201">
        <f t="shared" si="640"/>
        <v>0</v>
      </c>
    </row>
    <row r="2124" spans="1:7" ht="24" customHeight="1" x14ac:dyDescent="0.2">
      <c r="A2124" s="211" t="str">
        <f t="shared" si="636"/>
        <v/>
      </c>
      <c r="B2124" s="211" t="str">
        <f t="shared" si="639"/>
        <v/>
      </c>
      <c r="C2124" s="221"/>
      <c r="D2124" s="172" t="str">
        <f t="shared" si="637"/>
        <v/>
      </c>
      <c r="E2124" s="176"/>
      <c r="F2124" s="201">
        <f t="shared" si="638"/>
        <v>0</v>
      </c>
      <c r="G2124" s="201">
        <f t="shared" si="640"/>
        <v>0</v>
      </c>
    </row>
    <row r="2125" spans="1:7" ht="24" customHeight="1" x14ac:dyDescent="0.2">
      <c r="A2125" s="211" t="str">
        <f t="shared" si="636"/>
        <v/>
      </c>
      <c r="B2125" s="211" t="str">
        <f t="shared" si="639"/>
        <v/>
      </c>
      <c r="C2125" s="221"/>
      <c r="D2125" s="172" t="str">
        <f t="shared" si="637"/>
        <v/>
      </c>
      <c r="E2125" s="176"/>
      <c r="F2125" s="202">
        <f t="shared" si="638"/>
        <v>0</v>
      </c>
      <c r="G2125" s="201">
        <f t="shared" si="640"/>
        <v>0</v>
      </c>
    </row>
    <row r="2126" spans="1:7" ht="24" customHeight="1" x14ac:dyDescent="0.2">
      <c r="A2126" s="212"/>
      <c r="E2126" s="178"/>
      <c r="F2126" s="195" t="s">
        <v>1742</v>
      </c>
      <c r="G2126" s="222">
        <f>SUBTOTAL(9,G2112:G2125)</f>
        <v>0</v>
      </c>
    </row>
    <row r="2127" spans="1:7" ht="24" customHeight="1" x14ac:dyDescent="0.2">
      <c r="A2127" s="212"/>
      <c r="C2127" s="74" t="s">
        <v>1743</v>
      </c>
      <c r="E2127" s="178"/>
      <c r="G2127" s="194"/>
    </row>
    <row r="2128" spans="1:7" ht="24" customHeight="1" x14ac:dyDescent="0.2">
      <c r="A2128" s="211" t="str">
        <f t="shared" ref="A2128:A2135" si="641">IFERROR(VLOOKUP(C2128,Tabla_Insumos,4,FALSE),"")</f>
        <v/>
      </c>
      <c r="B2128" s="211" t="str">
        <f t="shared" ref="B2128:B2135" si="642">IFERROR(VLOOKUP(A2128,Tabla_Indices,5,FALSE),"")</f>
        <v/>
      </c>
      <c r="C2128" s="220"/>
      <c r="D2128" s="174" t="str">
        <f t="shared" ref="D2128:D2135" si="643">IFERROR(VLOOKUP(C2128,Tabla_Insumos,2,FALSE),"")</f>
        <v/>
      </c>
      <c r="E2128" s="173"/>
      <c r="F2128" s="201">
        <f t="shared" ref="F2128:F2135" si="644">IFERROR(VLOOKUP(C2128,Tabla_Insumos,3,FALSE),0)</f>
        <v>0</v>
      </c>
      <c r="G2128" s="201">
        <f>ROUND(E2128*F2128,2)</f>
        <v>0</v>
      </c>
    </row>
    <row r="2129" spans="1:7" ht="24" customHeight="1" x14ac:dyDescent="0.2">
      <c r="A2129" s="211" t="str">
        <f t="shared" si="641"/>
        <v/>
      </c>
      <c r="B2129" s="211" t="str">
        <f t="shared" si="642"/>
        <v/>
      </c>
      <c r="C2129" s="220"/>
      <c r="D2129" s="174" t="str">
        <f t="shared" si="643"/>
        <v/>
      </c>
      <c r="E2129" s="173"/>
      <c r="F2129" s="201">
        <f t="shared" si="644"/>
        <v>0</v>
      </c>
      <c r="G2129" s="201">
        <f>ROUND(E2129*F2129,2)</f>
        <v>0</v>
      </c>
    </row>
    <row r="2130" spans="1:7" ht="24" customHeight="1" x14ac:dyDescent="0.2">
      <c r="A2130" s="211" t="str">
        <f t="shared" si="641"/>
        <v/>
      </c>
      <c r="B2130" s="211" t="str">
        <f t="shared" si="642"/>
        <v/>
      </c>
      <c r="C2130" s="220"/>
      <c r="D2130" s="174" t="str">
        <f t="shared" si="643"/>
        <v/>
      </c>
      <c r="E2130" s="173"/>
      <c r="F2130" s="201">
        <f t="shared" si="644"/>
        <v>0</v>
      </c>
      <c r="G2130" s="201">
        <f t="shared" ref="G2130:G2135" si="645">ROUND(E2130*F2130,2)</f>
        <v>0</v>
      </c>
    </row>
    <row r="2131" spans="1:7" ht="24" customHeight="1" x14ac:dyDescent="0.2">
      <c r="A2131" s="211" t="str">
        <f t="shared" si="641"/>
        <v/>
      </c>
      <c r="B2131" s="211" t="str">
        <f t="shared" si="642"/>
        <v/>
      </c>
      <c r="C2131" s="220"/>
      <c r="D2131" s="174" t="str">
        <f t="shared" si="643"/>
        <v/>
      </c>
      <c r="E2131" s="173"/>
      <c r="F2131" s="201">
        <f t="shared" si="644"/>
        <v>0</v>
      </c>
      <c r="G2131" s="201">
        <f t="shared" si="645"/>
        <v>0</v>
      </c>
    </row>
    <row r="2132" spans="1:7" ht="24" customHeight="1" x14ac:dyDescent="0.2">
      <c r="A2132" s="211" t="str">
        <f t="shared" si="641"/>
        <v/>
      </c>
      <c r="B2132" s="211" t="str">
        <f t="shared" si="642"/>
        <v/>
      </c>
      <c r="C2132" s="220"/>
      <c r="D2132" s="174" t="str">
        <f t="shared" si="643"/>
        <v/>
      </c>
      <c r="E2132" s="173"/>
      <c r="F2132" s="201">
        <f t="shared" si="644"/>
        <v>0</v>
      </c>
      <c r="G2132" s="201">
        <f t="shared" si="645"/>
        <v>0</v>
      </c>
    </row>
    <row r="2133" spans="1:7" ht="24" customHeight="1" x14ac:dyDescent="0.2">
      <c r="A2133" s="211" t="str">
        <f t="shared" si="641"/>
        <v/>
      </c>
      <c r="B2133" s="211" t="str">
        <f t="shared" si="642"/>
        <v/>
      </c>
      <c r="C2133" s="220"/>
      <c r="D2133" s="174" t="str">
        <f t="shared" si="643"/>
        <v/>
      </c>
      <c r="E2133" s="173"/>
      <c r="F2133" s="201">
        <f t="shared" si="644"/>
        <v>0</v>
      </c>
      <c r="G2133" s="201">
        <f t="shared" si="645"/>
        <v>0</v>
      </c>
    </row>
    <row r="2134" spans="1:7" ht="24" customHeight="1" x14ac:dyDescent="0.2">
      <c r="A2134" s="211" t="str">
        <f t="shared" si="641"/>
        <v/>
      </c>
      <c r="B2134" s="211" t="str">
        <f t="shared" si="642"/>
        <v/>
      </c>
      <c r="C2134" s="221"/>
      <c r="D2134" s="172" t="str">
        <f t="shared" si="643"/>
        <v/>
      </c>
      <c r="E2134" s="176"/>
      <c r="F2134" s="201">
        <f t="shared" si="644"/>
        <v>0</v>
      </c>
      <c r="G2134" s="201">
        <f t="shared" si="645"/>
        <v>0</v>
      </c>
    </row>
    <row r="2135" spans="1:7" ht="24" customHeight="1" x14ac:dyDescent="0.2">
      <c r="A2135" s="211" t="str">
        <f t="shared" si="641"/>
        <v/>
      </c>
      <c r="B2135" s="211" t="str">
        <f t="shared" si="642"/>
        <v/>
      </c>
      <c r="C2135" s="221"/>
      <c r="D2135" s="172" t="str">
        <f t="shared" si="643"/>
        <v/>
      </c>
      <c r="E2135" s="176"/>
      <c r="F2135" s="201">
        <f t="shared" si="644"/>
        <v>0</v>
      </c>
      <c r="G2135" s="201">
        <f t="shared" si="645"/>
        <v>0</v>
      </c>
    </row>
    <row r="2136" spans="1:7" ht="24" customHeight="1" x14ac:dyDescent="0.2">
      <c r="A2136" s="212"/>
      <c r="E2136" s="178"/>
      <c r="F2136" s="195" t="s">
        <v>1744</v>
      </c>
      <c r="G2136" s="222">
        <f>SUBTOTAL(9,G2128:G2135)</f>
        <v>0</v>
      </c>
    </row>
    <row r="2137" spans="1:7" ht="24" customHeight="1" x14ac:dyDescent="0.2">
      <c r="A2137" s="212"/>
      <c r="C2137" s="74" t="s">
        <v>1745</v>
      </c>
      <c r="E2137" s="178"/>
      <c r="G2137" s="194"/>
    </row>
    <row r="2138" spans="1:7" ht="24" customHeight="1" x14ac:dyDescent="0.2">
      <c r="A2138" s="211" t="str">
        <f t="shared" ref="A2138:A2146" si="646">IFERROR(VLOOKUP(C2138,Tabla_Insumos,4,FALSE),"")</f>
        <v/>
      </c>
      <c r="B2138" s="211" t="str">
        <f t="shared" ref="B2138:B2146" si="647">IFERROR(VLOOKUP(C2138,Tabla_Insumos,5,FALSE),"")</f>
        <v/>
      </c>
      <c r="C2138" s="220"/>
      <c r="D2138" s="174" t="str">
        <f t="shared" ref="D2138:D2146" si="648">IFERROR(VLOOKUP(C2138,Tabla_Insumos,2,FALSE),"")</f>
        <v/>
      </c>
      <c r="E2138" s="173"/>
      <c r="F2138" s="201">
        <f t="shared" ref="F2138:F2146" si="649">IFERROR(VLOOKUP(C2138,Tabla_Insumos,3,FALSE),0)</f>
        <v>0</v>
      </c>
      <c r="G2138" s="201">
        <f t="shared" ref="G2138:G2146" si="650">ROUND(E2138*F2138,2)</f>
        <v>0</v>
      </c>
    </row>
    <row r="2139" spans="1:7" ht="24" customHeight="1" x14ac:dyDescent="0.2">
      <c r="A2139" s="211" t="str">
        <f t="shared" si="646"/>
        <v/>
      </c>
      <c r="B2139" s="211" t="str">
        <f t="shared" si="647"/>
        <v/>
      </c>
      <c r="C2139" s="220"/>
      <c r="D2139" s="174" t="str">
        <f t="shared" si="648"/>
        <v/>
      </c>
      <c r="E2139" s="173"/>
      <c r="F2139" s="201">
        <f t="shared" si="649"/>
        <v>0</v>
      </c>
      <c r="G2139" s="201">
        <f t="shared" si="650"/>
        <v>0</v>
      </c>
    </row>
    <row r="2140" spans="1:7" ht="24" customHeight="1" x14ac:dyDescent="0.2">
      <c r="A2140" s="211" t="str">
        <f t="shared" si="646"/>
        <v/>
      </c>
      <c r="B2140" s="211" t="str">
        <f t="shared" si="647"/>
        <v/>
      </c>
      <c r="C2140" s="221"/>
      <c r="D2140" s="172" t="str">
        <f t="shared" si="648"/>
        <v/>
      </c>
      <c r="E2140" s="176"/>
      <c r="F2140" s="201">
        <f t="shared" si="649"/>
        <v>0</v>
      </c>
      <c r="G2140" s="201">
        <f t="shared" si="650"/>
        <v>0</v>
      </c>
    </row>
    <row r="2141" spans="1:7" ht="24" customHeight="1" x14ac:dyDescent="0.2">
      <c r="A2141" s="211" t="str">
        <f t="shared" si="646"/>
        <v/>
      </c>
      <c r="B2141" s="211" t="str">
        <f t="shared" si="647"/>
        <v/>
      </c>
      <c r="C2141" s="221"/>
      <c r="D2141" s="172" t="str">
        <f t="shared" si="648"/>
        <v/>
      </c>
      <c r="E2141" s="176"/>
      <c r="F2141" s="201">
        <f t="shared" si="649"/>
        <v>0</v>
      </c>
      <c r="G2141" s="201">
        <f t="shared" si="650"/>
        <v>0</v>
      </c>
    </row>
    <row r="2142" spans="1:7" ht="24" customHeight="1" x14ac:dyDescent="0.2">
      <c r="A2142" s="211" t="str">
        <f t="shared" si="646"/>
        <v/>
      </c>
      <c r="B2142" s="211" t="str">
        <f t="shared" si="647"/>
        <v/>
      </c>
      <c r="C2142" s="221"/>
      <c r="D2142" s="172" t="str">
        <f t="shared" si="648"/>
        <v/>
      </c>
      <c r="E2142" s="176"/>
      <c r="F2142" s="201">
        <f t="shared" si="649"/>
        <v>0</v>
      </c>
      <c r="G2142" s="201">
        <f t="shared" si="650"/>
        <v>0</v>
      </c>
    </row>
    <row r="2143" spans="1:7" ht="24" customHeight="1" x14ac:dyDescent="0.2">
      <c r="A2143" s="211" t="str">
        <f t="shared" si="646"/>
        <v/>
      </c>
      <c r="B2143" s="211" t="str">
        <f t="shared" si="647"/>
        <v/>
      </c>
      <c r="C2143" s="221"/>
      <c r="D2143" s="172" t="str">
        <f t="shared" si="648"/>
        <v/>
      </c>
      <c r="E2143" s="176"/>
      <c r="F2143" s="201">
        <f t="shared" si="649"/>
        <v>0</v>
      </c>
      <c r="G2143" s="201">
        <f t="shared" si="650"/>
        <v>0</v>
      </c>
    </row>
    <row r="2144" spans="1:7" ht="24" customHeight="1" x14ac:dyDescent="0.2">
      <c r="A2144" s="211" t="str">
        <f t="shared" si="646"/>
        <v/>
      </c>
      <c r="B2144" s="211" t="str">
        <f t="shared" si="647"/>
        <v/>
      </c>
      <c r="C2144" s="221"/>
      <c r="D2144" s="172" t="str">
        <f t="shared" si="648"/>
        <v/>
      </c>
      <c r="E2144" s="176"/>
      <c r="F2144" s="201">
        <f t="shared" si="649"/>
        <v>0</v>
      </c>
      <c r="G2144" s="201">
        <f t="shared" si="650"/>
        <v>0</v>
      </c>
    </row>
    <row r="2145" spans="1:7" ht="24" customHeight="1" x14ac:dyDescent="0.2">
      <c r="A2145" s="211" t="str">
        <f t="shared" si="646"/>
        <v/>
      </c>
      <c r="B2145" s="211" t="str">
        <f t="shared" si="647"/>
        <v/>
      </c>
      <c r="C2145" s="221"/>
      <c r="D2145" s="172" t="str">
        <f t="shared" si="648"/>
        <v/>
      </c>
      <c r="E2145" s="176"/>
      <c r="F2145" s="201">
        <f t="shared" si="649"/>
        <v>0</v>
      </c>
      <c r="G2145" s="201">
        <f t="shared" si="650"/>
        <v>0</v>
      </c>
    </row>
    <row r="2146" spans="1:7" ht="24" customHeight="1" x14ac:dyDescent="0.2">
      <c r="A2146" s="211" t="str">
        <f t="shared" si="646"/>
        <v/>
      </c>
      <c r="B2146" s="211" t="str">
        <f t="shared" si="647"/>
        <v/>
      </c>
      <c r="C2146" s="221"/>
      <c r="D2146" s="172" t="str">
        <f t="shared" si="648"/>
        <v/>
      </c>
      <c r="E2146" s="176"/>
      <c r="F2146" s="201">
        <f t="shared" si="649"/>
        <v>0</v>
      </c>
      <c r="G2146" s="201">
        <f t="shared" si="650"/>
        <v>0</v>
      </c>
    </row>
    <row r="2147" spans="1:7" ht="24" customHeight="1" x14ac:dyDescent="0.2">
      <c r="A2147" s="213"/>
      <c r="E2147" s="178"/>
      <c r="F2147" s="195" t="s">
        <v>1746</v>
      </c>
      <c r="G2147" s="222">
        <f>SUBTOTAL(9,G2138:G2146)</f>
        <v>0</v>
      </c>
    </row>
    <row r="2148" spans="1:7" ht="24" customHeight="1" x14ac:dyDescent="0.2">
      <c r="A2148" s="212"/>
      <c r="E2148" s="178"/>
      <c r="G2148" s="194"/>
    </row>
    <row r="2149" spans="1:7" ht="24" customHeight="1" x14ac:dyDescent="0.2">
      <c r="A2149" s="214" t="str">
        <f>B2107</f>
        <v>6.2.4</v>
      </c>
      <c r="B2149" s="98" t="str">
        <f>C2107</f>
        <v>Canaletas de Chapa de acero galvanizado</v>
      </c>
      <c r="C2149" s="197"/>
      <c r="D2149" s="197" t="s">
        <v>1747</v>
      </c>
      <c r="E2149" s="198"/>
      <c r="F2149" s="225" t="s">
        <v>1748</v>
      </c>
      <c r="G2149" s="226">
        <f>SUBTOTAL(9,G2112:G2148)</f>
        <v>0</v>
      </c>
    </row>
    <row r="2151" spans="1:7" ht="24" customHeight="1" x14ac:dyDescent="0.2">
      <c r="A2151" s="203" t="s">
        <v>1725</v>
      </c>
      <c r="B2151" s="204"/>
      <c r="C2151" s="99"/>
      <c r="D2151" s="99"/>
      <c r="E2151" s="99"/>
      <c r="F2151" s="99"/>
      <c r="G2151" s="215"/>
    </row>
    <row r="2152" spans="1:7" ht="24" customHeight="1" x14ac:dyDescent="0.2">
      <c r="A2152" s="206" t="s">
        <v>1726</v>
      </c>
      <c r="B2152" s="207" t="str">
        <f>Comitente</f>
        <v>SUBSECRETARIA DE OBRAS PUBLICAS</v>
      </c>
      <c r="C2152" s="216"/>
      <c r="D2152" s="74"/>
      <c r="E2152" s="74"/>
      <c r="F2152" s="190"/>
      <c r="G2152" s="191"/>
    </row>
    <row r="2153" spans="1:7" ht="24" customHeight="1" x14ac:dyDescent="0.2">
      <c r="A2153" s="206" t="s">
        <v>1727</v>
      </c>
      <c r="B2153" s="207">
        <f>Contratista</f>
        <v>0</v>
      </c>
      <c r="C2153" s="217"/>
      <c r="D2153" s="217"/>
      <c r="E2153" s="217"/>
      <c r="F2153" s="190"/>
      <c r="G2153" s="191"/>
    </row>
    <row r="2154" spans="1:7" ht="24" customHeight="1" x14ac:dyDescent="0.2">
      <c r="A2154" s="206" t="s">
        <v>1728</v>
      </c>
      <c r="B2154" s="207" t="str">
        <f>Obra</f>
        <v>CAPS. VIRGEN DE GUADALUPE</v>
      </c>
      <c r="C2154" s="217"/>
      <c r="D2154" s="217"/>
      <c r="E2154" s="217"/>
      <c r="F2154" s="190" t="s">
        <v>1729</v>
      </c>
      <c r="G2154" s="218">
        <f>Fecha_Base</f>
        <v>0</v>
      </c>
    </row>
    <row r="2155" spans="1:7" ht="24" customHeight="1" x14ac:dyDescent="0.2">
      <c r="A2155" s="208" t="s">
        <v>1730</v>
      </c>
      <c r="B2155" s="100" t="str">
        <f>Ubicación</f>
        <v xml:space="preserve"> Calle Enfermera Medina y Cristobal Colon - Dpto. CAUCETE   -  Sup. 227,50m2</v>
      </c>
      <c r="C2155" s="74"/>
      <c r="E2155" s="178"/>
      <c r="G2155" s="194"/>
    </row>
    <row r="2156" spans="1:7" ht="24" customHeight="1" x14ac:dyDescent="0.2">
      <c r="A2156" s="208" t="s">
        <v>1731</v>
      </c>
      <c r="B2156" s="192">
        <f>IFERROR(VALUE(LEFT(B2157,FIND(".",B2157)-1)),"")</f>
        <v>7</v>
      </c>
      <c r="C2156" s="71" t="str">
        <f>IFERROR(VLOOKUP(B2156,Tabla_CyP,2,FALSE),"INSTALACIONES ELECTRICAS ")</f>
        <v xml:space="preserve">INSTALACIONES ELECTRICAS </v>
      </c>
      <c r="E2156" s="178"/>
      <c r="G2156" s="194"/>
    </row>
    <row r="2157" spans="1:7" ht="24" customHeight="1" x14ac:dyDescent="0.2">
      <c r="A2157" s="208" t="s">
        <v>1732</v>
      </c>
      <c r="B2157" s="193" t="str">
        <f>IFERROR(VLOOKUP(COUNTIF($A$1:A2157,"ANALISIS DE PRECIOS"),Tabla_NumeroItem,2,FALSE),"")</f>
        <v>7.2.1</v>
      </c>
      <c r="C2157" s="71" t="str">
        <f>IFERROR(VLOOKUP(B2157,Tabla_CyP,2,FALSE),"")</f>
        <v>Junta tomada con placa de roca de yeso</v>
      </c>
      <c r="E2157" s="178"/>
      <c r="F2157" s="190" t="s">
        <v>1733</v>
      </c>
      <c r="G2157" s="194" t="str">
        <f>IFERROR(VLOOKUP(B2157,Tabla_CyP,4,FALSE),"")</f>
        <v>m2</v>
      </c>
    </row>
    <row r="2158" spans="1:7" ht="24" customHeight="1" x14ac:dyDescent="0.2">
      <c r="A2158" s="208"/>
      <c r="B2158" s="100"/>
      <c r="E2158" s="178"/>
      <c r="G2158" s="194"/>
    </row>
    <row r="2159" spans="1:7" ht="24" customHeight="1" x14ac:dyDescent="0.2">
      <c r="A2159" s="419" t="s">
        <v>1734</v>
      </c>
      <c r="B2159" s="420"/>
      <c r="C2159" s="421" t="s">
        <v>1690</v>
      </c>
      <c r="D2159" s="421" t="s">
        <v>1735</v>
      </c>
      <c r="E2159" s="423" t="s">
        <v>1736</v>
      </c>
      <c r="F2159" s="425" t="s">
        <v>1737</v>
      </c>
      <c r="G2159" s="425" t="s">
        <v>1738</v>
      </c>
    </row>
    <row r="2160" spans="1:7" ht="24" customHeight="1" x14ac:dyDescent="0.2">
      <c r="A2160" s="209" t="s">
        <v>1739</v>
      </c>
      <c r="B2160" s="209" t="s">
        <v>1740</v>
      </c>
      <c r="C2160" s="422"/>
      <c r="D2160" s="422"/>
      <c r="E2160" s="424"/>
      <c r="F2160" s="426"/>
      <c r="G2160" s="426"/>
    </row>
    <row r="2161" spans="1:7" ht="24" customHeight="1" x14ac:dyDescent="0.2">
      <c r="A2161" s="189"/>
      <c r="B2161" s="210"/>
      <c r="C2161" s="89" t="s">
        <v>1741</v>
      </c>
      <c r="D2161" s="197"/>
      <c r="E2161" s="198"/>
      <c r="F2161" s="199"/>
      <c r="G2161" s="200"/>
    </row>
    <row r="2162" spans="1:7" ht="24" customHeight="1" x14ac:dyDescent="0.2">
      <c r="A2162" s="211" t="str">
        <f t="shared" ref="A2162:A2175" si="651">IFERROR(VLOOKUP(C2162,Tabla_Insumos,4,FALSE),"")</f>
        <v/>
      </c>
      <c r="B2162" s="211" t="str">
        <f>IFERROR(VLOOKUP(C2162,Tabla_Insumos,5,FALSE),"")</f>
        <v/>
      </c>
      <c r="C2162" s="220"/>
      <c r="D2162" s="174" t="str">
        <f t="shared" ref="D2162:D2175" si="652">IFERROR(VLOOKUP(C2162,Tabla_Insumos,2,FALSE),"")</f>
        <v/>
      </c>
      <c r="E2162" s="173"/>
      <c r="F2162" s="201">
        <f t="shared" ref="F2162:F2175" si="653">IFERROR(VLOOKUP(C2162,Tabla_Insumos,3,FALSE),0)</f>
        <v>0</v>
      </c>
      <c r="G2162" s="201">
        <f>ROUND(E2162*F2162,2)</f>
        <v>0</v>
      </c>
    </row>
    <row r="2163" spans="1:7" ht="24" customHeight="1" x14ac:dyDescent="0.2">
      <c r="A2163" s="211" t="str">
        <f t="shared" si="651"/>
        <v/>
      </c>
      <c r="B2163" s="211" t="str">
        <f t="shared" ref="B2163:B2175" si="654">IFERROR(VLOOKUP(C2163,Tabla_Insumos,5,FALSE),"")</f>
        <v/>
      </c>
      <c r="C2163" s="220"/>
      <c r="D2163" s="174" t="str">
        <f t="shared" si="652"/>
        <v/>
      </c>
      <c r="E2163" s="173"/>
      <c r="F2163" s="201">
        <f t="shared" si="653"/>
        <v>0</v>
      </c>
      <c r="G2163" s="201">
        <f t="shared" ref="G2163:G2175" si="655">ROUND(E2163*F2163,2)</f>
        <v>0</v>
      </c>
    </row>
    <row r="2164" spans="1:7" ht="24" customHeight="1" x14ac:dyDescent="0.2">
      <c r="A2164" s="211" t="str">
        <f t="shared" si="651"/>
        <v/>
      </c>
      <c r="B2164" s="211" t="str">
        <f t="shared" si="654"/>
        <v/>
      </c>
      <c r="C2164" s="227"/>
      <c r="D2164" s="174" t="str">
        <f t="shared" si="652"/>
        <v/>
      </c>
      <c r="E2164" s="173"/>
      <c r="F2164" s="201">
        <f t="shared" si="653"/>
        <v>0</v>
      </c>
      <c r="G2164" s="201">
        <f t="shared" si="655"/>
        <v>0</v>
      </c>
    </row>
    <row r="2165" spans="1:7" ht="24" customHeight="1" x14ac:dyDescent="0.2">
      <c r="A2165" s="211" t="str">
        <f t="shared" si="651"/>
        <v/>
      </c>
      <c r="B2165" s="211" t="str">
        <f t="shared" si="654"/>
        <v/>
      </c>
      <c r="C2165" s="220"/>
      <c r="D2165" s="174" t="str">
        <f t="shared" si="652"/>
        <v/>
      </c>
      <c r="E2165" s="173"/>
      <c r="F2165" s="201">
        <f t="shared" si="653"/>
        <v>0</v>
      </c>
      <c r="G2165" s="201">
        <f t="shared" si="655"/>
        <v>0</v>
      </c>
    </row>
    <row r="2166" spans="1:7" ht="24" customHeight="1" x14ac:dyDescent="0.2">
      <c r="A2166" s="211" t="str">
        <f t="shared" si="651"/>
        <v/>
      </c>
      <c r="B2166" s="211" t="str">
        <f t="shared" si="654"/>
        <v/>
      </c>
      <c r="C2166" s="221"/>
      <c r="D2166" s="172" t="str">
        <f t="shared" si="652"/>
        <v/>
      </c>
      <c r="E2166" s="176"/>
      <c r="F2166" s="201">
        <f t="shared" si="653"/>
        <v>0</v>
      </c>
      <c r="G2166" s="201">
        <f t="shared" si="655"/>
        <v>0</v>
      </c>
    </row>
    <row r="2167" spans="1:7" ht="24" customHeight="1" x14ac:dyDescent="0.2">
      <c r="A2167" s="211" t="str">
        <f t="shared" si="651"/>
        <v/>
      </c>
      <c r="B2167" s="211" t="str">
        <f t="shared" si="654"/>
        <v/>
      </c>
      <c r="C2167" s="221"/>
      <c r="D2167" s="172" t="str">
        <f t="shared" si="652"/>
        <v/>
      </c>
      <c r="E2167" s="176"/>
      <c r="F2167" s="201">
        <f t="shared" si="653"/>
        <v>0</v>
      </c>
      <c r="G2167" s="201">
        <f t="shared" si="655"/>
        <v>0</v>
      </c>
    </row>
    <row r="2168" spans="1:7" ht="24" customHeight="1" x14ac:dyDescent="0.2">
      <c r="A2168" s="211" t="str">
        <f t="shared" si="651"/>
        <v/>
      </c>
      <c r="B2168" s="211" t="str">
        <f t="shared" si="654"/>
        <v/>
      </c>
      <c r="C2168" s="221"/>
      <c r="D2168" s="172" t="str">
        <f t="shared" si="652"/>
        <v/>
      </c>
      <c r="E2168" s="176"/>
      <c r="F2168" s="201">
        <f t="shared" si="653"/>
        <v>0</v>
      </c>
      <c r="G2168" s="201">
        <f t="shared" si="655"/>
        <v>0</v>
      </c>
    </row>
    <row r="2169" spans="1:7" ht="24" customHeight="1" x14ac:dyDescent="0.2">
      <c r="A2169" s="211" t="str">
        <f t="shared" si="651"/>
        <v/>
      </c>
      <c r="B2169" s="211" t="str">
        <f t="shared" si="654"/>
        <v/>
      </c>
      <c r="C2169" s="221"/>
      <c r="D2169" s="172" t="str">
        <f t="shared" si="652"/>
        <v/>
      </c>
      <c r="E2169" s="176"/>
      <c r="F2169" s="201">
        <f t="shared" si="653"/>
        <v>0</v>
      </c>
      <c r="G2169" s="201">
        <f t="shared" si="655"/>
        <v>0</v>
      </c>
    </row>
    <row r="2170" spans="1:7" ht="24" customHeight="1" x14ac:dyDescent="0.2">
      <c r="A2170" s="211" t="str">
        <f t="shared" si="651"/>
        <v/>
      </c>
      <c r="B2170" s="211" t="str">
        <f t="shared" si="654"/>
        <v/>
      </c>
      <c r="C2170" s="221"/>
      <c r="D2170" s="172" t="str">
        <f t="shared" si="652"/>
        <v/>
      </c>
      <c r="E2170" s="176"/>
      <c r="F2170" s="201">
        <f t="shared" si="653"/>
        <v>0</v>
      </c>
      <c r="G2170" s="201">
        <f t="shared" si="655"/>
        <v>0</v>
      </c>
    </row>
    <row r="2171" spans="1:7" ht="24" customHeight="1" x14ac:dyDescent="0.2">
      <c r="A2171" s="211" t="str">
        <f t="shared" si="651"/>
        <v/>
      </c>
      <c r="B2171" s="211" t="str">
        <f t="shared" si="654"/>
        <v/>
      </c>
      <c r="C2171" s="221"/>
      <c r="D2171" s="172" t="str">
        <f t="shared" si="652"/>
        <v/>
      </c>
      <c r="E2171" s="176"/>
      <c r="F2171" s="201">
        <f t="shared" si="653"/>
        <v>0</v>
      </c>
      <c r="G2171" s="201">
        <f t="shared" si="655"/>
        <v>0</v>
      </c>
    </row>
    <row r="2172" spans="1:7" ht="24" customHeight="1" x14ac:dyDescent="0.2">
      <c r="A2172" s="211" t="str">
        <f t="shared" si="651"/>
        <v/>
      </c>
      <c r="B2172" s="211" t="str">
        <f t="shared" si="654"/>
        <v/>
      </c>
      <c r="C2172" s="221"/>
      <c r="D2172" s="172" t="str">
        <f t="shared" si="652"/>
        <v/>
      </c>
      <c r="E2172" s="176"/>
      <c r="F2172" s="201">
        <f t="shared" si="653"/>
        <v>0</v>
      </c>
      <c r="G2172" s="201">
        <f t="shared" si="655"/>
        <v>0</v>
      </c>
    </row>
    <row r="2173" spans="1:7" ht="24" customHeight="1" x14ac:dyDescent="0.2">
      <c r="A2173" s="211" t="str">
        <f t="shared" si="651"/>
        <v/>
      </c>
      <c r="B2173" s="211" t="str">
        <f t="shared" si="654"/>
        <v/>
      </c>
      <c r="C2173" s="221"/>
      <c r="D2173" s="172" t="str">
        <f t="shared" si="652"/>
        <v/>
      </c>
      <c r="E2173" s="176"/>
      <c r="F2173" s="201">
        <f t="shared" si="653"/>
        <v>0</v>
      </c>
      <c r="G2173" s="201">
        <f t="shared" si="655"/>
        <v>0</v>
      </c>
    </row>
    <row r="2174" spans="1:7" ht="24" customHeight="1" x14ac:dyDescent="0.2">
      <c r="A2174" s="211" t="str">
        <f t="shared" si="651"/>
        <v/>
      </c>
      <c r="B2174" s="211" t="str">
        <f t="shared" si="654"/>
        <v/>
      </c>
      <c r="C2174" s="221"/>
      <c r="D2174" s="172" t="str">
        <f t="shared" si="652"/>
        <v/>
      </c>
      <c r="E2174" s="176"/>
      <c r="F2174" s="201">
        <f t="shared" si="653"/>
        <v>0</v>
      </c>
      <c r="G2174" s="201">
        <f t="shared" si="655"/>
        <v>0</v>
      </c>
    </row>
    <row r="2175" spans="1:7" ht="24" customHeight="1" x14ac:dyDescent="0.2">
      <c r="A2175" s="211" t="str">
        <f t="shared" si="651"/>
        <v/>
      </c>
      <c r="B2175" s="211" t="str">
        <f t="shared" si="654"/>
        <v/>
      </c>
      <c r="C2175" s="221"/>
      <c r="D2175" s="172" t="str">
        <f t="shared" si="652"/>
        <v/>
      </c>
      <c r="E2175" s="176"/>
      <c r="F2175" s="202">
        <f t="shared" si="653"/>
        <v>0</v>
      </c>
      <c r="G2175" s="201">
        <f t="shared" si="655"/>
        <v>0</v>
      </c>
    </row>
    <row r="2176" spans="1:7" ht="24" customHeight="1" x14ac:dyDescent="0.2">
      <c r="A2176" s="212"/>
      <c r="E2176" s="178"/>
      <c r="F2176" s="195" t="s">
        <v>1742</v>
      </c>
      <c r="G2176" s="222">
        <f>SUBTOTAL(9,G2162:G2175)</f>
        <v>0</v>
      </c>
    </row>
    <row r="2177" spans="1:7" ht="24" customHeight="1" x14ac:dyDescent="0.2">
      <c r="A2177" s="212"/>
      <c r="C2177" s="74" t="s">
        <v>1743</v>
      </c>
      <c r="E2177" s="178"/>
      <c r="G2177" s="194"/>
    </row>
    <row r="2178" spans="1:7" ht="24" customHeight="1" x14ac:dyDescent="0.2">
      <c r="A2178" s="211" t="str">
        <f t="shared" ref="A2178:A2185" si="656">IFERROR(VLOOKUP(C2178,Tabla_Insumos,4,FALSE),"")</f>
        <v/>
      </c>
      <c r="B2178" s="211" t="str">
        <f t="shared" ref="B2178:B2185" si="657">IFERROR(VLOOKUP(A2178,Tabla_Indices,5,FALSE),"")</f>
        <v/>
      </c>
      <c r="C2178" s="220"/>
      <c r="D2178" s="174" t="str">
        <f t="shared" ref="D2178:D2185" si="658">IFERROR(VLOOKUP(C2178,Tabla_Insumos,2,FALSE),"")</f>
        <v/>
      </c>
      <c r="E2178" s="173"/>
      <c r="F2178" s="201">
        <f t="shared" ref="F2178:F2185" si="659">IFERROR(VLOOKUP(C2178,Tabla_Insumos,3,FALSE),0)</f>
        <v>0</v>
      </c>
      <c r="G2178" s="201">
        <f>ROUND(E2178*F2178,2)</f>
        <v>0</v>
      </c>
    </row>
    <row r="2179" spans="1:7" ht="24" customHeight="1" x14ac:dyDescent="0.2">
      <c r="A2179" s="211" t="str">
        <f t="shared" si="656"/>
        <v/>
      </c>
      <c r="B2179" s="211" t="str">
        <f t="shared" si="657"/>
        <v/>
      </c>
      <c r="C2179" s="220"/>
      <c r="D2179" s="174" t="str">
        <f t="shared" si="658"/>
        <v/>
      </c>
      <c r="E2179" s="173"/>
      <c r="F2179" s="201">
        <f t="shared" si="659"/>
        <v>0</v>
      </c>
      <c r="G2179" s="201">
        <f>ROUND(E2179*F2179,2)</f>
        <v>0</v>
      </c>
    </row>
    <row r="2180" spans="1:7" ht="24" customHeight="1" x14ac:dyDescent="0.2">
      <c r="A2180" s="211" t="str">
        <f t="shared" si="656"/>
        <v/>
      </c>
      <c r="B2180" s="211" t="str">
        <f t="shared" si="657"/>
        <v/>
      </c>
      <c r="C2180" s="220"/>
      <c r="D2180" s="174" t="str">
        <f t="shared" si="658"/>
        <v/>
      </c>
      <c r="E2180" s="173"/>
      <c r="F2180" s="201">
        <f t="shared" si="659"/>
        <v>0</v>
      </c>
      <c r="G2180" s="201">
        <f t="shared" ref="G2180:G2185" si="660">ROUND(E2180*F2180,2)</f>
        <v>0</v>
      </c>
    </row>
    <row r="2181" spans="1:7" ht="24" customHeight="1" x14ac:dyDescent="0.2">
      <c r="A2181" s="211" t="str">
        <f t="shared" si="656"/>
        <v/>
      </c>
      <c r="B2181" s="211" t="str">
        <f t="shared" si="657"/>
        <v/>
      </c>
      <c r="C2181" s="220"/>
      <c r="D2181" s="174" t="str">
        <f t="shared" si="658"/>
        <v/>
      </c>
      <c r="E2181" s="173"/>
      <c r="F2181" s="201">
        <f t="shared" si="659"/>
        <v>0</v>
      </c>
      <c r="G2181" s="201">
        <f t="shared" si="660"/>
        <v>0</v>
      </c>
    </row>
    <row r="2182" spans="1:7" ht="24" customHeight="1" x14ac:dyDescent="0.2">
      <c r="A2182" s="211" t="str">
        <f t="shared" si="656"/>
        <v/>
      </c>
      <c r="B2182" s="211" t="str">
        <f t="shared" si="657"/>
        <v/>
      </c>
      <c r="C2182" s="220"/>
      <c r="D2182" s="174" t="str">
        <f t="shared" si="658"/>
        <v/>
      </c>
      <c r="E2182" s="173"/>
      <c r="F2182" s="201">
        <f t="shared" si="659"/>
        <v>0</v>
      </c>
      <c r="G2182" s="201">
        <f t="shared" si="660"/>
        <v>0</v>
      </c>
    </row>
    <row r="2183" spans="1:7" ht="24" customHeight="1" x14ac:dyDescent="0.2">
      <c r="A2183" s="211" t="str">
        <f t="shared" si="656"/>
        <v/>
      </c>
      <c r="B2183" s="211" t="str">
        <f t="shared" si="657"/>
        <v/>
      </c>
      <c r="C2183" s="220"/>
      <c r="D2183" s="174" t="str">
        <f t="shared" si="658"/>
        <v/>
      </c>
      <c r="E2183" s="173"/>
      <c r="F2183" s="201">
        <f t="shared" si="659"/>
        <v>0</v>
      </c>
      <c r="G2183" s="201">
        <f t="shared" si="660"/>
        <v>0</v>
      </c>
    </row>
    <row r="2184" spans="1:7" ht="24" customHeight="1" x14ac:dyDescent="0.2">
      <c r="A2184" s="211" t="str">
        <f t="shared" si="656"/>
        <v/>
      </c>
      <c r="B2184" s="211" t="str">
        <f t="shared" si="657"/>
        <v/>
      </c>
      <c r="C2184" s="221"/>
      <c r="D2184" s="172" t="str">
        <f t="shared" si="658"/>
        <v/>
      </c>
      <c r="E2184" s="176"/>
      <c r="F2184" s="201">
        <f t="shared" si="659"/>
        <v>0</v>
      </c>
      <c r="G2184" s="201">
        <f t="shared" si="660"/>
        <v>0</v>
      </c>
    </row>
    <row r="2185" spans="1:7" ht="24" customHeight="1" x14ac:dyDescent="0.2">
      <c r="A2185" s="211" t="str">
        <f t="shared" si="656"/>
        <v/>
      </c>
      <c r="B2185" s="211" t="str">
        <f t="shared" si="657"/>
        <v/>
      </c>
      <c r="C2185" s="221"/>
      <c r="D2185" s="172" t="str">
        <f t="shared" si="658"/>
        <v/>
      </c>
      <c r="E2185" s="176"/>
      <c r="F2185" s="201">
        <f t="shared" si="659"/>
        <v>0</v>
      </c>
      <c r="G2185" s="201">
        <f t="shared" si="660"/>
        <v>0</v>
      </c>
    </row>
    <row r="2186" spans="1:7" ht="24" customHeight="1" x14ac:dyDescent="0.2">
      <c r="A2186" s="212"/>
      <c r="E2186" s="178"/>
      <c r="F2186" s="195" t="s">
        <v>1744</v>
      </c>
      <c r="G2186" s="222">
        <f>SUBTOTAL(9,G2178:G2185)</f>
        <v>0</v>
      </c>
    </row>
    <row r="2187" spans="1:7" ht="24" customHeight="1" x14ac:dyDescent="0.2">
      <c r="A2187" s="212"/>
      <c r="C2187" s="74" t="s">
        <v>1745</v>
      </c>
      <c r="E2187" s="178"/>
      <c r="G2187" s="194"/>
    </row>
    <row r="2188" spans="1:7" ht="24" customHeight="1" x14ac:dyDescent="0.2">
      <c r="A2188" s="211" t="str">
        <f t="shared" ref="A2188:A2196" si="661">IFERROR(VLOOKUP(C2188,Tabla_Insumos,4,FALSE),"")</f>
        <v/>
      </c>
      <c r="B2188" s="211" t="str">
        <f t="shared" ref="B2188:B2196" si="662">IFERROR(VLOOKUP(C2188,Tabla_Insumos,5,FALSE),"")</f>
        <v/>
      </c>
      <c r="C2188" s="220"/>
      <c r="D2188" s="174" t="str">
        <f t="shared" ref="D2188:D2196" si="663">IFERROR(VLOOKUP(C2188,Tabla_Insumos,2,FALSE),"")</f>
        <v/>
      </c>
      <c r="E2188" s="173"/>
      <c r="F2188" s="201">
        <f t="shared" ref="F2188:F2196" si="664">IFERROR(VLOOKUP(C2188,Tabla_Insumos,3,FALSE),0)</f>
        <v>0</v>
      </c>
      <c r="G2188" s="201">
        <f t="shared" ref="G2188:G2196" si="665">ROUND(E2188*F2188,2)</f>
        <v>0</v>
      </c>
    </row>
    <row r="2189" spans="1:7" ht="24" customHeight="1" x14ac:dyDescent="0.2">
      <c r="A2189" s="211" t="str">
        <f t="shared" si="661"/>
        <v/>
      </c>
      <c r="B2189" s="211" t="str">
        <f t="shared" si="662"/>
        <v/>
      </c>
      <c r="C2189" s="220"/>
      <c r="D2189" s="174" t="str">
        <f t="shared" si="663"/>
        <v/>
      </c>
      <c r="E2189" s="173"/>
      <c r="F2189" s="201">
        <f t="shared" si="664"/>
        <v>0</v>
      </c>
      <c r="G2189" s="201">
        <f t="shared" si="665"/>
        <v>0</v>
      </c>
    </row>
    <row r="2190" spans="1:7" ht="24" customHeight="1" x14ac:dyDescent="0.2">
      <c r="A2190" s="211" t="str">
        <f t="shared" si="661"/>
        <v/>
      </c>
      <c r="B2190" s="211" t="str">
        <f t="shared" si="662"/>
        <v/>
      </c>
      <c r="C2190" s="221"/>
      <c r="D2190" s="172" t="str">
        <f t="shared" si="663"/>
        <v/>
      </c>
      <c r="E2190" s="176"/>
      <c r="F2190" s="201">
        <f t="shared" si="664"/>
        <v>0</v>
      </c>
      <c r="G2190" s="201">
        <f t="shared" si="665"/>
        <v>0</v>
      </c>
    </row>
    <row r="2191" spans="1:7" ht="24" customHeight="1" x14ac:dyDescent="0.2">
      <c r="A2191" s="211" t="str">
        <f t="shared" si="661"/>
        <v/>
      </c>
      <c r="B2191" s="211" t="str">
        <f t="shared" si="662"/>
        <v/>
      </c>
      <c r="C2191" s="221"/>
      <c r="D2191" s="172" t="str">
        <f t="shared" si="663"/>
        <v/>
      </c>
      <c r="E2191" s="176"/>
      <c r="F2191" s="201">
        <f t="shared" si="664"/>
        <v>0</v>
      </c>
      <c r="G2191" s="201">
        <f t="shared" si="665"/>
        <v>0</v>
      </c>
    </row>
    <row r="2192" spans="1:7" ht="24" customHeight="1" x14ac:dyDescent="0.2">
      <c r="A2192" s="211" t="str">
        <f t="shared" si="661"/>
        <v/>
      </c>
      <c r="B2192" s="211" t="str">
        <f t="shared" si="662"/>
        <v/>
      </c>
      <c r="C2192" s="221"/>
      <c r="D2192" s="172" t="str">
        <f t="shared" si="663"/>
        <v/>
      </c>
      <c r="E2192" s="176"/>
      <c r="F2192" s="201">
        <f t="shared" si="664"/>
        <v>0</v>
      </c>
      <c r="G2192" s="201">
        <f t="shared" si="665"/>
        <v>0</v>
      </c>
    </row>
    <row r="2193" spans="1:7" ht="24" customHeight="1" x14ac:dyDescent="0.2">
      <c r="A2193" s="211" t="str">
        <f t="shared" si="661"/>
        <v/>
      </c>
      <c r="B2193" s="211" t="str">
        <f t="shared" si="662"/>
        <v/>
      </c>
      <c r="C2193" s="221"/>
      <c r="D2193" s="172" t="str">
        <f t="shared" si="663"/>
        <v/>
      </c>
      <c r="E2193" s="176"/>
      <c r="F2193" s="201">
        <f t="shared" si="664"/>
        <v>0</v>
      </c>
      <c r="G2193" s="201">
        <f t="shared" si="665"/>
        <v>0</v>
      </c>
    </row>
    <row r="2194" spans="1:7" ht="24" customHeight="1" x14ac:dyDescent="0.2">
      <c r="A2194" s="211" t="str">
        <f t="shared" si="661"/>
        <v/>
      </c>
      <c r="B2194" s="211" t="str">
        <f t="shared" si="662"/>
        <v/>
      </c>
      <c r="C2194" s="221"/>
      <c r="D2194" s="172" t="str">
        <f t="shared" si="663"/>
        <v/>
      </c>
      <c r="E2194" s="176"/>
      <c r="F2194" s="201">
        <f t="shared" si="664"/>
        <v>0</v>
      </c>
      <c r="G2194" s="201">
        <f t="shared" si="665"/>
        <v>0</v>
      </c>
    </row>
    <row r="2195" spans="1:7" ht="24" customHeight="1" x14ac:dyDescent="0.2">
      <c r="A2195" s="211" t="str">
        <f t="shared" si="661"/>
        <v/>
      </c>
      <c r="B2195" s="211" t="str">
        <f t="shared" si="662"/>
        <v/>
      </c>
      <c r="C2195" s="221"/>
      <c r="D2195" s="172" t="str">
        <f t="shared" si="663"/>
        <v/>
      </c>
      <c r="E2195" s="176"/>
      <c r="F2195" s="201">
        <f t="shared" si="664"/>
        <v>0</v>
      </c>
      <c r="G2195" s="201">
        <f t="shared" si="665"/>
        <v>0</v>
      </c>
    </row>
    <row r="2196" spans="1:7" ht="24" customHeight="1" x14ac:dyDescent="0.2">
      <c r="A2196" s="211" t="str">
        <f t="shared" si="661"/>
        <v/>
      </c>
      <c r="B2196" s="211" t="str">
        <f t="shared" si="662"/>
        <v/>
      </c>
      <c r="C2196" s="221"/>
      <c r="D2196" s="172" t="str">
        <f t="shared" si="663"/>
        <v/>
      </c>
      <c r="E2196" s="176"/>
      <c r="F2196" s="201">
        <f t="shared" si="664"/>
        <v>0</v>
      </c>
      <c r="G2196" s="201">
        <f t="shared" si="665"/>
        <v>0</v>
      </c>
    </row>
    <row r="2197" spans="1:7" ht="24" customHeight="1" x14ac:dyDescent="0.2">
      <c r="A2197" s="213"/>
      <c r="E2197" s="178"/>
      <c r="F2197" s="195" t="s">
        <v>1746</v>
      </c>
      <c r="G2197" s="222">
        <f>SUBTOTAL(9,G2188:G2196)</f>
        <v>0</v>
      </c>
    </row>
    <row r="2198" spans="1:7" ht="24" customHeight="1" x14ac:dyDescent="0.2">
      <c r="A2198" s="212"/>
      <c r="E2198" s="178"/>
      <c r="G2198" s="194"/>
    </row>
    <row r="2199" spans="1:7" ht="24" customHeight="1" x14ac:dyDescent="0.2">
      <c r="A2199" s="214" t="str">
        <f>B2157</f>
        <v>7.2.1</v>
      </c>
      <c r="B2199" s="98" t="str">
        <f>C2157</f>
        <v>Junta tomada con placa de roca de yeso</v>
      </c>
      <c r="C2199" s="197"/>
      <c r="D2199" s="197" t="s">
        <v>1747</v>
      </c>
      <c r="E2199" s="198"/>
      <c r="F2199" s="225" t="s">
        <v>1748</v>
      </c>
      <c r="G2199" s="226">
        <f>SUBTOTAL(9,G2162:G2198)</f>
        <v>0</v>
      </c>
    </row>
    <row r="2201" spans="1:7" ht="24" customHeight="1" x14ac:dyDescent="0.2">
      <c r="A2201" s="203" t="s">
        <v>1725</v>
      </c>
      <c r="B2201" s="204"/>
      <c r="C2201" s="99"/>
      <c r="D2201" s="99"/>
      <c r="E2201" s="99"/>
      <c r="F2201" s="99"/>
      <c r="G2201" s="215"/>
    </row>
    <row r="2202" spans="1:7" ht="24" customHeight="1" x14ac:dyDescent="0.2">
      <c r="A2202" s="206" t="s">
        <v>1726</v>
      </c>
      <c r="B2202" s="207" t="str">
        <f>Comitente</f>
        <v>SUBSECRETARIA DE OBRAS PUBLICAS</v>
      </c>
      <c r="C2202" s="216"/>
      <c r="D2202" s="74"/>
      <c r="E2202" s="74"/>
      <c r="F2202" s="190"/>
      <c r="G2202" s="191"/>
    </row>
    <row r="2203" spans="1:7" ht="24" customHeight="1" x14ac:dyDescent="0.2">
      <c r="A2203" s="206" t="s">
        <v>1727</v>
      </c>
      <c r="B2203" s="207">
        <f>Contratista</f>
        <v>0</v>
      </c>
      <c r="C2203" s="217"/>
      <c r="D2203" s="217"/>
      <c r="E2203" s="217"/>
      <c r="F2203" s="190"/>
      <c r="G2203" s="191"/>
    </row>
    <row r="2204" spans="1:7" ht="24" customHeight="1" x14ac:dyDescent="0.2">
      <c r="A2204" s="206" t="s">
        <v>1728</v>
      </c>
      <c r="B2204" s="207" t="str">
        <f>Obra</f>
        <v>CAPS. VIRGEN DE GUADALUPE</v>
      </c>
      <c r="C2204" s="217"/>
      <c r="D2204" s="217"/>
      <c r="E2204" s="217"/>
      <c r="F2204" s="190" t="s">
        <v>1729</v>
      </c>
      <c r="G2204" s="218">
        <f>Fecha_Base</f>
        <v>0</v>
      </c>
    </row>
    <row r="2205" spans="1:7" ht="24" customHeight="1" x14ac:dyDescent="0.2">
      <c r="A2205" s="208" t="s">
        <v>1730</v>
      </c>
      <c r="B2205" s="100" t="str">
        <f>Ubicación</f>
        <v xml:space="preserve"> Calle Enfermera Medina y Cristobal Colon - Dpto. CAUCETE   -  Sup. 227,50m2</v>
      </c>
      <c r="C2205" s="74"/>
      <c r="E2205" s="178"/>
      <c r="G2205" s="194"/>
    </row>
    <row r="2206" spans="1:7" ht="24" customHeight="1" x14ac:dyDescent="0.2">
      <c r="A2206" s="208" t="s">
        <v>1731</v>
      </c>
      <c r="B2206" s="192">
        <f>IFERROR(VALUE(LEFT(B2207,FIND(".",B2207)-1)),"")</f>
        <v>7</v>
      </c>
      <c r="C2206" s="71" t="str">
        <f>IFERROR(VLOOKUP(B2206,Tabla_CyP,2,FALSE),"INSTALACIONES ELECTRICAS ")</f>
        <v xml:space="preserve">INSTALACIONES ELECTRICAS </v>
      </c>
      <c r="E2206" s="178"/>
      <c r="G2206" s="194"/>
    </row>
    <row r="2207" spans="1:7" ht="24" customHeight="1" x14ac:dyDescent="0.2">
      <c r="A2207" s="208" t="s">
        <v>1732</v>
      </c>
      <c r="B2207" s="193" t="str">
        <f>IFERROR(VLOOKUP(COUNTIF($A$1:A2207,"ANALISIS DE PRECIOS"),Tabla_NumeroItem,2,FALSE),"")</f>
        <v>7.2.2</v>
      </c>
      <c r="C2207" s="258" t="str">
        <f>IFERROR(VLOOKUP(B2207,Tabla_CyP,2,FALSE),"")</f>
        <v>Junta tomada con placa cementicia</v>
      </c>
      <c r="E2207" s="178"/>
      <c r="F2207" s="190" t="s">
        <v>1733</v>
      </c>
      <c r="G2207" s="194" t="str">
        <f>IFERROR(VLOOKUP(B2207,Tabla_CyP,4,FALSE),"")</f>
        <v>m2</v>
      </c>
    </row>
    <row r="2208" spans="1:7" ht="24" customHeight="1" x14ac:dyDescent="0.2">
      <c r="A2208" s="208"/>
      <c r="B2208" s="100"/>
      <c r="E2208" s="178"/>
      <c r="G2208" s="194"/>
    </row>
    <row r="2209" spans="1:7" ht="24" customHeight="1" x14ac:dyDescent="0.2">
      <c r="A2209" s="419" t="s">
        <v>1734</v>
      </c>
      <c r="B2209" s="420"/>
      <c r="C2209" s="421" t="s">
        <v>1690</v>
      </c>
      <c r="D2209" s="421" t="s">
        <v>1735</v>
      </c>
      <c r="E2209" s="423" t="s">
        <v>1736</v>
      </c>
      <c r="F2209" s="425" t="s">
        <v>1737</v>
      </c>
      <c r="G2209" s="425" t="s">
        <v>1738</v>
      </c>
    </row>
    <row r="2210" spans="1:7" ht="24" customHeight="1" x14ac:dyDescent="0.2">
      <c r="A2210" s="209" t="s">
        <v>1739</v>
      </c>
      <c r="B2210" s="209" t="s">
        <v>1740</v>
      </c>
      <c r="C2210" s="422"/>
      <c r="D2210" s="422"/>
      <c r="E2210" s="424"/>
      <c r="F2210" s="426"/>
      <c r="G2210" s="426"/>
    </row>
    <row r="2211" spans="1:7" ht="24" customHeight="1" x14ac:dyDescent="0.2">
      <c r="A2211" s="189"/>
      <c r="B2211" s="210"/>
      <c r="C2211" s="89" t="s">
        <v>1741</v>
      </c>
      <c r="D2211" s="197"/>
      <c r="E2211" s="198"/>
      <c r="F2211" s="199"/>
      <c r="G2211" s="200"/>
    </row>
    <row r="2212" spans="1:7" ht="24" customHeight="1" x14ac:dyDescent="0.2">
      <c r="A2212" s="211" t="str">
        <f t="shared" ref="A2212:A2225" si="666">IFERROR(VLOOKUP(C2212,Tabla_Insumos,4,FALSE),"")</f>
        <v/>
      </c>
      <c r="B2212" s="211" t="str">
        <f>IFERROR(VLOOKUP(C2212,Tabla_Insumos,5,FALSE),"")</f>
        <v/>
      </c>
      <c r="C2212" s="220"/>
      <c r="D2212" s="174" t="str">
        <f t="shared" ref="D2212:D2225" si="667">IFERROR(VLOOKUP(C2212,Tabla_Insumos,2,FALSE),"")</f>
        <v/>
      </c>
      <c r="E2212" s="173"/>
      <c r="F2212" s="201">
        <f t="shared" ref="F2212:F2225" si="668">IFERROR(VLOOKUP(C2212,Tabla_Insumos,3,FALSE),0)</f>
        <v>0</v>
      </c>
      <c r="G2212" s="201">
        <f>ROUND(E2212*F2212,2)</f>
        <v>0</v>
      </c>
    </row>
    <row r="2213" spans="1:7" ht="24" customHeight="1" x14ac:dyDescent="0.2">
      <c r="A2213" s="211" t="str">
        <f t="shared" si="666"/>
        <v/>
      </c>
      <c r="B2213" s="211" t="str">
        <f t="shared" ref="B2213:B2225" si="669">IFERROR(VLOOKUP(C2213,Tabla_Insumos,5,FALSE),"")</f>
        <v/>
      </c>
      <c r="C2213" s="220"/>
      <c r="D2213" s="174" t="str">
        <f t="shared" si="667"/>
        <v/>
      </c>
      <c r="E2213" s="173"/>
      <c r="F2213" s="201">
        <f t="shared" si="668"/>
        <v>0</v>
      </c>
      <c r="G2213" s="201">
        <f t="shared" ref="G2213:G2225" si="670">ROUND(E2213*F2213,2)</f>
        <v>0</v>
      </c>
    </row>
    <row r="2214" spans="1:7" ht="24" customHeight="1" x14ac:dyDescent="0.2">
      <c r="A2214" s="211" t="str">
        <f t="shared" si="666"/>
        <v/>
      </c>
      <c r="B2214" s="211" t="str">
        <f t="shared" si="669"/>
        <v/>
      </c>
      <c r="C2214" s="227"/>
      <c r="D2214" s="174" t="str">
        <f t="shared" si="667"/>
        <v/>
      </c>
      <c r="E2214" s="173"/>
      <c r="F2214" s="201">
        <f t="shared" si="668"/>
        <v>0</v>
      </c>
      <c r="G2214" s="201">
        <f t="shared" si="670"/>
        <v>0</v>
      </c>
    </row>
    <row r="2215" spans="1:7" ht="24" customHeight="1" x14ac:dyDescent="0.2">
      <c r="A2215" s="211" t="str">
        <f t="shared" si="666"/>
        <v/>
      </c>
      <c r="B2215" s="211" t="str">
        <f t="shared" si="669"/>
        <v/>
      </c>
      <c r="C2215" s="220"/>
      <c r="D2215" s="174" t="str">
        <f t="shared" si="667"/>
        <v/>
      </c>
      <c r="E2215" s="173"/>
      <c r="F2215" s="201">
        <f t="shared" si="668"/>
        <v>0</v>
      </c>
      <c r="G2215" s="201">
        <f t="shared" si="670"/>
        <v>0</v>
      </c>
    </row>
    <row r="2216" spans="1:7" ht="24" customHeight="1" x14ac:dyDescent="0.2">
      <c r="A2216" s="211" t="str">
        <f t="shared" si="666"/>
        <v/>
      </c>
      <c r="B2216" s="211" t="str">
        <f t="shared" si="669"/>
        <v/>
      </c>
      <c r="C2216" s="221"/>
      <c r="D2216" s="172" t="str">
        <f t="shared" si="667"/>
        <v/>
      </c>
      <c r="E2216" s="176"/>
      <c r="F2216" s="201">
        <f t="shared" si="668"/>
        <v>0</v>
      </c>
      <c r="G2216" s="201">
        <f t="shared" si="670"/>
        <v>0</v>
      </c>
    </row>
    <row r="2217" spans="1:7" ht="24" customHeight="1" x14ac:dyDescent="0.2">
      <c r="A2217" s="211" t="str">
        <f t="shared" si="666"/>
        <v/>
      </c>
      <c r="B2217" s="211" t="str">
        <f t="shared" si="669"/>
        <v/>
      </c>
      <c r="C2217" s="221"/>
      <c r="D2217" s="172" t="str">
        <f t="shared" si="667"/>
        <v/>
      </c>
      <c r="E2217" s="176"/>
      <c r="F2217" s="201">
        <f t="shared" si="668"/>
        <v>0</v>
      </c>
      <c r="G2217" s="201">
        <f t="shared" si="670"/>
        <v>0</v>
      </c>
    </row>
    <row r="2218" spans="1:7" ht="24" customHeight="1" x14ac:dyDescent="0.2">
      <c r="A2218" s="211" t="str">
        <f t="shared" si="666"/>
        <v/>
      </c>
      <c r="B2218" s="211" t="str">
        <f t="shared" si="669"/>
        <v/>
      </c>
      <c r="C2218" s="221"/>
      <c r="D2218" s="172" t="str">
        <f t="shared" si="667"/>
        <v/>
      </c>
      <c r="E2218" s="176"/>
      <c r="F2218" s="201">
        <f t="shared" si="668"/>
        <v>0</v>
      </c>
      <c r="G2218" s="201">
        <f t="shared" si="670"/>
        <v>0</v>
      </c>
    </row>
    <row r="2219" spans="1:7" ht="24" customHeight="1" x14ac:dyDescent="0.2">
      <c r="A2219" s="211" t="str">
        <f t="shared" si="666"/>
        <v/>
      </c>
      <c r="B2219" s="211" t="str">
        <f t="shared" si="669"/>
        <v/>
      </c>
      <c r="C2219" s="221"/>
      <c r="D2219" s="172" t="str">
        <f t="shared" si="667"/>
        <v/>
      </c>
      <c r="E2219" s="176"/>
      <c r="F2219" s="201">
        <f t="shared" si="668"/>
        <v>0</v>
      </c>
      <c r="G2219" s="201">
        <f t="shared" si="670"/>
        <v>0</v>
      </c>
    </row>
    <row r="2220" spans="1:7" ht="24" customHeight="1" x14ac:dyDescent="0.2">
      <c r="A2220" s="211" t="str">
        <f t="shared" si="666"/>
        <v/>
      </c>
      <c r="B2220" s="211" t="str">
        <f t="shared" si="669"/>
        <v/>
      </c>
      <c r="C2220" s="221"/>
      <c r="D2220" s="172" t="str">
        <f t="shared" si="667"/>
        <v/>
      </c>
      <c r="E2220" s="176"/>
      <c r="F2220" s="201">
        <f t="shared" si="668"/>
        <v>0</v>
      </c>
      <c r="G2220" s="201">
        <f t="shared" si="670"/>
        <v>0</v>
      </c>
    </row>
    <row r="2221" spans="1:7" ht="24" customHeight="1" x14ac:dyDescent="0.2">
      <c r="A2221" s="211" t="str">
        <f t="shared" si="666"/>
        <v/>
      </c>
      <c r="B2221" s="211" t="str">
        <f t="shared" si="669"/>
        <v/>
      </c>
      <c r="C2221" s="221"/>
      <c r="D2221" s="172" t="str">
        <f t="shared" si="667"/>
        <v/>
      </c>
      <c r="E2221" s="176"/>
      <c r="F2221" s="201">
        <f t="shared" si="668"/>
        <v>0</v>
      </c>
      <c r="G2221" s="201">
        <f t="shared" si="670"/>
        <v>0</v>
      </c>
    </row>
    <row r="2222" spans="1:7" ht="24" customHeight="1" x14ac:dyDescent="0.2">
      <c r="A2222" s="211" t="str">
        <f t="shared" si="666"/>
        <v/>
      </c>
      <c r="B2222" s="211" t="str">
        <f t="shared" si="669"/>
        <v/>
      </c>
      <c r="C2222" s="221"/>
      <c r="D2222" s="172" t="str">
        <f t="shared" si="667"/>
        <v/>
      </c>
      <c r="E2222" s="176"/>
      <c r="F2222" s="201">
        <f t="shared" si="668"/>
        <v>0</v>
      </c>
      <c r="G2222" s="201">
        <f t="shared" si="670"/>
        <v>0</v>
      </c>
    </row>
    <row r="2223" spans="1:7" ht="24" customHeight="1" x14ac:dyDescent="0.2">
      <c r="A2223" s="211" t="str">
        <f t="shared" si="666"/>
        <v/>
      </c>
      <c r="B2223" s="211" t="str">
        <f t="shared" si="669"/>
        <v/>
      </c>
      <c r="C2223" s="221"/>
      <c r="D2223" s="172" t="str">
        <f t="shared" si="667"/>
        <v/>
      </c>
      <c r="E2223" s="176"/>
      <c r="F2223" s="201">
        <f t="shared" si="668"/>
        <v>0</v>
      </c>
      <c r="G2223" s="201">
        <f t="shared" si="670"/>
        <v>0</v>
      </c>
    </row>
    <row r="2224" spans="1:7" ht="24" customHeight="1" x14ac:dyDescent="0.2">
      <c r="A2224" s="211" t="str">
        <f t="shared" si="666"/>
        <v/>
      </c>
      <c r="B2224" s="211" t="str">
        <f t="shared" si="669"/>
        <v/>
      </c>
      <c r="C2224" s="221"/>
      <c r="D2224" s="172" t="str">
        <f t="shared" si="667"/>
        <v/>
      </c>
      <c r="E2224" s="176"/>
      <c r="F2224" s="201">
        <f t="shared" si="668"/>
        <v>0</v>
      </c>
      <c r="G2224" s="201">
        <f t="shared" si="670"/>
        <v>0</v>
      </c>
    </row>
    <row r="2225" spans="1:7" ht="24" customHeight="1" x14ac:dyDescent="0.2">
      <c r="A2225" s="211" t="str">
        <f t="shared" si="666"/>
        <v/>
      </c>
      <c r="B2225" s="211" t="str">
        <f t="shared" si="669"/>
        <v/>
      </c>
      <c r="C2225" s="221"/>
      <c r="D2225" s="172" t="str">
        <f t="shared" si="667"/>
        <v/>
      </c>
      <c r="E2225" s="176"/>
      <c r="F2225" s="202">
        <f t="shared" si="668"/>
        <v>0</v>
      </c>
      <c r="G2225" s="201">
        <f t="shared" si="670"/>
        <v>0</v>
      </c>
    </row>
    <row r="2226" spans="1:7" ht="24" customHeight="1" x14ac:dyDescent="0.2">
      <c r="A2226" s="212"/>
      <c r="E2226" s="178"/>
      <c r="F2226" s="195" t="s">
        <v>1742</v>
      </c>
      <c r="G2226" s="222">
        <f>SUBTOTAL(9,G2212:G2225)</f>
        <v>0</v>
      </c>
    </row>
    <row r="2227" spans="1:7" ht="24" customHeight="1" x14ac:dyDescent="0.2">
      <c r="A2227" s="212"/>
      <c r="C2227" s="74" t="s">
        <v>1743</v>
      </c>
      <c r="E2227" s="178"/>
      <c r="G2227" s="194"/>
    </row>
    <row r="2228" spans="1:7" ht="24" customHeight="1" x14ac:dyDescent="0.2">
      <c r="A2228" s="211" t="str">
        <f t="shared" ref="A2228:A2235" si="671">IFERROR(VLOOKUP(C2228,Tabla_Insumos,4,FALSE),"")</f>
        <v/>
      </c>
      <c r="B2228" s="211" t="str">
        <f t="shared" ref="B2228:B2235" si="672">IFERROR(VLOOKUP(A2228,Tabla_Indices,5,FALSE),"")</f>
        <v/>
      </c>
      <c r="C2228" s="220"/>
      <c r="D2228" s="174" t="str">
        <f t="shared" ref="D2228:D2235" si="673">IFERROR(VLOOKUP(C2228,Tabla_Insumos,2,FALSE),"")</f>
        <v/>
      </c>
      <c r="E2228" s="173"/>
      <c r="F2228" s="201">
        <f t="shared" ref="F2228:F2235" si="674">IFERROR(VLOOKUP(C2228,Tabla_Insumos,3,FALSE),0)</f>
        <v>0</v>
      </c>
      <c r="G2228" s="201">
        <f>ROUND(E2228*F2228,2)</f>
        <v>0</v>
      </c>
    </row>
    <row r="2229" spans="1:7" ht="24" customHeight="1" x14ac:dyDescent="0.2">
      <c r="A2229" s="211" t="str">
        <f t="shared" si="671"/>
        <v/>
      </c>
      <c r="B2229" s="211" t="str">
        <f t="shared" si="672"/>
        <v/>
      </c>
      <c r="C2229" s="220"/>
      <c r="D2229" s="174" t="str">
        <f t="shared" si="673"/>
        <v/>
      </c>
      <c r="E2229" s="173"/>
      <c r="F2229" s="201">
        <f t="shared" si="674"/>
        <v>0</v>
      </c>
      <c r="G2229" s="201">
        <f>ROUND(E2229*F2229,2)</f>
        <v>0</v>
      </c>
    </row>
    <row r="2230" spans="1:7" ht="24" customHeight="1" x14ac:dyDescent="0.2">
      <c r="A2230" s="211" t="str">
        <f t="shared" si="671"/>
        <v/>
      </c>
      <c r="B2230" s="211" t="str">
        <f t="shared" si="672"/>
        <v/>
      </c>
      <c r="C2230" s="220"/>
      <c r="D2230" s="174" t="str">
        <f t="shared" si="673"/>
        <v/>
      </c>
      <c r="E2230" s="173"/>
      <c r="F2230" s="201">
        <f t="shared" si="674"/>
        <v>0</v>
      </c>
      <c r="G2230" s="201">
        <f t="shared" ref="G2230:G2235" si="675">ROUND(E2230*F2230,2)</f>
        <v>0</v>
      </c>
    </row>
    <row r="2231" spans="1:7" ht="24" customHeight="1" x14ac:dyDescent="0.2">
      <c r="A2231" s="211" t="str">
        <f t="shared" si="671"/>
        <v/>
      </c>
      <c r="B2231" s="211" t="str">
        <f t="shared" si="672"/>
        <v/>
      </c>
      <c r="C2231" s="220"/>
      <c r="D2231" s="174" t="str">
        <f t="shared" si="673"/>
        <v/>
      </c>
      <c r="E2231" s="173"/>
      <c r="F2231" s="201">
        <f t="shared" si="674"/>
        <v>0</v>
      </c>
      <c r="G2231" s="201">
        <f t="shared" si="675"/>
        <v>0</v>
      </c>
    </row>
    <row r="2232" spans="1:7" ht="24" customHeight="1" x14ac:dyDescent="0.2">
      <c r="A2232" s="211" t="str">
        <f t="shared" si="671"/>
        <v/>
      </c>
      <c r="B2232" s="211" t="str">
        <f t="shared" si="672"/>
        <v/>
      </c>
      <c r="C2232" s="220"/>
      <c r="D2232" s="174" t="str">
        <f t="shared" si="673"/>
        <v/>
      </c>
      <c r="E2232" s="173"/>
      <c r="F2232" s="201">
        <f t="shared" si="674"/>
        <v>0</v>
      </c>
      <c r="G2232" s="201">
        <f t="shared" si="675"/>
        <v>0</v>
      </c>
    </row>
    <row r="2233" spans="1:7" ht="24" customHeight="1" x14ac:dyDescent="0.2">
      <c r="A2233" s="211" t="str">
        <f t="shared" si="671"/>
        <v/>
      </c>
      <c r="B2233" s="211" t="str">
        <f t="shared" si="672"/>
        <v/>
      </c>
      <c r="C2233" s="220"/>
      <c r="D2233" s="174" t="str">
        <f t="shared" si="673"/>
        <v/>
      </c>
      <c r="E2233" s="173"/>
      <c r="F2233" s="201">
        <f t="shared" si="674"/>
        <v>0</v>
      </c>
      <c r="G2233" s="201">
        <f t="shared" si="675"/>
        <v>0</v>
      </c>
    </row>
    <row r="2234" spans="1:7" ht="24" customHeight="1" x14ac:dyDescent="0.2">
      <c r="A2234" s="211" t="str">
        <f t="shared" si="671"/>
        <v/>
      </c>
      <c r="B2234" s="211" t="str">
        <f t="shared" si="672"/>
        <v/>
      </c>
      <c r="C2234" s="221"/>
      <c r="D2234" s="172" t="str">
        <f t="shared" si="673"/>
        <v/>
      </c>
      <c r="E2234" s="176"/>
      <c r="F2234" s="201">
        <f t="shared" si="674"/>
        <v>0</v>
      </c>
      <c r="G2234" s="201">
        <f t="shared" si="675"/>
        <v>0</v>
      </c>
    </row>
    <row r="2235" spans="1:7" ht="24" customHeight="1" x14ac:dyDescent="0.2">
      <c r="A2235" s="211" t="str">
        <f t="shared" si="671"/>
        <v/>
      </c>
      <c r="B2235" s="211" t="str">
        <f t="shared" si="672"/>
        <v/>
      </c>
      <c r="C2235" s="221"/>
      <c r="D2235" s="172" t="str">
        <f t="shared" si="673"/>
        <v/>
      </c>
      <c r="E2235" s="176"/>
      <c r="F2235" s="201">
        <f t="shared" si="674"/>
        <v>0</v>
      </c>
      <c r="G2235" s="201">
        <f t="shared" si="675"/>
        <v>0</v>
      </c>
    </row>
    <row r="2236" spans="1:7" ht="24" customHeight="1" x14ac:dyDescent="0.2">
      <c r="A2236" s="212"/>
      <c r="E2236" s="178"/>
      <c r="F2236" s="195" t="s">
        <v>1744</v>
      </c>
      <c r="G2236" s="222">
        <f>SUBTOTAL(9,G2228:G2235)</f>
        <v>0</v>
      </c>
    </row>
    <row r="2237" spans="1:7" ht="24" customHeight="1" x14ac:dyDescent="0.2">
      <c r="A2237" s="212"/>
      <c r="C2237" s="74" t="s">
        <v>1745</v>
      </c>
      <c r="E2237" s="178"/>
      <c r="G2237" s="194"/>
    </row>
    <row r="2238" spans="1:7" ht="24" customHeight="1" x14ac:dyDescent="0.2">
      <c r="A2238" s="211" t="str">
        <f t="shared" ref="A2238:A2246" si="676">IFERROR(VLOOKUP(C2238,Tabla_Insumos,4,FALSE),"")</f>
        <v/>
      </c>
      <c r="B2238" s="211" t="str">
        <f t="shared" ref="B2238:B2246" si="677">IFERROR(VLOOKUP(C2238,Tabla_Insumos,5,FALSE),"")</f>
        <v/>
      </c>
      <c r="C2238" s="220"/>
      <c r="D2238" s="174" t="str">
        <f t="shared" ref="D2238:D2246" si="678">IFERROR(VLOOKUP(C2238,Tabla_Insumos,2,FALSE),"")</f>
        <v/>
      </c>
      <c r="E2238" s="173"/>
      <c r="F2238" s="201">
        <f t="shared" ref="F2238:F2246" si="679">IFERROR(VLOOKUP(C2238,Tabla_Insumos,3,FALSE),0)</f>
        <v>0</v>
      </c>
      <c r="G2238" s="201">
        <f t="shared" ref="G2238:G2246" si="680">ROUND(E2238*F2238,2)</f>
        <v>0</v>
      </c>
    </row>
    <row r="2239" spans="1:7" ht="24" customHeight="1" x14ac:dyDescent="0.2">
      <c r="A2239" s="211" t="str">
        <f t="shared" si="676"/>
        <v/>
      </c>
      <c r="B2239" s="211" t="str">
        <f t="shared" si="677"/>
        <v/>
      </c>
      <c r="C2239" s="220"/>
      <c r="D2239" s="174" t="str">
        <f t="shared" si="678"/>
        <v/>
      </c>
      <c r="E2239" s="173"/>
      <c r="F2239" s="201">
        <f t="shared" si="679"/>
        <v>0</v>
      </c>
      <c r="G2239" s="201">
        <f t="shared" si="680"/>
        <v>0</v>
      </c>
    </row>
    <row r="2240" spans="1:7" ht="24" customHeight="1" x14ac:dyDescent="0.2">
      <c r="A2240" s="211" t="str">
        <f t="shared" si="676"/>
        <v/>
      </c>
      <c r="B2240" s="211" t="str">
        <f t="shared" si="677"/>
        <v/>
      </c>
      <c r="C2240" s="221"/>
      <c r="D2240" s="172" t="str">
        <f t="shared" si="678"/>
        <v/>
      </c>
      <c r="E2240" s="176"/>
      <c r="F2240" s="201">
        <f t="shared" si="679"/>
        <v>0</v>
      </c>
      <c r="G2240" s="201">
        <f t="shared" si="680"/>
        <v>0</v>
      </c>
    </row>
    <row r="2241" spans="1:7" ht="24" customHeight="1" x14ac:dyDescent="0.2">
      <c r="A2241" s="211" t="str">
        <f t="shared" si="676"/>
        <v/>
      </c>
      <c r="B2241" s="211" t="str">
        <f t="shared" si="677"/>
        <v/>
      </c>
      <c r="C2241" s="221"/>
      <c r="D2241" s="172" t="str">
        <f t="shared" si="678"/>
        <v/>
      </c>
      <c r="E2241" s="176"/>
      <c r="F2241" s="201">
        <f t="shared" si="679"/>
        <v>0</v>
      </c>
      <c r="G2241" s="201">
        <f t="shared" si="680"/>
        <v>0</v>
      </c>
    </row>
    <row r="2242" spans="1:7" ht="24" customHeight="1" x14ac:dyDescent="0.2">
      <c r="A2242" s="211" t="str">
        <f t="shared" si="676"/>
        <v/>
      </c>
      <c r="B2242" s="211" t="str">
        <f t="shared" si="677"/>
        <v/>
      </c>
      <c r="C2242" s="221"/>
      <c r="D2242" s="172" t="str">
        <f t="shared" si="678"/>
        <v/>
      </c>
      <c r="E2242" s="176"/>
      <c r="F2242" s="201">
        <f t="shared" si="679"/>
        <v>0</v>
      </c>
      <c r="G2242" s="201">
        <f t="shared" si="680"/>
        <v>0</v>
      </c>
    </row>
    <row r="2243" spans="1:7" ht="24" customHeight="1" x14ac:dyDescent="0.2">
      <c r="A2243" s="211" t="str">
        <f t="shared" si="676"/>
        <v/>
      </c>
      <c r="B2243" s="211" t="str">
        <f t="shared" si="677"/>
        <v/>
      </c>
      <c r="C2243" s="221"/>
      <c r="D2243" s="172" t="str">
        <f t="shared" si="678"/>
        <v/>
      </c>
      <c r="E2243" s="176"/>
      <c r="F2243" s="201">
        <f t="shared" si="679"/>
        <v>0</v>
      </c>
      <c r="G2243" s="201">
        <f t="shared" si="680"/>
        <v>0</v>
      </c>
    </row>
    <row r="2244" spans="1:7" ht="24" customHeight="1" x14ac:dyDescent="0.2">
      <c r="A2244" s="211" t="str">
        <f t="shared" si="676"/>
        <v/>
      </c>
      <c r="B2244" s="211" t="str">
        <f t="shared" si="677"/>
        <v/>
      </c>
      <c r="C2244" s="221"/>
      <c r="D2244" s="172" t="str">
        <f t="shared" si="678"/>
        <v/>
      </c>
      <c r="E2244" s="176"/>
      <c r="F2244" s="201">
        <f t="shared" si="679"/>
        <v>0</v>
      </c>
      <c r="G2244" s="201">
        <f t="shared" si="680"/>
        <v>0</v>
      </c>
    </row>
    <row r="2245" spans="1:7" ht="24" customHeight="1" x14ac:dyDescent="0.2">
      <c r="A2245" s="211" t="str">
        <f t="shared" si="676"/>
        <v/>
      </c>
      <c r="B2245" s="211" t="str">
        <f t="shared" si="677"/>
        <v/>
      </c>
      <c r="C2245" s="221"/>
      <c r="D2245" s="172" t="str">
        <f t="shared" si="678"/>
        <v/>
      </c>
      <c r="E2245" s="176"/>
      <c r="F2245" s="201">
        <f t="shared" si="679"/>
        <v>0</v>
      </c>
      <c r="G2245" s="201">
        <f t="shared" si="680"/>
        <v>0</v>
      </c>
    </row>
    <row r="2246" spans="1:7" ht="24" customHeight="1" x14ac:dyDescent="0.2">
      <c r="A2246" s="211" t="str">
        <f t="shared" si="676"/>
        <v/>
      </c>
      <c r="B2246" s="211" t="str">
        <f t="shared" si="677"/>
        <v/>
      </c>
      <c r="C2246" s="221"/>
      <c r="D2246" s="172" t="str">
        <f t="shared" si="678"/>
        <v/>
      </c>
      <c r="E2246" s="176"/>
      <c r="F2246" s="201">
        <f t="shared" si="679"/>
        <v>0</v>
      </c>
      <c r="G2246" s="201">
        <f t="shared" si="680"/>
        <v>0</v>
      </c>
    </row>
    <row r="2247" spans="1:7" ht="24" customHeight="1" x14ac:dyDescent="0.2">
      <c r="A2247" s="213"/>
      <c r="E2247" s="178"/>
      <c r="F2247" s="195" t="s">
        <v>1746</v>
      </c>
      <c r="G2247" s="222">
        <f>SUBTOTAL(9,G2238:G2246)</f>
        <v>0</v>
      </c>
    </row>
    <row r="2248" spans="1:7" ht="24" customHeight="1" x14ac:dyDescent="0.2">
      <c r="A2248" s="212"/>
      <c r="E2248" s="178"/>
      <c r="G2248" s="194"/>
    </row>
    <row r="2249" spans="1:7" ht="24" customHeight="1" x14ac:dyDescent="0.2">
      <c r="A2249" s="214" t="str">
        <f>B2207</f>
        <v>7.2.2</v>
      </c>
      <c r="B2249" s="98" t="str">
        <f>C2207</f>
        <v>Junta tomada con placa cementicia</v>
      </c>
      <c r="C2249" s="197"/>
      <c r="D2249" s="197" t="s">
        <v>1747</v>
      </c>
      <c r="E2249" s="198"/>
      <c r="F2249" s="225" t="s">
        <v>1748</v>
      </c>
      <c r="G2249" s="226">
        <f>SUBTOTAL(9,G2212:G2248)</f>
        <v>0</v>
      </c>
    </row>
    <row r="2251" spans="1:7" ht="24" customHeight="1" x14ac:dyDescent="0.2">
      <c r="A2251" s="203" t="s">
        <v>1725</v>
      </c>
      <c r="B2251" s="204"/>
      <c r="C2251" s="99"/>
      <c r="D2251" s="99"/>
      <c r="E2251" s="99"/>
      <c r="F2251" s="99"/>
      <c r="G2251" s="215"/>
    </row>
    <row r="2252" spans="1:7" ht="24" customHeight="1" x14ac:dyDescent="0.2">
      <c r="A2252" s="206" t="s">
        <v>1726</v>
      </c>
      <c r="B2252" s="207" t="str">
        <f>Comitente</f>
        <v>SUBSECRETARIA DE OBRAS PUBLICAS</v>
      </c>
      <c r="C2252" s="216"/>
      <c r="D2252" s="74"/>
      <c r="E2252" s="74"/>
      <c r="F2252" s="190"/>
      <c r="G2252" s="191"/>
    </row>
    <row r="2253" spans="1:7" ht="24" customHeight="1" x14ac:dyDescent="0.2">
      <c r="A2253" s="206" t="s">
        <v>1727</v>
      </c>
      <c r="B2253" s="207">
        <f>Contratista</f>
        <v>0</v>
      </c>
      <c r="C2253" s="217"/>
      <c r="D2253" s="217"/>
      <c r="E2253" s="217"/>
      <c r="F2253" s="190"/>
      <c r="G2253" s="191"/>
    </row>
    <row r="2254" spans="1:7" ht="24" customHeight="1" x14ac:dyDescent="0.2">
      <c r="A2254" s="206" t="s">
        <v>1728</v>
      </c>
      <c r="B2254" s="207" t="str">
        <f>Obra</f>
        <v>CAPS. VIRGEN DE GUADALUPE</v>
      </c>
      <c r="C2254" s="217"/>
      <c r="D2254" s="217"/>
      <c r="E2254" s="217"/>
      <c r="F2254" s="190" t="s">
        <v>1729</v>
      </c>
      <c r="G2254" s="218">
        <f>Fecha_Base</f>
        <v>0</v>
      </c>
    </row>
    <row r="2255" spans="1:7" ht="24" customHeight="1" x14ac:dyDescent="0.2">
      <c r="A2255" s="208" t="s">
        <v>1730</v>
      </c>
      <c r="B2255" s="100" t="str">
        <f>Ubicación</f>
        <v xml:space="preserve"> Calle Enfermera Medina y Cristobal Colon - Dpto. CAUCETE   -  Sup. 227,50m2</v>
      </c>
      <c r="C2255" s="74"/>
      <c r="E2255" s="178"/>
      <c r="G2255" s="194"/>
    </row>
    <row r="2256" spans="1:7" ht="24" customHeight="1" x14ac:dyDescent="0.2">
      <c r="A2256" s="208" t="s">
        <v>1731</v>
      </c>
      <c r="B2256" s="192">
        <f>IFERROR(VALUE(LEFT(B2257,FIND(".",B2257)-1)),"")</f>
        <v>7</v>
      </c>
      <c r="C2256" s="71" t="str">
        <f>IFERROR(VLOOKUP(B2256,Tabla_CyP,2,FALSE),"INSTALACIONES ELECTRICAS ")</f>
        <v xml:space="preserve">INSTALACIONES ELECTRICAS </v>
      </c>
      <c r="E2256" s="178"/>
      <c r="G2256" s="194"/>
    </row>
    <row r="2257" spans="1:7" ht="24" customHeight="1" x14ac:dyDescent="0.2">
      <c r="A2257" s="208" t="s">
        <v>1732</v>
      </c>
      <c r="B2257" s="193" t="str">
        <f>IFERROR(VLOOKUP(COUNTIF($A$1:A2257,"ANALISIS DE PRECIOS"),Tabla_NumeroItem,2,FALSE),"")</f>
        <v>7.2.4</v>
      </c>
      <c r="C2257" s="71" t="str">
        <f>IFERROR(VLOOKUP(B2257,Tabla_CyP,2,FALSE),"")</f>
        <v>Desmontable con placa metálica</v>
      </c>
      <c r="E2257" s="178"/>
      <c r="F2257" s="190" t="s">
        <v>1733</v>
      </c>
      <c r="G2257" s="194" t="str">
        <f>IFERROR(VLOOKUP(B2257,Tabla_CyP,4,FALSE),"")</f>
        <v>m2</v>
      </c>
    </row>
    <row r="2258" spans="1:7" ht="24" customHeight="1" x14ac:dyDescent="0.2">
      <c r="A2258" s="208"/>
      <c r="B2258" s="100"/>
      <c r="E2258" s="178"/>
      <c r="G2258" s="194"/>
    </row>
    <row r="2259" spans="1:7" ht="24" customHeight="1" x14ac:dyDescent="0.2">
      <c r="A2259" s="419" t="s">
        <v>1734</v>
      </c>
      <c r="B2259" s="420"/>
      <c r="C2259" s="421" t="s">
        <v>1690</v>
      </c>
      <c r="D2259" s="421" t="s">
        <v>1735</v>
      </c>
      <c r="E2259" s="423" t="s">
        <v>1736</v>
      </c>
      <c r="F2259" s="425" t="s">
        <v>1737</v>
      </c>
      <c r="G2259" s="425" t="s">
        <v>1738</v>
      </c>
    </row>
    <row r="2260" spans="1:7" ht="24" customHeight="1" x14ac:dyDescent="0.2">
      <c r="A2260" s="209" t="s">
        <v>1739</v>
      </c>
      <c r="B2260" s="209" t="s">
        <v>1740</v>
      </c>
      <c r="C2260" s="422"/>
      <c r="D2260" s="422"/>
      <c r="E2260" s="424"/>
      <c r="F2260" s="426"/>
      <c r="G2260" s="426"/>
    </row>
    <row r="2261" spans="1:7" ht="24" customHeight="1" x14ac:dyDescent="0.2">
      <c r="A2261" s="189"/>
      <c r="B2261" s="210"/>
      <c r="C2261" s="89" t="s">
        <v>1741</v>
      </c>
      <c r="D2261" s="197"/>
      <c r="E2261" s="198"/>
      <c r="F2261" s="199"/>
      <c r="G2261" s="200"/>
    </row>
    <row r="2262" spans="1:7" ht="24" customHeight="1" x14ac:dyDescent="0.2">
      <c r="A2262" s="211" t="str">
        <f t="shared" ref="A2262:A2275" si="681">IFERROR(VLOOKUP(C2262,Tabla_Insumos,4,FALSE),"")</f>
        <v/>
      </c>
      <c r="B2262" s="211" t="str">
        <f>IFERROR(VLOOKUP(C2262,Tabla_Insumos,5,FALSE),"")</f>
        <v/>
      </c>
      <c r="C2262" s="220"/>
      <c r="D2262" s="174" t="str">
        <f t="shared" ref="D2262:D2275" si="682">IFERROR(VLOOKUP(C2262,Tabla_Insumos,2,FALSE),"")</f>
        <v/>
      </c>
      <c r="E2262" s="173"/>
      <c r="F2262" s="201">
        <f t="shared" ref="F2262:F2275" si="683">IFERROR(VLOOKUP(C2262,Tabla_Insumos,3,FALSE),0)</f>
        <v>0</v>
      </c>
      <c r="G2262" s="201">
        <f>ROUND(E2262*F2262,2)</f>
        <v>0</v>
      </c>
    </row>
    <row r="2263" spans="1:7" ht="24" customHeight="1" x14ac:dyDescent="0.2">
      <c r="A2263" s="211" t="str">
        <f t="shared" si="681"/>
        <v/>
      </c>
      <c r="B2263" s="211" t="str">
        <f t="shared" ref="B2263:B2275" si="684">IFERROR(VLOOKUP(C2263,Tabla_Insumos,5,FALSE),"")</f>
        <v/>
      </c>
      <c r="C2263" s="220"/>
      <c r="D2263" s="174" t="str">
        <f t="shared" si="682"/>
        <v/>
      </c>
      <c r="E2263" s="173"/>
      <c r="F2263" s="201">
        <f t="shared" si="683"/>
        <v>0</v>
      </c>
      <c r="G2263" s="201">
        <f t="shared" ref="G2263:G2275" si="685">ROUND(E2263*F2263,2)</f>
        <v>0</v>
      </c>
    </row>
    <row r="2264" spans="1:7" ht="24" customHeight="1" x14ac:dyDescent="0.2">
      <c r="A2264" s="211" t="str">
        <f t="shared" si="681"/>
        <v/>
      </c>
      <c r="B2264" s="211" t="str">
        <f t="shared" si="684"/>
        <v/>
      </c>
      <c r="C2264" s="227"/>
      <c r="D2264" s="174" t="str">
        <f t="shared" si="682"/>
        <v/>
      </c>
      <c r="E2264" s="173"/>
      <c r="F2264" s="201">
        <f t="shared" si="683"/>
        <v>0</v>
      </c>
      <c r="G2264" s="201">
        <f t="shared" si="685"/>
        <v>0</v>
      </c>
    </row>
    <row r="2265" spans="1:7" ht="24" customHeight="1" x14ac:dyDescent="0.2">
      <c r="A2265" s="211" t="str">
        <f t="shared" si="681"/>
        <v/>
      </c>
      <c r="B2265" s="211" t="str">
        <f t="shared" si="684"/>
        <v/>
      </c>
      <c r="C2265" s="220"/>
      <c r="D2265" s="174" t="str">
        <f t="shared" si="682"/>
        <v/>
      </c>
      <c r="E2265" s="173"/>
      <c r="F2265" s="201">
        <f t="shared" si="683"/>
        <v>0</v>
      </c>
      <c r="G2265" s="201">
        <f t="shared" si="685"/>
        <v>0</v>
      </c>
    </row>
    <row r="2266" spans="1:7" ht="24" customHeight="1" x14ac:dyDescent="0.2">
      <c r="A2266" s="211" t="str">
        <f t="shared" si="681"/>
        <v/>
      </c>
      <c r="B2266" s="211" t="str">
        <f t="shared" si="684"/>
        <v/>
      </c>
      <c r="C2266" s="221"/>
      <c r="D2266" s="172" t="str">
        <f t="shared" si="682"/>
        <v/>
      </c>
      <c r="E2266" s="176"/>
      <c r="F2266" s="201">
        <f t="shared" si="683"/>
        <v>0</v>
      </c>
      <c r="G2266" s="201">
        <f t="shared" si="685"/>
        <v>0</v>
      </c>
    </row>
    <row r="2267" spans="1:7" ht="24" customHeight="1" x14ac:dyDescent="0.2">
      <c r="A2267" s="211" t="str">
        <f t="shared" si="681"/>
        <v/>
      </c>
      <c r="B2267" s="211" t="str">
        <f t="shared" si="684"/>
        <v/>
      </c>
      <c r="C2267" s="221"/>
      <c r="D2267" s="172" t="str">
        <f t="shared" si="682"/>
        <v/>
      </c>
      <c r="E2267" s="176"/>
      <c r="F2267" s="201">
        <f t="shared" si="683"/>
        <v>0</v>
      </c>
      <c r="G2267" s="201">
        <f t="shared" si="685"/>
        <v>0</v>
      </c>
    </row>
    <row r="2268" spans="1:7" ht="24" customHeight="1" x14ac:dyDescent="0.2">
      <c r="A2268" s="211" t="str">
        <f t="shared" si="681"/>
        <v/>
      </c>
      <c r="B2268" s="211" t="str">
        <f t="shared" si="684"/>
        <v/>
      </c>
      <c r="C2268" s="221"/>
      <c r="D2268" s="172" t="str">
        <f t="shared" si="682"/>
        <v/>
      </c>
      <c r="E2268" s="176"/>
      <c r="F2268" s="201">
        <f t="shared" si="683"/>
        <v>0</v>
      </c>
      <c r="G2268" s="201">
        <f t="shared" si="685"/>
        <v>0</v>
      </c>
    </row>
    <row r="2269" spans="1:7" ht="24" customHeight="1" x14ac:dyDescent="0.2">
      <c r="A2269" s="211" t="str">
        <f t="shared" si="681"/>
        <v/>
      </c>
      <c r="B2269" s="211" t="str">
        <f t="shared" si="684"/>
        <v/>
      </c>
      <c r="C2269" s="221"/>
      <c r="D2269" s="172" t="str">
        <f t="shared" si="682"/>
        <v/>
      </c>
      <c r="E2269" s="176"/>
      <c r="F2269" s="201">
        <f t="shared" si="683"/>
        <v>0</v>
      </c>
      <c r="G2269" s="201">
        <f t="shared" si="685"/>
        <v>0</v>
      </c>
    </row>
    <row r="2270" spans="1:7" ht="24" customHeight="1" x14ac:dyDescent="0.2">
      <c r="A2270" s="211" t="str">
        <f t="shared" si="681"/>
        <v/>
      </c>
      <c r="B2270" s="211" t="str">
        <f t="shared" si="684"/>
        <v/>
      </c>
      <c r="C2270" s="221"/>
      <c r="D2270" s="172" t="str">
        <f t="shared" si="682"/>
        <v/>
      </c>
      <c r="E2270" s="176"/>
      <c r="F2270" s="201">
        <f t="shared" si="683"/>
        <v>0</v>
      </c>
      <c r="G2270" s="201">
        <f t="shared" si="685"/>
        <v>0</v>
      </c>
    </row>
    <row r="2271" spans="1:7" ht="24" customHeight="1" x14ac:dyDescent="0.2">
      <c r="A2271" s="211" t="str">
        <f t="shared" si="681"/>
        <v/>
      </c>
      <c r="B2271" s="211" t="str">
        <f t="shared" si="684"/>
        <v/>
      </c>
      <c r="C2271" s="221"/>
      <c r="D2271" s="172" t="str">
        <f t="shared" si="682"/>
        <v/>
      </c>
      <c r="E2271" s="176"/>
      <c r="F2271" s="201">
        <f t="shared" si="683"/>
        <v>0</v>
      </c>
      <c r="G2271" s="201">
        <f t="shared" si="685"/>
        <v>0</v>
      </c>
    </row>
    <row r="2272" spans="1:7" ht="24" customHeight="1" x14ac:dyDescent="0.2">
      <c r="A2272" s="211" t="str">
        <f t="shared" si="681"/>
        <v/>
      </c>
      <c r="B2272" s="211" t="str">
        <f t="shared" si="684"/>
        <v/>
      </c>
      <c r="C2272" s="221"/>
      <c r="D2272" s="172" t="str">
        <f t="shared" si="682"/>
        <v/>
      </c>
      <c r="E2272" s="176"/>
      <c r="F2272" s="201">
        <f t="shared" si="683"/>
        <v>0</v>
      </c>
      <c r="G2272" s="201">
        <f t="shared" si="685"/>
        <v>0</v>
      </c>
    </row>
    <row r="2273" spans="1:7" ht="24" customHeight="1" x14ac:dyDescent="0.2">
      <c r="A2273" s="211" t="str">
        <f t="shared" si="681"/>
        <v/>
      </c>
      <c r="B2273" s="211" t="str">
        <f t="shared" si="684"/>
        <v/>
      </c>
      <c r="C2273" s="221"/>
      <c r="D2273" s="172" t="str">
        <f t="shared" si="682"/>
        <v/>
      </c>
      <c r="E2273" s="176"/>
      <c r="F2273" s="201">
        <f t="shared" si="683"/>
        <v>0</v>
      </c>
      <c r="G2273" s="201">
        <f t="shared" si="685"/>
        <v>0</v>
      </c>
    </row>
    <row r="2274" spans="1:7" ht="24" customHeight="1" x14ac:dyDescent="0.2">
      <c r="A2274" s="211" t="str">
        <f t="shared" si="681"/>
        <v/>
      </c>
      <c r="B2274" s="211" t="str">
        <f t="shared" si="684"/>
        <v/>
      </c>
      <c r="C2274" s="221"/>
      <c r="D2274" s="172" t="str">
        <f t="shared" si="682"/>
        <v/>
      </c>
      <c r="E2274" s="176"/>
      <c r="F2274" s="201">
        <f t="shared" si="683"/>
        <v>0</v>
      </c>
      <c r="G2274" s="201">
        <f t="shared" si="685"/>
        <v>0</v>
      </c>
    </row>
    <row r="2275" spans="1:7" ht="24" customHeight="1" x14ac:dyDescent="0.2">
      <c r="A2275" s="211" t="str">
        <f t="shared" si="681"/>
        <v/>
      </c>
      <c r="B2275" s="211" t="str">
        <f t="shared" si="684"/>
        <v/>
      </c>
      <c r="C2275" s="221"/>
      <c r="D2275" s="172" t="str">
        <f t="shared" si="682"/>
        <v/>
      </c>
      <c r="E2275" s="176"/>
      <c r="F2275" s="202">
        <f t="shared" si="683"/>
        <v>0</v>
      </c>
      <c r="G2275" s="201">
        <f t="shared" si="685"/>
        <v>0</v>
      </c>
    </row>
    <row r="2276" spans="1:7" ht="24" customHeight="1" x14ac:dyDescent="0.2">
      <c r="A2276" s="212"/>
      <c r="E2276" s="178"/>
      <c r="F2276" s="195" t="s">
        <v>1742</v>
      </c>
      <c r="G2276" s="222">
        <f>SUBTOTAL(9,G2262:G2275)</f>
        <v>0</v>
      </c>
    </row>
    <row r="2277" spans="1:7" ht="24" customHeight="1" x14ac:dyDescent="0.2">
      <c r="A2277" s="212"/>
      <c r="C2277" s="74" t="s">
        <v>1743</v>
      </c>
      <c r="E2277" s="178"/>
      <c r="G2277" s="194"/>
    </row>
    <row r="2278" spans="1:7" ht="24" customHeight="1" x14ac:dyDescent="0.2">
      <c r="A2278" s="211" t="str">
        <f t="shared" ref="A2278:A2285" si="686">IFERROR(VLOOKUP(C2278,Tabla_Insumos,4,FALSE),"")</f>
        <v/>
      </c>
      <c r="B2278" s="211" t="str">
        <f t="shared" ref="B2278:B2285" si="687">IFERROR(VLOOKUP(A2278,Tabla_Indices,5,FALSE),"")</f>
        <v/>
      </c>
      <c r="C2278" s="220"/>
      <c r="D2278" s="174" t="str">
        <f t="shared" ref="D2278:D2285" si="688">IFERROR(VLOOKUP(C2278,Tabla_Insumos,2,FALSE),"")</f>
        <v/>
      </c>
      <c r="E2278" s="173"/>
      <c r="F2278" s="201">
        <f t="shared" ref="F2278:F2285" si="689">IFERROR(VLOOKUP(C2278,Tabla_Insumos,3,FALSE),0)</f>
        <v>0</v>
      </c>
      <c r="G2278" s="201">
        <f>ROUND(E2278*F2278,2)</f>
        <v>0</v>
      </c>
    </row>
    <row r="2279" spans="1:7" ht="24" customHeight="1" x14ac:dyDescent="0.2">
      <c r="A2279" s="211" t="str">
        <f t="shared" si="686"/>
        <v/>
      </c>
      <c r="B2279" s="211" t="str">
        <f t="shared" si="687"/>
        <v/>
      </c>
      <c r="C2279" s="220"/>
      <c r="D2279" s="174" t="str">
        <f t="shared" si="688"/>
        <v/>
      </c>
      <c r="E2279" s="173"/>
      <c r="F2279" s="201">
        <f t="shared" si="689"/>
        <v>0</v>
      </c>
      <c r="G2279" s="201">
        <f>ROUND(E2279*F2279,2)</f>
        <v>0</v>
      </c>
    </row>
    <row r="2280" spans="1:7" ht="24" customHeight="1" x14ac:dyDescent="0.2">
      <c r="A2280" s="211" t="str">
        <f t="shared" si="686"/>
        <v/>
      </c>
      <c r="B2280" s="211" t="str">
        <f t="shared" si="687"/>
        <v/>
      </c>
      <c r="C2280" s="220"/>
      <c r="D2280" s="174" t="str">
        <f t="shared" si="688"/>
        <v/>
      </c>
      <c r="E2280" s="173"/>
      <c r="F2280" s="201">
        <f t="shared" si="689"/>
        <v>0</v>
      </c>
      <c r="G2280" s="201">
        <f t="shared" ref="G2280:G2285" si="690">ROUND(E2280*F2280,2)</f>
        <v>0</v>
      </c>
    </row>
    <row r="2281" spans="1:7" ht="24" customHeight="1" x14ac:dyDescent="0.2">
      <c r="A2281" s="211" t="str">
        <f t="shared" si="686"/>
        <v/>
      </c>
      <c r="B2281" s="211" t="str">
        <f t="shared" si="687"/>
        <v/>
      </c>
      <c r="C2281" s="220"/>
      <c r="D2281" s="174" t="str">
        <f t="shared" si="688"/>
        <v/>
      </c>
      <c r="E2281" s="173"/>
      <c r="F2281" s="201">
        <f t="shared" si="689"/>
        <v>0</v>
      </c>
      <c r="G2281" s="201">
        <f t="shared" si="690"/>
        <v>0</v>
      </c>
    </row>
    <row r="2282" spans="1:7" ht="24" customHeight="1" x14ac:dyDescent="0.2">
      <c r="A2282" s="211" t="str">
        <f t="shared" si="686"/>
        <v/>
      </c>
      <c r="B2282" s="211" t="str">
        <f t="shared" si="687"/>
        <v/>
      </c>
      <c r="C2282" s="220"/>
      <c r="D2282" s="174" t="str">
        <f t="shared" si="688"/>
        <v/>
      </c>
      <c r="E2282" s="173"/>
      <c r="F2282" s="201">
        <f t="shared" si="689"/>
        <v>0</v>
      </c>
      <c r="G2282" s="201">
        <f t="shared" si="690"/>
        <v>0</v>
      </c>
    </row>
    <row r="2283" spans="1:7" ht="24" customHeight="1" x14ac:dyDescent="0.2">
      <c r="A2283" s="211" t="str">
        <f t="shared" si="686"/>
        <v/>
      </c>
      <c r="B2283" s="211" t="str">
        <f t="shared" si="687"/>
        <v/>
      </c>
      <c r="C2283" s="220"/>
      <c r="D2283" s="174" t="str">
        <f t="shared" si="688"/>
        <v/>
      </c>
      <c r="E2283" s="173"/>
      <c r="F2283" s="201">
        <f t="shared" si="689"/>
        <v>0</v>
      </c>
      <c r="G2283" s="201">
        <f t="shared" si="690"/>
        <v>0</v>
      </c>
    </row>
    <row r="2284" spans="1:7" ht="24" customHeight="1" x14ac:dyDescent="0.2">
      <c r="A2284" s="211" t="str">
        <f t="shared" si="686"/>
        <v/>
      </c>
      <c r="B2284" s="211" t="str">
        <f t="shared" si="687"/>
        <v/>
      </c>
      <c r="C2284" s="221"/>
      <c r="D2284" s="172" t="str">
        <f t="shared" si="688"/>
        <v/>
      </c>
      <c r="E2284" s="176"/>
      <c r="F2284" s="201">
        <f t="shared" si="689"/>
        <v>0</v>
      </c>
      <c r="G2284" s="201">
        <f t="shared" si="690"/>
        <v>0</v>
      </c>
    </row>
    <row r="2285" spans="1:7" ht="24" customHeight="1" x14ac:dyDescent="0.2">
      <c r="A2285" s="211" t="str">
        <f t="shared" si="686"/>
        <v/>
      </c>
      <c r="B2285" s="211" t="str">
        <f t="shared" si="687"/>
        <v/>
      </c>
      <c r="C2285" s="221"/>
      <c r="D2285" s="172" t="str">
        <f t="shared" si="688"/>
        <v/>
      </c>
      <c r="E2285" s="176"/>
      <c r="F2285" s="201">
        <f t="shared" si="689"/>
        <v>0</v>
      </c>
      <c r="G2285" s="201">
        <f t="shared" si="690"/>
        <v>0</v>
      </c>
    </row>
    <row r="2286" spans="1:7" ht="24" customHeight="1" x14ac:dyDescent="0.2">
      <c r="A2286" s="212"/>
      <c r="E2286" s="178"/>
      <c r="F2286" s="195" t="s">
        <v>1744</v>
      </c>
      <c r="G2286" s="222">
        <f>SUBTOTAL(9,G2278:G2285)</f>
        <v>0</v>
      </c>
    </row>
    <row r="2287" spans="1:7" ht="24" customHeight="1" x14ac:dyDescent="0.2">
      <c r="A2287" s="212"/>
      <c r="C2287" s="74" t="s">
        <v>1745</v>
      </c>
      <c r="E2287" s="178"/>
      <c r="G2287" s="194"/>
    </row>
    <row r="2288" spans="1:7" ht="24" customHeight="1" x14ac:dyDescent="0.2">
      <c r="A2288" s="211" t="str">
        <f t="shared" ref="A2288:A2296" si="691">IFERROR(VLOOKUP(C2288,Tabla_Insumos,4,FALSE),"")</f>
        <v/>
      </c>
      <c r="B2288" s="211" t="str">
        <f t="shared" ref="B2288:B2296" si="692">IFERROR(VLOOKUP(C2288,Tabla_Insumos,5,FALSE),"")</f>
        <v/>
      </c>
      <c r="C2288" s="220"/>
      <c r="D2288" s="174" t="str">
        <f t="shared" ref="D2288:D2296" si="693">IFERROR(VLOOKUP(C2288,Tabla_Insumos,2,FALSE),"")</f>
        <v/>
      </c>
      <c r="E2288" s="173"/>
      <c r="F2288" s="201">
        <f t="shared" ref="F2288:F2296" si="694">IFERROR(VLOOKUP(C2288,Tabla_Insumos,3,FALSE),0)</f>
        <v>0</v>
      </c>
      <c r="G2288" s="201">
        <f t="shared" ref="G2288:G2296" si="695">ROUND(E2288*F2288,2)</f>
        <v>0</v>
      </c>
    </row>
    <row r="2289" spans="1:7" ht="24" customHeight="1" x14ac:dyDescent="0.2">
      <c r="A2289" s="211" t="str">
        <f t="shared" si="691"/>
        <v/>
      </c>
      <c r="B2289" s="211" t="str">
        <f t="shared" si="692"/>
        <v/>
      </c>
      <c r="C2289" s="220"/>
      <c r="D2289" s="174" t="str">
        <f t="shared" si="693"/>
        <v/>
      </c>
      <c r="E2289" s="173"/>
      <c r="F2289" s="201">
        <f t="shared" si="694"/>
        <v>0</v>
      </c>
      <c r="G2289" s="201">
        <f t="shared" si="695"/>
        <v>0</v>
      </c>
    </row>
    <row r="2290" spans="1:7" ht="24" customHeight="1" x14ac:dyDescent="0.2">
      <c r="A2290" s="211" t="str">
        <f t="shared" si="691"/>
        <v/>
      </c>
      <c r="B2290" s="211" t="str">
        <f t="shared" si="692"/>
        <v/>
      </c>
      <c r="C2290" s="221"/>
      <c r="D2290" s="172" t="str">
        <f t="shared" si="693"/>
        <v/>
      </c>
      <c r="E2290" s="176"/>
      <c r="F2290" s="201">
        <f t="shared" si="694"/>
        <v>0</v>
      </c>
      <c r="G2290" s="201">
        <f t="shared" si="695"/>
        <v>0</v>
      </c>
    </row>
    <row r="2291" spans="1:7" ht="24" customHeight="1" x14ac:dyDescent="0.2">
      <c r="A2291" s="211" t="str">
        <f t="shared" si="691"/>
        <v/>
      </c>
      <c r="B2291" s="211" t="str">
        <f t="shared" si="692"/>
        <v/>
      </c>
      <c r="C2291" s="221"/>
      <c r="D2291" s="172" t="str">
        <f t="shared" si="693"/>
        <v/>
      </c>
      <c r="E2291" s="176"/>
      <c r="F2291" s="201">
        <f t="shared" si="694"/>
        <v>0</v>
      </c>
      <c r="G2291" s="201">
        <f t="shared" si="695"/>
        <v>0</v>
      </c>
    </row>
    <row r="2292" spans="1:7" ht="24" customHeight="1" x14ac:dyDescent="0.2">
      <c r="A2292" s="211" t="str">
        <f t="shared" si="691"/>
        <v/>
      </c>
      <c r="B2292" s="211" t="str">
        <f t="shared" si="692"/>
        <v/>
      </c>
      <c r="C2292" s="221"/>
      <c r="D2292" s="172" t="str">
        <f t="shared" si="693"/>
        <v/>
      </c>
      <c r="E2292" s="176"/>
      <c r="F2292" s="201">
        <f t="shared" si="694"/>
        <v>0</v>
      </c>
      <c r="G2292" s="201">
        <f t="shared" si="695"/>
        <v>0</v>
      </c>
    </row>
    <row r="2293" spans="1:7" ht="24" customHeight="1" x14ac:dyDescent="0.2">
      <c r="A2293" s="211" t="str">
        <f t="shared" si="691"/>
        <v/>
      </c>
      <c r="B2293" s="211" t="str">
        <f t="shared" si="692"/>
        <v/>
      </c>
      <c r="C2293" s="221"/>
      <c r="D2293" s="172" t="str">
        <f t="shared" si="693"/>
        <v/>
      </c>
      <c r="E2293" s="176"/>
      <c r="F2293" s="201">
        <f t="shared" si="694"/>
        <v>0</v>
      </c>
      <c r="G2293" s="201">
        <f t="shared" si="695"/>
        <v>0</v>
      </c>
    </row>
    <row r="2294" spans="1:7" ht="24" customHeight="1" x14ac:dyDescent="0.2">
      <c r="A2294" s="211" t="str">
        <f t="shared" si="691"/>
        <v/>
      </c>
      <c r="B2294" s="211" t="str">
        <f t="shared" si="692"/>
        <v/>
      </c>
      <c r="C2294" s="221"/>
      <c r="D2294" s="172" t="str">
        <f t="shared" si="693"/>
        <v/>
      </c>
      <c r="E2294" s="176"/>
      <c r="F2294" s="201">
        <f t="shared" si="694"/>
        <v>0</v>
      </c>
      <c r="G2294" s="201">
        <f t="shared" si="695"/>
        <v>0</v>
      </c>
    </row>
    <row r="2295" spans="1:7" ht="24" customHeight="1" x14ac:dyDescent="0.2">
      <c r="A2295" s="211" t="str">
        <f t="shared" si="691"/>
        <v/>
      </c>
      <c r="B2295" s="211" t="str">
        <f t="shared" si="692"/>
        <v/>
      </c>
      <c r="C2295" s="221"/>
      <c r="D2295" s="172" t="str">
        <f t="shared" si="693"/>
        <v/>
      </c>
      <c r="E2295" s="176"/>
      <c r="F2295" s="201">
        <f t="shared" si="694"/>
        <v>0</v>
      </c>
      <c r="G2295" s="201">
        <f t="shared" si="695"/>
        <v>0</v>
      </c>
    </row>
    <row r="2296" spans="1:7" ht="24" customHeight="1" x14ac:dyDescent="0.2">
      <c r="A2296" s="211" t="str">
        <f t="shared" si="691"/>
        <v/>
      </c>
      <c r="B2296" s="211" t="str">
        <f t="shared" si="692"/>
        <v/>
      </c>
      <c r="C2296" s="221"/>
      <c r="D2296" s="172" t="str">
        <f t="shared" si="693"/>
        <v/>
      </c>
      <c r="E2296" s="176"/>
      <c r="F2296" s="201">
        <f t="shared" si="694"/>
        <v>0</v>
      </c>
      <c r="G2296" s="201">
        <f t="shared" si="695"/>
        <v>0</v>
      </c>
    </row>
    <row r="2297" spans="1:7" ht="24" customHeight="1" x14ac:dyDescent="0.2">
      <c r="A2297" s="213"/>
      <c r="E2297" s="178"/>
      <c r="F2297" s="195" t="s">
        <v>1746</v>
      </c>
      <c r="G2297" s="222">
        <f>SUBTOTAL(9,G2288:G2296)</f>
        <v>0</v>
      </c>
    </row>
    <row r="2298" spans="1:7" ht="24" customHeight="1" x14ac:dyDescent="0.2">
      <c r="A2298" s="212"/>
      <c r="E2298" s="178"/>
      <c r="G2298" s="194"/>
    </row>
    <row r="2299" spans="1:7" ht="24" customHeight="1" x14ac:dyDescent="0.2">
      <c r="A2299" s="214" t="str">
        <f>B2257</f>
        <v>7.2.4</v>
      </c>
      <c r="B2299" s="98" t="str">
        <f>C2257</f>
        <v>Desmontable con placa metálica</v>
      </c>
      <c r="C2299" s="197"/>
      <c r="D2299" s="197" t="s">
        <v>1747</v>
      </c>
      <c r="E2299" s="198"/>
      <c r="F2299" s="225" t="s">
        <v>1748</v>
      </c>
      <c r="G2299" s="226">
        <f>SUBTOTAL(9,G2262:G2298)</f>
        <v>0</v>
      </c>
    </row>
    <row r="2301" spans="1:7" ht="24" customHeight="1" x14ac:dyDescent="0.2">
      <c r="A2301" s="203" t="s">
        <v>1725</v>
      </c>
      <c r="B2301" s="204"/>
      <c r="C2301" s="99"/>
      <c r="D2301" s="99"/>
      <c r="E2301" s="99"/>
      <c r="F2301" s="99"/>
      <c r="G2301" s="215"/>
    </row>
    <row r="2302" spans="1:7" ht="24" customHeight="1" x14ac:dyDescent="0.2">
      <c r="A2302" s="206" t="s">
        <v>1726</v>
      </c>
      <c r="B2302" s="207" t="str">
        <f>Comitente</f>
        <v>SUBSECRETARIA DE OBRAS PUBLICAS</v>
      </c>
      <c r="C2302" s="216"/>
      <c r="D2302" s="74"/>
      <c r="E2302" s="74"/>
      <c r="F2302" s="190"/>
      <c r="G2302" s="191"/>
    </row>
    <row r="2303" spans="1:7" ht="24" customHeight="1" x14ac:dyDescent="0.2">
      <c r="A2303" s="206" t="s">
        <v>1727</v>
      </c>
      <c r="B2303" s="207">
        <f>Contratista</f>
        <v>0</v>
      </c>
      <c r="C2303" s="217"/>
      <c r="D2303" s="217"/>
      <c r="E2303" s="217"/>
      <c r="F2303" s="190"/>
      <c r="G2303" s="191"/>
    </row>
    <row r="2304" spans="1:7" ht="24" customHeight="1" x14ac:dyDescent="0.2">
      <c r="A2304" s="206" t="s">
        <v>1728</v>
      </c>
      <c r="B2304" s="207" t="str">
        <f>Obra</f>
        <v>CAPS. VIRGEN DE GUADALUPE</v>
      </c>
      <c r="C2304" s="217"/>
      <c r="D2304" s="217"/>
      <c r="E2304" s="217"/>
      <c r="F2304" s="190" t="s">
        <v>1729</v>
      </c>
      <c r="G2304" s="218">
        <f>Fecha_Base</f>
        <v>0</v>
      </c>
    </row>
    <row r="2305" spans="1:7" ht="24" customHeight="1" x14ac:dyDescent="0.2">
      <c r="A2305" s="208" t="s">
        <v>1730</v>
      </c>
      <c r="B2305" s="100" t="str">
        <f>Ubicación</f>
        <v xml:space="preserve"> Calle Enfermera Medina y Cristobal Colon - Dpto. CAUCETE   -  Sup. 227,50m2</v>
      </c>
      <c r="C2305" s="74"/>
      <c r="E2305" s="178"/>
      <c r="G2305" s="194"/>
    </row>
    <row r="2306" spans="1:7" ht="24" customHeight="1" x14ac:dyDescent="0.2">
      <c r="A2306" s="208" t="s">
        <v>1731</v>
      </c>
      <c r="B2306" s="192">
        <f>IFERROR(VALUE(LEFT(B2307,FIND(".",B2307)-1)),"")</f>
        <v>8</v>
      </c>
      <c r="C2306" s="71" t="str">
        <f>IFERROR(VLOOKUP(B2306,Tabla_CyP,2,FALSE),"INSTALACIONES ELECTRICAS ")</f>
        <v xml:space="preserve">INSTALACIONES ELECTRICAS </v>
      </c>
      <c r="E2306" s="178"/>
      <c r="G2306" s="194"/>
    </row>
    <row r="2307" spans="1:7" ht="24" customHeight="1" x14ac:dyDescent="0.2">
      <c r="A2307" s="208" t="s">
        <v>1732</v>
      </c>
      <c r="B2307" s="193" t="str">
        <f>IFERROR(VLOOKUP(COUNTIF($A$1:A2307,"ANALISIS DE PRECIOS"),Tabla_NumeroItem,2,FALSE),"")</f>
        <v>8.1</v>
      </c>
      <c r="C2307" s="258" t="str">
        <f>IFERROR(VLOOKUP(B2307,Tabla_CyP,2,FALSE),"")</f>
        <v>Revestimiento Cerámico</v>
      </c>
      <c r="E2307" s="178"/>
      <c r="F2307" s="190" t="s">
        <v>1733</v>
      </c>
      <c r="G2307" s="194" t="str">
        <f>IFERROR(VLOOKUP(B2307,Tabla_CyP,4,FALSE),"")</f>
        <v>m2</v>
      </c>
    </row>
    <row r="2308" spans="1:7" ht="24" customHeight="1" x14ac:dyDescent="0.2">
      <c r="A2308" s="208"/>
      <c r="B2308" s="100"/>
      <c r="E2308" s="178"/>
      <c r="G2308" s="194"/>
    </row>
    <row r="2309" spans="1:7" ht="24" customHeight="1" x14ac:dyDescent="0.2">
      <c r="A2309" s="419" t="s">
        <v>1734</v>
      </c>
      <c r="B2309" s="420"/>
      <c r="C2309" s="421" t="s">
        <v>1690</v>
      </c>
      <c r="D2309" s="421" t="s">
        <v>1735</v>
      </c>
      <c r="E2309" s="423" t="s">
        <v>1736</v>
      </c>
      <c r="F2309" s="425" t="s">
        <v>1737</v>
      </c>
      <c r="G2309" s="425" t="s">
        <v>1738</v>
      </c>
    </row>
    <row r="2310" spans="1:7" ht="24" customHeight="1" x14ac:dyDescent="0.2">
      <c r="A2310" s="209" t="s">
        <v>1739</v>
      </c>
      <c r="B2310" s="209" t="s">
        <v>1740</v>
      </c>
      <c r="C2310" s="422"/>
      <c r="D2310" s="422"/>
      <c r="E2310" s="424"/>
      <c r="F2310" s="426"/>
      <c r="G2310" s="426"/>
    </row>
    <row r="2311" spans="1:7" ht="24" customHeight="1" x14ac:dyDescent="0.2">
      <c r="A2311" s="189"/>
      <c r="B2311" s="210"/>
      <c r="C2311" s="89" t="s">
        <v>1741</v>
      </c>
      <c r="D2311" s="197"/>
      <c r="E2311" s="198"/>
      <c r="F2311" s="199"/>
      <c r="G2311" s="200"/>
    </row>
    <row r="2312" spans="1:7" ht="24" customHeight="1" x14ac:dyDescent="0.2">
      <c r="A2312" s="211" t="str">
        <f t="shared" ref="A2312:A2325" si="696">IFERROR(VLOOKUP(C2312,Tabla_Insumos,4,FALSE),"")</f>
        <v/>
      </c>
      <c r="B2312" s="211" t="str">
        <f>IFERROR(VLOOKUP(C2312,Tabla_Insumos,5,FALSE),"")</f>
        <v/>
      </c>
      <c r="C2312" s="220"/>
      <c r="D2312" s="174" t="str">
        <f t="shared" ref="D2312:D2325" si="697">IFERROR(VLOOKUP(C2312,Tabla_Insumos,2,FALSE),"")</f>
        <v/>
      </c>
      <c r="E2312" s="173"/>
      <c r="F2312" s="201">
        <f t="shared" ref="F2312:F2325" si="698">IFERROR(VLOOKUP(C2312,Tabla_Insumos,3,FALSE),0)</f>
        <v>0</v>
      </c>
      <c r="G2312" s="201">
        <f>ROUND(E2312*F2312,2)</f>
        <v>0</v>
      </c>
    </row>
    <row r="2313" spans="1:7" ht="24" customHeight="1" x14ac:dyDescent="0.2">
      <c r="A2313" s="211" t="str">
        <f t="shared" si="696"/>
        <v/>
      </c>
      <c r="B2313" s="211" t="str">
        <f t="shared" ref="B2313:B2325" si="699">IFERROR(VLOOKUP(C2313,Tabla_Insumos,5,FALSE),"")</f>
        <v/>
      </c>
      <c r="C2313" s="220"/>
      <c r="D2313" s="174" t="str">
        <f t="shared" si="697"/>
        <v/>
      </c>
      <c r="E2313" s="173"/>
      <c r="F2313" s="201">
        <f t="shared" si="698"/>
        <v>0</v>
      </c>
      <c r="G2313" s="201">
        <f t="shared" ref="G2313:G2325" si="700">ROUND(E2313*F2313,2)</f>
        <v>0</v>
      </c>
    </row>
    <row r="2314" spans="1:7" ht="24" customHeight="1" x14ac:dyDescent="0.2">
      <c r="A2314" s="211" t="str">
        <f t="shared" si="696"/>
        <v/>
      </c>
      <c r="B2314" s="211" t="str">
        <f t="shared" si="699"/>
        <v/>
      </c>
      <c r="C2314" s="227"/>
      <c r="D2314" s="174" t="str">
        <f t="shared" si="697"/>
        <v/>
      </c>
      <c r="E2314" s="173"/>
      <c r="F2314" s="201">
        <f t="shared" si="698"/>
        <v>0</v>
      </c>
      <c r="G2314" s="201">
        <f t="shared" si="700"/>
        <v>0</v>
      </c>
    </row>
    <row r="2315" spans="1:7" ht="24" customHeight="1" x14ac:dyDescent="0.2">
      <c r="A2315" s="211" t="str">
        <f t="shared" si="696"/>
        <v/>
      </c>
      <c r="B2315" s="211" t="str">
        <f t="shared" si="699"/>
        <v/>
      </c>
      <c r="C2315" s="220"/>
      <c r="D2315" s="174" t="str">
        <f t="shared" si="697"/>
        <v/>
      </c>
      <c r="E2315" s="173"/>
      <c r="F2315" s="201">
        <f t="shared" si="698"/>
        <v>0</v>
      </c>
      <c r="G2315" s="201">
        <f t="shared" si="700"/>
        <v>0</v>
      </c>
    </row>
    <row r="2316" spans="1:7" ht="24" customHeight="1" x14ac:dyDescent="0.2">
      <c r="A2316" s="211" t="str">
        <f t="shared" si="696"/>
        <v/>
      </c>
      <c r="B2316" s="211" t="str">
        <f t="shared" si="699"/>
        <v/>
      </c>
      <c r="C2316" s="221"/>
      <c r="D2316" s="172" t="str">
        <f t="shared" si="697"/>
        <v/>
      </c>
      <c r="E2316" s="176"/>
      <c r="F2316" s="201">
        <f t="shared" si="698"/>
        <v>0</v>
      </c>
      <c r="G2316" s="201">
        <f t="shared" si="700"/>
        <v>0</v>
      </c>
    </row>
    <row r="2317" spans="1:7" ht="24" customHeight="1" x14ac:dyDescent="0.2">
      <c r="A2317" s="211" t="str">
        <f t="shared" si="696"/>
        <v/>
      </c>
      <c r="B2317" s="211" t="str">
        <f t="shared" si="699"/>
        <v/>
      </c>
      <c r="C2317" s="221"/>
      <c r="D2317" s="172" t="str">
        <f t="shared" si="697"/>
        <v/>
      </c>
      <c r="E2317" s="176"/>
      <c r="F2317" s="201">
        <f t="shared" si="698"/>
        <v>0</v>
      </c>
      <c r="G2317" s="201">
        <f t="shared" si="700"/>
        <v>0</v>
      </c>
    </row>
    <row r="2318" spans="1:7" ht="24" customHeight="1" x14ac:dyDescent="0.2">
      <c r="A2318" s="211" t="str">
        <f t="shared" si="696"/>
        <v/>
      </c>
      <c r="B2318" s="211" t="str">
        <f t="shared" si="699"/>
        <v/>
      </c>
      <c r="C2318" s="221"/>
      <c r="D2318" s="172" t="str">
        <f t="shared" si="697"/>
        <v/>
      </c>
      <c r="E2318" s="176"/>
      <c r="F2318" s="201">
        <f t="shared" si="698"/>
        <v>0</v>
      </c>
      <c r="G2318" s="201">
        <f t="shared" si="700"/>
        <v>0</v>
      </c>
    </row>
    <row r="2319" spans="1:7" ht="24" customHeight="1" x14ac:dyDescent="0.2">
      <c r="A2319" s="211" t="str">
        <f t="shared" si="696"/>
        <v/>
      </c>
      <c r="B2319" s="211" t="str">
        <f t="shared" si="699"/>
        <v/>
      </c>
      <c r="C2319" s="221"/>
      <c r="D2319" s="172" t="str">
        <f t="shared" si="697"/>
        <v/>
      </c>
      <c r="E2319" s="176"/>
      <c r="F2319" s="201">
        <f t="shared" si="698"/>
        <v>0</v>
      </c>
      <c r="G2319" s="201">
        <f t="shared" si="700"/>
        <v>0</v>
      </c>
    </row>
    <row r="2320" spans="1:7" ht="24" customHeight="1" x14ac:dyDescent="0.2">
      <c r="A2320" s="211" t="str">
        <f t="shared" si="696"/>
        <v/>
      </c>
      <c r="B2320" s="211" t="str">
        <f t="shared" si="699"/>
        <v/>
      </c>
      <c r="C2320" s="221"/>
      <c r="D2320" s="172" t="str">
        <f t="shared" si="697"/>
        <v/>
      </c>
      <c r="E2320" s="176"/>
      <c r="F2320" s="201">
        <f t="shared" si="698"/>
        <v>0</v>
      </c>
      <c r="G2320" s="201">
        <f t="shared" si="700"/>
        <v>0</v>
      </c>
    </row>
    <row r="2321" spans="1:7" ht="24" customHeight="1" x14ac:dyDescent="0.2">
      <c r="A2321" s="211" t="str">
        <f t="shared" si="696"/>
        <v/>
      </c>
      <c r="B2321" s="211" t="str">
        <f t="shared" si="699"/>
        <v/>
      </c>
      <c r="C2321" s="221"/>
      <c r="D2321" s="172" t="str">
        <f t="shared" si="697"/>
        <v/>
      </c>
      <c r="E2321" s="176"/>
      <c r="F2321" s="201">
        <f t="shared" si="698"/>
        <v>0</v>
      </c>
      <c r="G2321" s="201">
        <f t="shared" si="700"/>
        <v>0</v>
      </c>
    </row>
    <row r="2322" spans="1:7" ht="24" customHeight="1" x14ac:dyDescent="0.2">
      <c r="A2322" s="211" t="str">
        <f t="shared" si="696"/>
        <v/>
      </c>
      <c r="B2322" s="211" t="str">
        <f t="shared" si="699"/>
        <v/>
      </c>
      <c r="C2322" s="221"/>
      <c r="D2322" s="172" t="str">
        <f t="shared" si="697"/>
        <v/>
      </c>
      <c r="E2322" s="176"/>
      <c r="F2322" s="201">
        <f t="shared" si="698"/>
        <v>0</v>
      </c>
      <c r="G2322" s="201">
        <f t="shared" si="700"/>
        <v>0</v>
      </c>
    </row>
    <row r="2323" spans="1:7" ht="24" customHeight="1" x14ac:dyDescent="0.2">
      <c r="A2323" s="211" t="str">
        <f t="shared" si="696"/>
        <v/>
      </c>
      <c r="B2323" s="211" t="str">
        <f t="shared" si="699"/>
        <v/>
      </c>
      <c r="C2323" s="221"/>
      <c r="D2323" s="172" t="str">
        <f t="shared" si="697"/>
        <v/>
      </c>
      <c r="E2323" s="176"/>
      <c r="F2323" s="201">
        <f t="shared" si="698"/>
        <v>0</v>
      </c>
      <c r="G2323" s="201">
        <f t="shared" si="700"/>
        <v>0</v>
      </c>
    </row>
    <row r="2324" spans="1:7" ht="24" customHeight="1" x14ac:dyDescent="0.2">
      <c r="A2324" s="211" t="str">
        <f t="shared" si="696"/>
        <v/>
      </c>
      <c r="B2324" s="211" t="str">
        <f t="shared" si="699"/>
        <v/>
      </c>
      <c r="C2324" s="221"/>
      <c r="D2324" s="172" t="str">
        <f t="shared" si="697"/>
        <v/>
      </c>
      <c r="E2324" s="176"/>
      <c r="F2324" s="201">
        <f t="shared" si="698"/>
        <v>0</v>
      </c>
      <c r="G2324" s="201">
        <f t="shared" si="700"/>
        <v>0</v>
      </c>
    </row>
    <row r="2325" spans="1:7" ht="24" customHeight="1" x14ac:dyDescent="0.2">
      <c r="A2325" s="211" t="str">
        <f t="shared" si="696"/>
        <v/>
      </c>
      <c r="B2325" s="211" t="str">
        <f t="shared" si="699"/>
        <v/>
      </c>
      <c r="C2325" s="221"/>
      <c r="D2325" s="172" t="str">
        <f t="shared" si="697"/>
        <v/>
      </c>
      <c r="E2325" s="176"/>
      <c r="F2325" s="202">
        <f t="shared" si="698"/>
        <v>0</v>
      </c>
      <c r="G2325" s="201">
        <f t="shared" si="700"/>
        <v>0</v>
      </c>
    </row>
    <row r="2326" spans="1:7" ht="24" customHeight="1" x14ac:dyDescent="0.2">
      <c r="A2326" s="212"/>
      <c r="E2326" s="178"/>
      <c r="F2326" s="195" t="s">
        <v>1742</v>
      </c>
      <c r="G2326" s="222">
        <f>SUBTOTAL(9,G2312:G2325)</f>
        <v>0</v>
      </c>
    </row>
    <row r="2327" spans="1:7" ht="24" customHeight="1" x14ac:dyDescent="0.2">
      <c r="A2327" s="212"/>
      <c r="C2327" s="74" t="s">
        <v>1743</v>
      </c>
      <c r="E2327" s="178"/>
      <c r="G2327" s="194"/>
    </row>
    <row r="2328" spans="1:7" ht="24" customHeight="1" x14ac:dyDescent="0.2">
      <c r="A2328" s="211" t="str">
        <f t="shared" ref="A2328:A2335" si="701">IFERROR(VLOOKUP(C2328,Tabla_Insumos,4,FALSE),"")</f>
        <v/>
      </c>
      <c r="B2328" s="211" t="str">
        <f t="shared" ref="B2328:B2335" si="702">IFERROR(VLOOKUP(A2328,Tabla_Indices,5,FALSE),"")</f>
        <v/>
      </c>
      <c r="C2328" s="220"/>
      <c r="D2328" s="174" t="str">
        <f t="shared" ref="D2328:D2335" si="703">IFERROR(VLOOKUP(C2328,Tabla_Insumos,2,FALSE),"")</f>
        <v/>
      </c>
      <c r="E2328" s="173"/>
      <c r="F2328" s="201">
        <f t="shared" ref="F2328:F2335" si="704">IFERROR(VLOOKUP(C2328,Tabla_Insumos,3,FALSE),0)</f>
        <v>0</v>
      </c>
      <c r="G2328" s="201">
        <f>ROUND(E2328*F2328,2)</f>
        <v>0</v>
      </c>
    </row>
    <row r="2329" spans="1:7" ht="24" customHeight="1" x14ac:dyDescent="0.2">
      <c r="A2329" s="211" t="str">
        <f t="shared" si="701"/>
        <v/>
      </c>
      <c r="B2329" s="211" t="str">
        <f t="shared" si="702"/>
        <v/>
      </c>
      <c r="C2329" s="220"/>
      <c r="D2329" s="174" t="str">
        <f t="shared" si="703"/>
        <v/>
      </c>
      <c r="E2329" s="173"/>
      <c r="F2329" s="201">
        <f t="shared" si="704"/>
        <v>0</v>
      </c>
      <c r="G2329" s="201">
        <f>ROUND(E2329*F2329,2)</f>
        <v>0</v>
      </c>
    </row>
    <row r="2330" spans="1:7" ht="24" customHeight="1" x14ac:dyDescent="0.2">
      <c r="A2330" s="211" t="str">
        <f t="shared" si="701"/>
        <v/>
      </c>
      <c r="B2330" s="211" t="str">
        <f t="shared" si="702"/>
        <v/>
      </c>
      <c r="C2330" s="220"/>
      <c r="D2330" s="174" t="str">
        <f t="shared" si="703"/>
        <v/>
      </c>
      <c r="E2330" s="173"/>
      <c r="F2330" s="201">
        <f t="shared" si="704"/>
        <v>0</v>
      </c>
      <c r="G2330" s="201">
        <f t="shared" ref="G2330:G2335" si="705">ROUND(E2330*F2330,2)</f>
        <v>0</v>
      </c>
    </row>
    <row r="2331" spans="1:7" ht="24" customHeight="1" x14ac:dyDescent="0.2">
      <c r="A2331" s="211" t="str">
        <f t="shared" si="701"/>
        <v/>
      </c>
      <c r="B2331" s="211" t="str">
        <f t="shared" si="702"/>
        <v/>
      </c>
      <c r="C2331" s="220"/>
      <c r="D2331" s="174" t="str">
        <f t="shared" si="703"/>
        <v/>
      </c>
      <c r="E2331" s="173"/>
      <c r="F2331" s="201">
        <f t="shared" si="704"/>
        <v>0</v>
      </c>
      <c r="G2331" s="201">
        <f t="shared" si="705"/>
        <v>0</v>
      </c>
    </row>
    <row r="2332" spans="1:7" ht="24" customHeight="1" x14ac:dyDescent="0.2">
      <c r="A2332" s="211" t="str">
        <f t="shared" si="701"/>
        <v/>
      </c>
      <c r="B2332" s="211" t="str">
        <f t="shared" si="702"/>
        <v/>
      </c>
      <c r="C2332" s="220"/>
      <c r="D2332" s="174" t="str">
        <f t="shared" si="703"/>
        <v/>
      </c>
      <c r="E2332" s="173"/>
      <c r="F2332" s="201">
        <f t="shared" si="704"/>
        <v>0</v>
      </c>
      <c r="G2332" s="201">
        <f t="shared" si="705"/>
        <v>0</v>
      </c>
    </row>
    <row r="2333" spans="1:7" ht="24" customHeight="1" x14ac:dyDescent="0.2">
      <c r="A2333" s="211" t="str">
        <f t="shared" si="701"/>
        <v/>
      </c>
      <c r="B2333" s="211" t="str">
        <f t="shared" si="702"/>
        <v/>
      </c>
      <c r="C2333" s="220"/>
      <c r="D2333" s="174" t="str">
        <f t="shared" si="703"/>
        <v/>
      </c>
      <c r="E2333" s="173"/>
      <c r="F2333" s="201">
        <f t="shared" si="704"/>
        <v>0</v>
      </c>
      <c r="G2333" s="201">
        <f t="shared" si="705"/>
        <v>0</v>
      </c>
    </row>
    <row r="2334" spans="1:7" ht="24" customHeight="1" x14ac:dyDescent="0.2">
      <c r="A2334" s="211" t="str">
        <f t="shared" si="701"/>
        <v/>
      </c>
      <c r="B2334" s="211" t="str">
        <f t="shared" si="702"/>
        <v/>
      </c>
      <c r="C2334" s="221"/>
      <c r="D2334" s="172" t="str">
        <f t="shared" si="703"/>
        <v/>
      </c>
      <c r="E2334" s="176"/>
      <c r="F2334" s="201">
        <f t="shared" si="704"/>
        <v>0</v>
      </c>
      <c r="G2334" s="201">
        <f t="shared" si="705"/>
        <v>0</v>
      </c>
    </row>
    <row r="2335" spans="1:7" ht="24" customHeight="1" x14ac:dyDescent="0.2">
      <c r="A2335" s="211" t="str">
        <f t="shared" si="701"/>
        <v/>
      </c>
      <c r="B2335" s="211" t="str">
        <f t="shared" si="702"/>
        <v/>
      </c>
      <c r="C2335" s="221"/>
      <c r="D2335" s="172" t="str">
        <f t="shared" si="703"/>
        <v/>
      </c>
      <c r="E2335" s="176"/>
      <c r="F2335" s="201">
        <f t="shared" si="704"/>
        <v>0</v>
      </c>
      <c r="G2335" s="201">
        <f t="shared" si="705"/>
        <v>0</v>
      </c>
    </row>
    <row r="2336" spans="1:7" ht="24" customHeight="1" x14ac:dyDescent="0.2">
      <c r="A2336" s="212"/>
      <c r="E2336" s="178"/>
      <c r="F2336" s="195" t="s">
        <v>1744</v>
      </c>
      <c r="G2336" s="222">
        <f>SUBTOTAL(9,G2328:G2335)</f>
        <v>0</v>
      </c>
    </row>
    <row r="2337" spans="1:7" ht="24" customHeight="1" x14ac:dyDescent="0.2">
      <c r="A2337" s="212"/>
      <c r="C2337" s="74" t="s">
        <v>1745</v>
      </c>
      <c r="E2337" s="178"/>
      <c r="G2337" s="194"/>
    </row>
    <row r="2338" spans="1:7" ht="24" customHeight="1" x14ac:dyDescent="0.2">
      <c r="A2338" s="211" t="str">
        <f t="shared" ref="A2338:A2346" si="706">IFERROR(VLOOKUP(C2338,Tabla_Insumos,4,FALSE),"")</f>
        <v/>
      </c>
      <c r="B2338" s="211" t="str">
        <f t="shared" ref="B2338:B2346" si="707">IFERROR(VLOOKUP(C2338,Tabla_Insumos,5,FALSE),"")</f>
        <v/>
      </c>
      <c r="C2338" s="220"/>
      <c r="D2338" s="174" t="str">
        <f t="shared" ref="D2338:D2346" si="708">IFERROR(VLOOKUP(C2338,Tabla_Insumos,2,FALSE),"")</f>
        <v/>
      </c>
      <c r="E2338" s="173"/>
      <c r="F2338" s="201">
        <f t="shared" ref="F2338:F2346" si="709">IFERROR(VLOOKUP(C2338,Tabla_Insumos,3,FALSE),0)</f>
        <v>0</v>
      </c>
      <c r="G2338" s="201">
        <f t="shared" ref="G2338:G2346" si="710">ROUND(E2338*F2338,2)</f>
        <v>0</v>
      </c>
    </row>
    <row r="2339" spans="1:7" ht="24" customHeight="1" x14ac:dyDescent="0.2">
      <c r="A2339" s="211" t="str">
        <f t="shared" si="706"/>
        <v/>
      </c>
      <c r="B2339" s="211" t="str">
        <f t="shared" si="707"/>
        <v/>
      </c>
      <c r="C2339" s="220"/>
      <c r="D2339" s="174" t="str">
        <f t="shared" si="708"/>
        <v/>
      </c>
      <c r="E2339" s="173"/>
      <c r="F2339" s="201">
        <f t="shared" si="709"/>
        <v>0</v>
      </c>
      <c r="G2339" s="201">
        <f t="shared" si="710"/>
        <v>0</v>
      </c>
    </row>
    <row r="2340" spans="1:7" ht="24" customHeight="1" x14ac:dyDescent="0.2">
      <c r="A2340" s="211" t="str">
        <f t="shared" si="706"/>
        <v/>
      </c>
      <c r="B2340" s="211" t="str">
        <f t="shared" si="707"/>
        <v/>
      </c>
      <c r="C2340" s="221"/>
      <c r="D2340" s="172" t="str">
        <f t="shared" si="708"/>
        <v/>
      </c>
      <c r="E2340" s="176"/>
      <c r="F2340" s="201">
        <f t="shared" si="709"/>
        <v>0</v>
      </c>
      <c r="G2340" s="201">
        <f t="shared" si="710"/>
        <v>0</v>
      </c>
    </row>
    <row r="2341" spans="1:7" ht="24" customHeight="1" x14ac:dyDescent="0.2">
      <c r="A2341" s="211" t="str">
        <f t="shared" si="706"/>
        <v/>
      </c>
      <c r="B2341" s="211" t="str">
        <f t="shared" si="707"/>
        <v/>
      </c>
      <c r="C2341" s="221"/>
      <c r="D2341" s="172" t="str">
        <f t="shared" si="708"/>
        <v/>
      </c>
      <c r="E2341" s="176"/>
      <c r="F2341" s="201">
        <f t="shared" si="709"/>
        <v>0</v>
      </c>
      <c r="G2341" s="201">
        <f t="shared" si="710"/>
        <v>0</v>
      </c>
    </row>
    <row r="2342" spans="1:7" ht="24" customHeight="1" x14ac:dyDescent="0.2">
      <c r="A2342" s="211" t="str">
        <f t="shared" si="706"/>
        <v/>
      </c>
      <c r="B2342" s="211" t="str">
        <f t="shared" si="707"/>
        <v/>
      </c>
      <c r="C2342" s="221"/>
      <c r="D2342" s="172" t="str">
        <f t="shared" si="708"/>
        <v/>
      </c>
      <c r="E2342" s="176"/>
      <c r="F2342" s="201">
        <f t="shared" si="709"/>
        <v>0</v>
      </c>
      <c r="G2342" s="201">
        <f t="shared" si="710"/>
        <v>0</v>
      </c>
    </row>
    <row r="2343" spans="1:7" ht="24" customHeight="1" x14ac:dyDescent="0.2">
      <c r="A2343" s="211" t="str">
        <f t="shared" si="706"/>
        <v/>
      </c>
      <c r="B2343" s="211" t="str">
        <f t="shared" si="707"/>
        <v/>
      </c>
      <c r="C2343" s="221"/>
      <c r="D2343" s="172" t="str">
        <f t="shared" si="708"/>
        <v/>
      </c>
      <c r="E2343" s="176"/>
      <c r="F2343" s="201">
        <f t="shared" si="709"/>
        <v>0</v>
      </c>
      <c r="G2343" s="201">
        <f t="shared" si="710"/>
        <v>0</v>
      </c>
    </row>
    <row r="2344" spans="1:7" ht="24" customHeight="1" x14ac:dyDescent="0.2">
      <c r="A2344" s="211" t="str">
        <f t="shared" si="706"/>
        <v/>
      </c>
      <c r="B2344" s="211" t="str">
        <f t="shared" si="707"/>
        <v/>
      </c>
      <c r="C2344" s="221"/>
      <c r="D2344" s="172" t="str">
        <f t="shared" si="708"/>
        <v/>
      </c>
      <c r="E2344" s="176"/>
      <c r="F2344" s="201">
        <f t="shared" si="709"/>
        <v>0</v>
      </c>
      <c r="G2344" s="201">
        <f t="shared" si="710"/>
        <v>0</v>
      </c>
    </row>
    <row r="2345" spans="1:7" ht="24" customHeight="1" x14ac:dyDescent="0.2">
      <c r="A2345" s="211" t="str">
        <f t="shared" si="706"/>
        <v/>
      </c>
      <c r="B2345" s="211" t="str">
        <f t="shared" si="707"/>
        <v/>
      </c>
      <c r="C2345" s="221"/>
      <c r="D2345" s="172" t="str">
        <f t="shared" si="708"/>
        <v/>
      </c>
      <c r="E2345" s="176"/>
      <c r="F2345" s="201">
        <f t="shared" si="709"/>
        <v>0</v>
      </c>
      <c r="G2345" s="201">
        <f t="shared" si="710"/>
        <v>0</v>
      </c>
    </row>
    <row r="2346" spans="1:7" ht="24" customHeight="1" x14ac:dyDescent="0.2">
      <c r="A2346" s="211" t="str">
        <f t="shared" si="706"/>
        <v/>
      </c>
      <c r="B2346" s="211" t="str">
        <f t="shared" si="707"/>
        <v/>
      </c>
      <c r="C2346" s="221"/>
      <c r="D2346" s="172" t="str">
        <f t="shared" si="708"/>
        <v/>
      </c>
      <c r="E2346" s="176"/>
      <c r="F2346" s="201">
        <f t="shared" si="709"/>
        <v>0</v>
      </c>
      <c r="G2346" s="201">
        <f t="shared" si="710"/>
        <v>0</v>
      </c>
    </row>
    <row r="2347" spans="1:7" ht="24" customHeight="1" x14ac:dyDescent="0.2">
      <c r="A2347" s="213"/>
      <c r="E2347" s="178"/>
      <c r="F2347" s="195" t="s">
        <v>1746</v>
      </c>
      <c r="G2347" s="222">
        <f>SUBTOTAL(9,G2338:G2346)</f>
        <v>0</v>
      </c>
    </row>
    <row r="2348" spans="1:7" ht="24" customHeight="1" x14ac:dyDescent="0.2">
      <c r="A2348" s="212"/>
      <c r="E2348" s="178"/>
      <c r="G2348" s="194"/>
    </row>
    <row r="2349" spans="1:7" ht="24" customHeight="1" x14ac:dyDescent="0.2">
      <c r="A2349" s="214" t="str">
        <f>B2307</f>
        <v>8.1</v>
      </c>
      <c r="B2349" s="98" t="str">
        <f>C2307</f>
        <v>Revestimiento Cerámico</v>
      </c>
      <c r="C2349" s="197"/>
      <c r="D2349" s="197" t="s">
        <v>1747</v>
      </c>
      <c r="E2349" s="198"/>
      <c r="F2349" s="225" t="s">
        <v>1748</v>
      </c>
      <c r="G2349" s="226">
        <f>SUBTOTAL(9,G2312:G2348)</f>
        <v>0</v>
      </c>
    </row>
    <row r="2351" spans="1:7" ht="24" customHeight="1" x14ac:dyDescent="0.2">
      <c r="A2351" s="203" t="s">
        <v>1725</v>
      </c>
      <c r="B2351" s="204"/>
      <c r="C2351" s="99"/>
      <c r="D2351" s="99"/>
      <c r="E2351" s="99"/>
      <c r="F2351" s="99"/>
      <c r="G2351" s="215"/>
    </row>
    <row r="2352" spans="1:7" ht="24" customHeight="1" x14ac:dyDescent="0.2">
      <c r="A2352" s="206" t="s">
        <v>1726</v>
      </c>
      <c r="B2352" s="207" t="str">
        <f>Comitente</f>
        <v>SUBSECRETARIA DE OBRAS PUBLICAS</v>
      </c>
      <c r="C2352" s="216"/>
      <c r="D2352" s="74"/>
      <c r="E2352" s="74"/>
      <c r="F2352" s="190"/>
      <c r="G2352" s="191"/>
    </row>
    <row r="2353" spans="1:7" ht="24" customHeight="1" x14ac:dyDescent="0.2">
      <c r="A2353" s="206" t="s">
        <v>1727</v>
      </c>
      <c r="B2353" s="207">
        <f>Contratista</f>
        <v>0</v>
      </c>
      <c r="C2353" s="217"/>
      <c r="D2353" s="217"/>
      <c r="E2353" s="217"/>
      <c r="F2353" s="190"/>
      <c r="G2353" s="191"/>
    </row>
    <row r="2354" spans="1:7" ht="24" customHeight="1" x14ac:dyDescent="0.2">
      <c r="A2354" s="206" t="s">
        <v>1728</v>
      </c>
      <c r="B2354" s="207" t="str">
        <f>Obra</f>
        <v>CAPS. VIRGEN DE GUADALUPE</v>
      </c>
      <c r="C2354" s="217"/>
      <c r="D2354" s="217"/>
      <c r="E2354" s="217"/>
      <c r="F2354" s="190" t="s">
        <v>1729</v>
      </c>
      <c r="G2354" s="218">
        <f>Fecha_Base</f>
        <v>0</v>
      </c>
    </row>
    <row r="2355" spans="1:7" ht="24" customHeight="1" x14ac:dyDescent="0.2">
      <c r="A2355" s="208" t="s">
        <v>1730</v>
      </c>
      <c r="B2355" s="100" t="str">
        <f>Ubicación</f>
        <v xml:space="preserve"> Calle Enfermera Medina y Cristobal Colon - Dpto. CAUCETE   -  Sup. 227,50m2</v>
      </c>
      <c r="C2355" s="74"/>
      <c r="E2355" s="178"/>
      <c r="G2355" s="194"/>
    </row>
    <row r="2356" spans="1:7" ht="24" customHeight="1" x14ac:dyDescent="0.2">
      <c r="A2356" s="208" t="s">
        <v>1731</v>
      </c>
      <c r="B2356" s="192">
        <f>IFERROR(VALUE(LEFT(B2357,FIND(".",B2357)-1)),"")</f>
        <v>8</v>
      </c>
      <c r="C2356" s="71" t="str">
        <f>IFERROR(VLOOKUP(B2356,Tabla_CyP,2,FALSE),"INSTALACIONES ELECTRICAS ")</f>
        <v xml:space="preserve">INSTALACIONES ELECTRICAS </v>
      </c>
      <c r="E2356" s="178"/>
      <c r="G2356" s="194"/>
    </row>
    <row r="2357" spans="1:7" ht="24" customHeight="1" x14ac:dyDescent="0.2">
      <c r="A2357" s="208" t="s">
        <v>1732</v>
      </c>
      <c r="B2357" s="193" t="str">
        <f>IFERROR(VLOOKUP(COUNTIF($A$1:A2357,"ANALISIS DE PRECIOS"),Tabla_NumeroItem,2,FALSE),"")</f>
        <v>8.3</v>
      </c>
      <c r="C2357" s="71" t="str">
        <f>IFERROR(VLOOKUP(B2357,Tabla_CyP,2,FALSE),"")</f>
        <v>Revestimiento plástico texturado con color</v>
      </c>
      <c r="E2357" s="178"/>
      <c r="F2357" s="190" t="s">
        <v>1733</v>
      </c>
      <c r="G2357" s="194" t="str">
        <f>IFERROR(VLOOKUP(B2357,Tabla_CyP,4,FALSE),"")</f>
        <v>m2</v>
      </c>
    </row>
    <row r="2358" spans="1:7" ht="24" customHeight="1" x14ac:dyDescent="0.2">
      <c r="A2358" s="208"/>
      <c r="B2358" s="100"/>
      <c r="E2358" s="178"/>
      <c r="G2358" s="194"/>
    </row>
    <row r="2359" spans="1:7" ht="24" customHeight="1" x14ac:dyDescent="0.2">
      <c r="A2359" s="419" t="s">
        <v>1734</v>
      </c>
      <c r="B2359" s="420"/>
      <c r="C2359" s="421" t="s">
        <v>1690</v>
      </c>
      <c r="D2359" s="421" t="s">
        <v>1735</v>
      </c>
      <c r="E2359" s="423" t="s">
        <v>1736</v>
      </c>
      <c r="F2359" s="425" t="s">
        <v>1737</v>
      </c>
      <c r="G2359" s="425" t="s">
        <v>1738</v>
      </c>
    </row>
    <row r="2360" spans="1:7" ht="24" customHeight="1" x14ac:dyDescent="0.2">
      <c r="A2360" s="209" t="s">
        <v>1739</v>
      </c>
      <c r="B2360" s="209" t="s">
        <v>1740</v>
      </c>
      <c r="C2360" s="422"/>
      <c r="D2360" s="422"/>
      <c r="E2360" s="424"/>
      <c r="F2360" s="426"/>
      <c r="G2360" s="426"/>
    </row>
    <row r="2361" spans="1:7" ht="24" customHeight="1" x14ac:dyDescent="0.2">
      <c r="A2361" s="189"/>
      <c r="B2361" s="210"/>
      <c r="C2361" s="89" t="s">
        <v>1741</v>
      </c>
      <c r="D2361" s="197"/>
      <c r="E2361" s="198"/>
      <c r="F2361" s="199"/>
      <c r="G2361" s="200"/>
    </row>
    <row r="2362" spans="1:7" ht="24" customHeight="1" x14ac:dyDescent="0.2">
      <c r="A2362" s="211" t="str">
        <f t="shared" ref="A2362:A2375" si="711">IFERROR(VLOOKUP(C2362,Tabla_Insumos,4,FALSE),"")</f>
        <v/>
      </c>
      <c r="B2362" s="211" t="str">
        <f>IFERROR(VLOOKUP(C2362,Tabla_Insumos,5,FALSE),"")</f>
        <v/>
      </c>
      <c r="C2362" s="220"/>
      <c r="D2362" s="174" t="str">
        <f t="shared" ref="D2362:D2375" si="712">IFERROR(VLOOKUP(C2362,Tabla_Insumos,2,FALSE),"")</f>
        <v/>
      </c>
      <c r="E2362" s="173"/>
      <c r="F2362" s="201">
        <f t="shared" ref="F2362:F2375" si="713">IFERROR(VLOOKUP(C2362,Tabla_Insumos,3,FALSE),0)</f>
        <v>0</v>
      </c>
      <c r="G2362" s="201">
        <f>ROUND(E2362*F2362,2)</f>
        <v>0</v>
      </c>
    </row>
    <row r="2363" spans="1:7" ht="24" customHeight="1" x14ac:dyDescent="0.2">
      <c r="A2363" s="211" t="str">
        <f t="shared" si="711"/>
        <v/>
      </c>
      <c r="B2363" s="211" t="str">
        <f t="shared" ref="B2363:B2375" si="714">IFERROR(VLOOKUP(C2363,Tabla_Insumos,5,FALSE),"")</f>
        <v/>
      </c>
      <c r="C2363" s="220"/>
      <c r="D2363" s="174" t="str">
        <f t="shared" si="712"/>
        <v/>
      </c>
      <c r="E2363" s="173"/>
      <c r="F2363" s="201">
        <f t="shared" si="713"/>
        <v>0</v>
      </c>
      <c r="G2363" s="201">
        <f t="shared" ref="G2363:G2375" si="715">ROUND(E2363*F2363,2)</f>
        <v>0</v>
      </c>
    </row>
    <row r="2364" spans="1:7" ht="24" customHeight="1" x14ac:dyDescent="0.2">
      <c r="A2364" s="211" t="str">
        <f t="shared" si="711"/>
        <v/>
      </c>
      <c r="B2364" s="211" t="str">
        <f t="shared" si="714"/>
        <v/>
      </c>
      <c r="C2364" s="227"/>
      <c r="D2364" s="174" t="str">
        <f t="shared" si="712"/>
        <v/>
      </c>
      <c r="E2364" s="173"/>
      <c r="F2364" s="201">
        <f t="shared" si="713"/>
        <v>0</v>
      </c>
      <c r="G2364" s="201">
        <f t="shared" si="715"/>
        <v>0</v>
      </c>
    </row>
    <row r="2365" spans="1:7" ht="24" customHeight="1" x14ac:dyDescent="0.2">
      <c r="A2365" s="211" t="str">
        <f t="shared" si="711"/>
        <v/>
      </c>
      <c r="B2365" s="211" t="str">
        <f t="shared" si="714"/>
        <v/>
      </c>
      <c r="C2365" s="220"/>
      <c r="D2365" s="174" t="str">
        <f t="shared" si="712"/>
        <v/>
      </c>
      <c r="E2365" s="173"/>
      <c r="F2365" s="201">
        <f t="shared" si="713"/>
        <v>0</v>
      </c>
      <c r="G2365" s="201">
        <f t="shared" si="715"/>
        <v>0</v>
      </c>
    </row>
    <row r="2366" spans="1:7" ht="24" customHeight="1" x14ac:dyDescent="0.2">
      <c r="A2366" s="211" t="str">
        <f t="shared" si="711"/>
        <v/>
      </c>
      <c r="B2366" s="211" t="str">
        <f t="shared" si="714"/>
        <v/>
      </c>
      <c r="C2366" s="221"/>
      <c r="D2366" s="172" t="str">
        <f t="shared" si="712"/>
        <v/>
      </c>
      <c r="E2366" s="176"/>
      <c r="F2366" s="201">
        <f t="shared" si="713"/>
        <v>0</v>
      </c>
      <c r="G2366" s="201">
        <f t="shared" si="715"/>
        <v>0</v>
      </c>
    </row>
    <row r="2367" spans="1:7" ht="24" customHeight="1" x14ac:dyDescent="0.2">
      <c r="A2367" s="211" t="str">
        <f t="shared" si="711"/>
        <v/>
      </c>
      <c r="B2367" s="211" t="str">
        <f t="shared" si="714"/>
        <v/>
      </c>
      <c r="C2367" s="221"/>
      <c r="D2367" s="172" t="str">
        <f t="shared" si="712"/>
        <v/>
      </c>
      <c r="E2367" s="176"/>
      <c r="F2367" s="201">
        <f t="shared" si="713"/>
        <v>0</v>
      </c>
      <c r="G2367" s="201">
        <f t="shared" si="715"/>
        <v>0</v>
      </c>
    </row>
    <row r="2368" spans="1:7" ht="24" customHeight="1" x14ac:dyDescent="0.2">
      <c r="A2368" s="211" t="str">
        <f t="shared" si="711"/>
        <v/>
      </c>
      <c r="B2368" s="211" t="str">
        <f t="shared" si="714"/>
        <v/>
      </c>
      <c r="C2368" s="221"/>
      <c r="D2368" s="172" t="str">
        <f t="shared" si="712"/>
        <v/>
      </c>
      <c r="E2368" s="176"/>
      <c r="F2368" s="201">
        <f t="shared" si="713"/>
        <v>0</v>
      </c>
      <c r="G2368" s="201">
        <f t="shared" si="715"/>
        <v>0</v>
      </c>
    </row>
    <row r="2369" spans="1:7" ht="24" customHeight="1" x14ac:dyDescent="0.2">
      <c r="A2369" s="211" t="str">
        <f t="shared" si="711"/>
        <v/>
      </c>
      <c r="B2369" s="211" t="str">
        <f t="shared" si="714"/>
        <v/>
      </c>
      <c r="C2369" s="221"/>
      <c r="D2369" s="172" t="str">
        <f t="shared" si="712"/>
        <v/>
      </c>
      <c r="E2369" s="176"/>
      <c r="F2369" s="201">
        <f t="shared" si="713"/>
        <v>0</v>
      </c>
      <c r="G2369" s="201">
        <f t="shared" si="715"/>
        <v>0</v>
      </c>
    </row>
    <row r="2370" spans="1:7" ht="24" customHeight="1" x14ac:dyDescent="0.2">
      <c r="A2370" s="211" t="str">
        <f t="shared" si="711"/>
        <v/>
      </c>
      <c r="B2370" s="211" t="str">
        <f t="shared" si="714"/>
        <v/>
      </c>
      <c r="C2370" s="221"/>
      <c r="D2370" s="172" t="str">
        <f t="shared" si="712"/>
        <v/>
      </c>
      <c r="E2370" s="176"/>
      <c r="F2370" s="201">
        <f t="shared" si="713"/>
        <v>0</v>
      </c>
      <c r="G2370" s="201">
        <f t="shared" si="715"/>
        <v>0</v>
      </c>
    </row>
    <row r="2371" spans="1:7" ht="24" customHeight="1" x14ac:dyDescent="0.2">
      <c r="A2371" s="211" t="str">
        <f t="shared" si="711"/>
        <v/>
      </c>
      <c r="B2371" s="211" t="str">
        <f t="shared" si="714"/>
        <v/>
      </c>
      <c r="C2371" s="221"/>
      <c r="D2371" s="172" t="str">
        <f t="shared" si="712"/>
        <v/>
      </c>
      <c r="E2371" s="176"/>
      <c r="F2371" s="201">
        <f t="shared" si="713"/>
        <v>0</v>
      </c>
      <c r="G2371" s="201">
        <f t="shared" si="715"/>
        <v>0</v>
      </c>
    </row>
    <row r="2372" spans="1:7" ht="24" customHeight="1" x14ac:dyDescent="0.2">
      <c r="A2372" s="211" t="str">
        <f t="shared" si="711"/>
        <v/>
      </c>
      <c r="B2372" s="211" t="str">
        <f t="shared" si="714"/>
        <v/>
      </c>
      <c r="C2372" s="221"/>
      <c r="D2372" s="172" t="str">
        <f t="shared" si="712"/>
        <v/>
      </c>
      <c r="E2372" s="176"/>
      <c r="F2372" s="201">
        <f t="shared" si="713"/>
        <v>0</v>
      </c>
      <c r="G2372" s="201">
        <f t="shared" si="715"/>
        <v>0</v>
      </c>
    </row>
    <row r="2373" spans="1:7" ht="24" customHeight="1" x14ac:dyDescent="0.2">
      <c r="A2373" s="211" t="str">
        <f t="shared" si="711"/>
        <v/>
      </c>
      <c r="B2373" s="211" t="str">
        <f t="shared" si="714"/>
        <v/>
      </c>
      <c r="C2373" s="221"/>
      <c r="D2373" s="172" t="str">
        <f t="shared" si="712"/>
        <v/>
      </c>
      <c r="E2373" s="176"/>
      <c r="F2373" s="201">
        <f t="shared" si="713"/>
        <v>0</v>
      </c>
      <c r="G2373" s="201">
        <f t="shared" si="715"/>
        <v>0</v>
      </c>
    </row>
    <row r="2374" spans="1:7" ht="24" customHeight="1" x14ac:dyDescent="0.2">
      <c r="A2374" s="211" t="str">
        <f t="shared" si="711"/>
        <v/>
      </c>
      <c r="B2374" s="211" t="str">
        <f t="shared" si="714"/>
        <v/>
      </c>
      <c r="C2374" s="221"/>
      <c r="D2374" s="172" t="str">
        <f t="shared" si="712"/>
        <v/>
      </c>
      <c r="E2374" s="176"/>
      <c r="F2374" s="201">
        <f t="shared" si="713"/>
        <v>0</v>
      </c>
      <c r="G2374" s="201">
        <f t="shared" si="715"/>
        <v>0</v>
      </c>
    </row>
    <row r="2375" spans="1:7" ht="24" customHeight="1" x14ac:dyDescent="0.2">
      <c r="A2375" s="211" t="str">
        <f t="shared" si="711"/>
        <v/>
      </c>
      <c r="B2375" s="211" t="str">
        <f t="shared" si="714"/>
        <v/>
      </c>
      <c r="C2375" s="221"/>
      <c r="D2375" s="172" t="str">
        <f t="shared" si="712"/>
        <v/>
      </c>
      <c r="E2375" s="176"/>
      <c r="F2375" s="202">
        <f t="shared" si="713"/>
        <v>0</v>
      </c>
      <c r="G2375" s="201">
        <f t="shared" si="715"/>
        <v>0</v>
      </c>
    </row>
    <row r="2376" spans="1:7" ht="24" customHeight="1" x14ac:dyDescent="0.2">
      <c r="A2376" s="212"/>
      <c r="E2376" s="178"/>
      <c r="F2376" s="195" t="s">
        <v>1742</v>
      </c>
      <c r="G2376" s="222">
        <f>SUBTOTAL(9,G2362:G2375)</f>
        <v>0</v>
      </c>
    </row>
    <row r="2377" spans="1:7" ht="24" customHeight="1" x14ac:dyDescent="0.2">
      <c r="A2377" s="212"/>
      <c r="C2377" s="74" t="s">
        <v>1743</v>
      </c>
      <c r="E2377" s="178"/>
      <c r="G2377" s="194"/>
    </row>
    <row r="2378" spans="1:7" ht="24" customHeight="1" x14ac:dyDescent="0.2">
      <c r="A2378" s="211" t="str">
        <f t="shared" ref="A2378:A2385" si="716">IFERROR(VLOOKUP(C2378,Tabla_Insumos,4,FALSE),"")</f>
        <v/>
      </c>
      <c r="B2378" s="211" t="str">
        <f t="shared" ref="B2378:B2385" si="717">IFERROR(VLOOKUP(A2378,Tabla_Indices,5,FALSE),"")</f>
        <v/>
      </c>
      <c r="C2378" s="220"/>
      <c r="D2378" s="174" t="str">
        <f t="shared" ref="D2378:D2385" si="718">IFERROR(VLOOKUP(C2378,Tabla_Insumos,2,FALSE),"")</f>
        <v/>
      </c>
      <c r="E2378" s="173"/>
      <c r="F2378" s="201">
        <f t="shared" ref="F2378:F2385" si="719">IFERROR(VLOOKUP(C2378,Tabla_Insumos,3,FALSE),0)</f>
        <v>0</v>
      </c>
      <c r="G2378" s="201">
        <f>ROUND(E2378*F2378,2)</f>
        <v>0</v>
      </c>
    </row>
    <row r="2379" spans="1:7" ht="24" customHeight="1" x14ac:dyDescent="0.2">
      <c r="A2379" s="211" t="str">
        <f t="shared" si="716"/>
        <v/>
      </c>
      <c r="B2379" s="211" t="str">
        <f t="shared" si="717"/>
        <v/>
      </c>
      <c r="C2379" s="220"/>
      <c r="D2379" s="174" t="str">
        <f t="shared" si="718"/>
        <v/>
      </c>
      <c r="E2379" s="173"/>
      <c r="F2379" s="201">
        <f t="shared" si="719"/>
        <v>0</v>
      </c>
      <c r="G2379" s="201">
        <f>ROUND(E2379*F2379,2)</f>
        <v>0</v>
      </c>
    </row>
    <row r="2380" spans="1:7" ht="24" customHeight="1" x14ac:dyDescent="0.2">
      <c r="A2380" s="211" t="str">
        <f t="shared" si="716"/>
        <v/>
      </c>
      <c r="B2380" s="211" t="str">
        <f t="shared" si="717"/>
        <v/>
      </c>
      <c r="C2380" s="220"/>
      <c r="D2380" s="174" t="str">
        <f t="shared" si="718"/>
        <v/>
      </c>
      <c r="E2380" s="173"/>
      <c r="F2380" s="201">
        <f t="shared" si="719"/>
        <v>0</v>
      </c>
      <c r="G2380" s="201">
        <f t="shared" ref="G2380:G2385" si="720">ROUND(E2380*F2380,2)</f>
        <v>0</v>
      </c>
    </row>
    <row r="2381" spans="1:7" ht="24" customHeight="1" x14ac:dyDescent="0.2">
      <c r="A2381" s="211" t="str">
        <f t="shared" si="716"/>
        <v/>
      </c>
      <c r="B2381" s="211" t="str">
        <f t="shared" si="717"/>
        <v/>
      </c>
      <c r="C2381" s="220"/>
      <c r="D2381" s="174" t="str">
        <f t="shared" si="718"/>
        <v/>
      </c>
      <c r="E2381" s="173"/>
      <c r="F2381" s="201">
        <f t="shared" si="719"/>
        <v>0</v>
      </c>
      <c r="G2381" s="201">
        <f t="shared" si="720"/>
        <v>0</v>
      </c>
    </row>
    <row r="2382" spans="1:7" ht="24" customHeight="1" x14ac:dyDescent="0.2">
      <c r="A2382" s="211" t="str">
        <f t="shared" si="716"/>
        <v/>
      </c>
      <c r="B2382" s="211" t="str">
        <f t="shared" si="717"/>
        <v/>
      </c>
      <c r="C2382" s="220"/>
      <c r="D2382" s="174" t="str">
        <f t="shared" si="718"/>
        <v/>
      </c>
      <c r="E2382" s="173"/>
      <c r="F2382" s="201">
        <f t="shared" si="719"/>
        <v>0</v>
      </c>
      <c r="G2382" s="201">
        <f t="shared" si="720"/>
        <v>0</v>
      </c>
    </row>
    <row r="2383" spans="1:7" ht="24" customHeight="1" x14ac:dyDescent="0.2">
      <c r="A2383" s="211" t="str">
        <f t="shared" si="716"/>
        <v/>
      </c>
      <c r="B2383" s="211" t="str">
        <f t="shared" si="717"/>
        <v/>
      </c>
      <c r="C2383" s="220"/>
      <c r="D2383" s="174" t="str">
        <f t="shared" si="718"/>
        <v/>
      </c>
      <c r="E2383" s="173"/>
      <c r="F2383" s="201">
        <f t="shared" si="719"/>
        <v>0</v>
      </c>
      <c r="G2383" s="201">
        <f t="shared" si="720"/>
        <v>0</v>
      </c>
    </row>
    <row r="2384" spans="1:7" ht="24" customHeight="1" x14ac:dyDescent="0.2">
      <c r="A2384" s="211" t="str">
        <f t="shared" si="716"/>
        <v/>
      </c>
      <c r="B2384" s="211" t="str">
        <f t="shared" si="717"/>
        <v/>
      </c>
      <c r="C2384" s="221"/>
      <c r="D2384" s="172" t="str">
        <f t="shared" si="718"/>
        <v/>
      </c>
      <c r="E2384" s="176"/>
      <c r="F2384" s="201">
        <f t="shared" si="719"/>
        <v>0</v>
      </c>
      <c r="G2384" s="201">
        <f t="shared" si="720"/>
        <v>0</v>
      </c>
    </row>
    <row r="2385" spans="1:7" ht="24" customHeight="1" x14ac:dyDescent="0.2">
      <c r="A2385" s="211" t="str">
        <f t="shared" si="716"/>
        <v/>
      </c>
      <c r="B2385" s="211" t="str">
        <f t="shared" si="717"/>
        <v/>
      </c>
      <c r="C2385" s="221"/>
      <c r="D2385" s="172" t="str">
        <f t="shared" si="718"/>
        <v/>
      </c>
      <c r="E2385" s="176"/>
      <c r="F2385" s="201">
        <f t="shared" si="719"/>
        <v>0</v>
      </c>
      <c r="G2385" s="201">
        <f t="shared" si="720"/>
        <v>0</v>
      </c>
    </row>
    <row r="2386" spans="1:7" ht="24" customHeight="1" x14ac:dyDescent="0.2">
      <c r="A2386" s="212"/>
      <c r="E2386" s="178"/>
      <c r="F2386" s="195" t="s">
        <v>1744</v>
      </c>
      <c r="G2386" s="222">
        <f>SUBTOTAL(9,G2378:G2385)</f>
        <v>0</v>
      </c>
    </row>
    <row r="2387" spans="1:7" ht="24" customHeight="1" x14ac:dyDescent="0.2">
      <c r="A2387" s="212"/>
      <c r="C2387" s="74" t="s">
        <v>1745</v>
      </c>
      <c r="E2387" s="178"/>
      <c r="G2387" s="194"/>
    </row>
    <row r="2388" spans="1:7" ht="24" customHeight="1" x14ac:dyDescent="0.2">
      <c r="A2388" s="211" t="str">
        <f t="shared" ref="A2388:A2396" si="721">IFERROR(VLOOKUP(C2388,Tabla_Insumos,4,FALSE),"")</f>
        <v/>
      </c>
      <c r="B2388" s="211" t="str">
        <f t="shared" ref="B2388:B2396" si="722">IFERROR(VLOOKUP(C2388,Tabla_Insumos,5,FALSE),"")</f>
        <v/>
      </c>
      <c r="C2388" s="220"/>
      <c r="D2388" s="174" t="str">
        <f t="shared" ref="D2388:D2396" si="723">IFERROR(VLOOKUP(C2388,Tabla_Insumos,2,FALSE),"")</f>
        <v/>
      </c>
      <c r="E2388" s="173"/>
      <c r="F2388" s="201">
        <f t="shared" ref="F2388:F2396" si="724">IFERROR(VLOOKUP(C2388,Tabla_Insumos,3,FALSE),0)</f>
        <v>0</v>
      </c>
      <c r="G2388" s="201">
        <f t="shared" ref="G2388:G2396" si="725">ROUND(E2388*F2388,2)</f>
        <v>0</v>
      </c>
    </row>
    <row r="2389" spans="1:7" ht="24" customHeight="1" x14ac:dyDescent="0.2">
      <c r="A2389" s="211" t="str">
        <f t="shared" si="721"/>
        <v/>
      </c>
      <c r="B2389" s="211" t="str">
        <f t="shared" si="722"/>
        <v/>
      </c>
      <c r="C2389" s="220"/>
      <c r="D2389" s="174" t="str">
        <f t="shared" si="723"/>
        <v/>
      </c>
      <c r="E2389" s="173"/>
      <c r="F2389" s="201">
        <f t="shared" si="724"/>
        <v>0</v>
      </c>
      <c r="G2389" s="201">
        <f t="shared" si="725"/>
        <v>0</v>
      </c>
    </row>
    <row r="2390" spans="1:7" ht="24" customHeight="1" x14ac:dyDescent="0.2">
      <c r="A2390" s="211" t="str">
        <f t="shared" si="721"/>
        <v/>
      </c>
      <c r="B2390" s="211" t="str">
        <f t="shared" si="722"/>
        <v/>
      </c>
      <c r="C2390" s="221"/>
      <c r="D2390" s="172" t="str">
        <f t="shared" si="723"/>
        <v/>
      </c>
      <c r="E2390" s="176"/>
      <c r="F2390" s="201">
        <f t="shared" si="724"/>
        <v>0</v>
      </c>
      <c r="G2390" s="201">
        <f t="shared" si="725"/>
        <v>0</v>
      </c>
    </row>
    <row r="2391" spans="1:7" ht="24" customHeight="1" x14ac:dyDescent="0.2">
      <c r="A2391" s="211" t="str">
        <f t="shared" si="721"/>
        <v/>
      </c>
      <c r="B2391" s="211" t="str">
        <f t="shared" si="722"/>
        <v/>
      </c>
      <c r="C2391" s="221"/>
      <c r="D2391" s="172" t="str">
        <f t="shared" si="723"/>
        <v/>
      </c>
      <c r="E2391" s="176"/>
      <c r="F2391" s="201">
        <f t="shared" si="724"/>
        <v>0</v>
      </c>
      <c r="G2391" s="201">
        <f t="shared" si="725"/>
        <v>0</v>
      </c>
    </row>
    <row r="2392" spans="1:7" ht="24" customHeight="1" x14ac:dyDescent="0.2">
      <c r="A2392" s="211" t="str">
        <f t="shared" si="721"/>
        <v/>
      </c>
      <c r="B2392" s="211" t="str">
        <f t="shared" si="722"/>
        <v/>
      </c>
      <c r="C2392" s="221"/>
      <c r="D2392" s="172" t="str">
        <f t="shared" si="723"/>
        <v/>
      </c>
      <c r="E2392" s="176"/>
      <c r="F2392" s="201">
        <f t="shared" si="724"/>
        <v>0</v>
      </c>
      <c r="G2392" s="201">
        <f t="shared" si="725"/>
        <v>0</v>
      </c>
    </row>
    <row r="2393" spans="1:7" ht="24" customHeight="1" x14ac:dyDescent="0.2">
      <c r="A2393" s="211" t="str">
        <f t="shared" si="721"/>
        <v/>
      </c>
      <c r="B2393" s="211" t="str">
        <f t="shared" si="722"/>
        <v/>
      </c>
      <c r="C2393" s="221"/>
      <c r="D2393" s="172" t="str">
        <f t="shared" si="723"/>
        <v/>
      </c>
      <c r="E2393" s="176"/>
      <c r="F2393" s="201">
        <f t="shared" si="724"/>
        <v>0</v>
      </c>
      <c r="G2393" s="201">
        <f t="shared" si="725"/>
        <v>0</v>
      </c>
    </row>
    <row r="2394" spans="1:7" ht="24" customHeight="1" x14ac:dyDescent="0.2">
      <c r="A2394" s="211" t="str">
        <f t="shared" si="721"/>
        <v/>
      </c>
      <c r="B2394" s="211" t="str">
        <f t="shared" si="722"/>
        <v/>
      </c>
      <c r="C2394" s="221"/>
      <c r="D2394" s="172" t="str">
        <f t="shared" si="723"/>
        <v/>
      </c>
      <c r="E2394" s="176"/>
      <c r="F2394" s="201">
        <f t="shared" si="724"/>
        <v>0</v>
      </c>
      <c r="G2394" s="201">
        <f t="shared" si="725"/>
        <v>0</v>
      </c>
    </row>
    <row r="2395" spans="1:7" ht="24" customHeight="1" x14ac:dyDescent="0.2">
      <c r="A2395" s="211" t="str">
        <f t="shared" si="721"/>
        <v/>
      </c>
      <c r="B2395" s="211" t="str">
        <f t="shared" si="722"/>
        <v/>
      </c>
      <c r="C2395" s="221"/>
      <c r="D2395" s="172" t="str">
        <f t="shared" si="723"/>
        <v/>
      </c>
      <c r="E2395" s="176"/>
      <c r="F2395" s="201">
        <f t="shared" si="724"/>
        <v>0</v>
      </c>
      <c r="G2395" s="201">
        <f t="shared" si="725"/>
        <v>0</v>
      </c>
    </row>
    <row r="2396" spans="1:7" ht="24" customHeight="1" x14ac:dyDescent="0.2">
      <c r="A2396" s="211" t="str">
        <f t="shared" si="721"/>
        <v/>
      </c>
      <c r="B2396" s="211" t="str">
        <f t="shared" si="722"/>
        <v/>
      </c>
      <c r="C2396" s="221"/>
      <c r="D2396" s="172" t="str">
        <f t="shared" si="723"/>
        <v/>
      </c>
      <c r="E2396" s="176"/>
      <c r="F2396" s="201">
        <f t="shared" si="724"/>
        <v>0</v>
      </c>
      <c r="G2396" s="201">
        <f t="shared" si="725"/>
        <v>0</v>
      </c>
    </row>
    <row r="2397" spans="1:7" ht="24" customHeight="1" x14ac:dyDescent="0.2">
      <c r="A2397" s="213"/>
      <c r="E2397" s="178"/>
      <c r="F2397" s="195" t="s">
        <v>1746</v>
      </c>
      <c r="G2397" s="222">
        <f>SUBTOTAL(9,G2388:G2396)</f>
        <v>0</v>
      </c>
    </row>
    <row r="2398" spans="1:7" ht="24" customHeight="1" x14ac:dyDescent="0.2">
      <c r="A2398" s="212"/>
      <c r="E2398" s="178"/>
      <c r="G2398" s="194"/>
    </row>
    <row r="2399" spans="1:7" ht="24" customHeight="1" x14ac:dyDescent="0.2">
      <c r="A2399" s="214" t="str">
        <f>B2357</f>
        <v>8.3</v>
      </c>
      <c r="B2399" s="98" t="str">
        <f>C2357</f>
        <v>Revestimiento plástico texturado con color</v>
      </c>
      <c r="C2399" s="197"/>
      <c r="D2399" s="197" t="s">
        <v>1747</v>
      </c>
      <c r="E2399" s="198"/>
      <c r="F2399" s="225" t="s">
        <v>1748</v>
      </c>
      <c r="G2399" s="226">
        <f>SUBTOTAL(9,G2362:G2398)</f>
        <v>0</v>
      </c>
    </row>
    <row r="2401" spans="1:7" ht="24" customHeight="1" x14ac:dyDescent="0.2">
      <c r="A2401" s="203" t="s">
        <v>1725</v>
      </c>
      <c r="B2401" s="204"/>
      <c r="C2401" s="99"/>
      <c r="D2401" s="99"/>
      <c r="E2401" s="99"/>
      <c r="F2401" s="99"/>
      <c r="G2401" s="215"/>
    </row>
    <row r="2402" spans="1:7" ht="24" customHeight="1" x14ac:dyDescent="0.2">
      <c r="A2402" s="206" t="s">
        <v>1726</v>
      </c>
      <c r="B2402" s="207" t="str">
        <f>Comitente</f>
        <v>SUBSECRETARIA DE OBRAS PUBLICAS</v>
      </c>
      <c r="C2402" s="216"/>
      <c r="D2402" s="74"/>
      <c r="E2402" s="74"/>
      <c r="F2402" s="190"/>
      <c r="G2402" s="191"/>
    </row>
    <row r="2403" spans="1:7" ht="24" customHeight="1" x14ac:dyDescent="0.2">
      <c r="A2403" s="206" t="s">
        <v>1727</v>
      </c>
      <c r="B2403" s="207">
        <f>Contratista</f>
        <v>0</v>
      </c>
      <c r="C2403" s="217"/>
      <c r="D2403" s="217"/>
      <c r="E2403" s="217"/>
      <c r="F2403" s="190"/>
      <c r="G2403" s="191"/>
    </row>
    <row r="2404" spans="1:7" ht="24" customHeight="1" x14ac:dyDescent="0.2">
      <c r="A2404" s="206" t="s">
        <v>1728</v>
      </c>
      <c r="B2404" s="207" t="str">
        <f>Obra</f>
        <v>CAPS. VIRGEN DE GUADALUPE</v>
      </c>
      <c r="C2404" s="217"/>
      <c r="D2404" s="217"/>
      <c r="E2404" s="217"/>
      <c r="F2404" s="190" t="s">
        <v>1729</v>
      </c>
      <c r="G2404" s="218">
        <f>Fecha_Base</f>
        <v>0</v>
      </c>
    </row>
    <row r="2405" spans="1:7" ht="24" customHeight="1" x14ac:dyDescent="0.2">
      <c r="A2405" s="208" t="s">
        <v>1730</v>
      </c>
      <c r="B2405" s="100" t="str">
        <f>Ubicación</f>
        <v xml:space="preserve"> Calle Enfermera Medina y Cristobal Colon - Dpto. CAUCETE   -  Sup. 227,50m2</v>
      </c>
      <c r="C2405" s="74"/>
      <c r="E2405" s="178"/>
      <c r="G2405" s="194"/>
    </row>
    <row r="2406" spans="1:7" ht="24" customHeight="1" x14ac:dyDescent="0.2">
      <c r="A2406" s="208" t="s">
        <v>1731</v>
      </c>
      <c r="B2406" s="192">
        <f>IFERROR(VALUE(LEFT(B2407,FIND(".",B2407)-1)),"")</f>
        <v>8</v>
      </c>
      <c r="C2406" s="71" t="str">
        <f>IFERROR(VLOOKUP(B2406,Tabla_CyP,2,FALSE),"INSTALACIONES ELECTRICAS ")</f>
        <v xml:space="preserve">INSTALACIONES ELECTRICAS </v>
      </c>
      <c r="E2406" s="178"/>
      <c r="G2406" s="194"/>
    </row>
    <row r="2407" spans="1:7" ht="24" customHeight="1" x14ac:dyDescent="0.2">
      <c r="A2407" s="208" t="s">
        <v>1732</v>
      </c>
      <c r="B2407" s="193" t="str">
        <f>IFERROR(VLOOKUP(COUNTIF($A$1:A2407,"ANALISIS DE PRECIOS"),Tabla_NumeroItem,2,FALSE),"")</f>
        <v>8.7</v>
      </c>
      <c r="C2407" s="71" t="str">
        <f>IFERROR(VLOOKUP(B2407,Tabla_CyP,2,FALSE),"")</f>
        <v>Otros</v>
      </c>
      <c r="E2407" s="178"/>
      <c r="F2407" s="190" t="s">
        <v>1733</v>
      </c>
      <c r="G2407" s="194" t="str">
        <f>IFERROR(VLOOKUP(B2407,Tabla_CyP,4,FALSE),"")</f>
        <v>m2</v>
      </c>
    </row>
    <row r="2408" spans="1:7" ht="24" customHeight="1" x14ac:dyDescent="0.2">
      <c r="A2408" s="208"/>
      <c r="B2408" s="100"/>
      <c r="E2408" s="178"/>
      <c r="G2408" s="194"/>
    </row>
    <row r="2409" spans="1:7" ht="24" customHeight="1" x14ac:dyDescent="0.2">
      <c r="A2409" s="419" t="s">
        <v>1734</v>
      </c>
      <c r="B2409" s="420"/>
      <c r="C2409" s="421" t="s">
        <v>1690</v>
      </c>
      <c r="D2409" s="421" t="s">
        <v>1735</v>
      </c>
      <c r="E2409" s="423" t="s">
        <v>1736</v>
      </c>
      <c r="F2409" s="425" t="s">
        <v>1737</v>
      </c>
      <c r="G2409" s="425" t="s">
        <v>1738</v>
      </c>
    </row>
    <row r="2410" spans="1:7" ht="24" customHeight="1" x14ac:dyDescent="0.2">
      <c r="A2410" s="209" t="s">
        <v>1739</v>
      </c>
      <c r="B2410" s="209" t="s">
        <v>1740</v>
      </c>
      <c r="C2410" s="422"/>
      <c r="D2410" s="422"/>
      <c r="E2410" s="424"/>
      <c r="F2410" s="426"/>
      <c r="G2410" s="426"/>
    </row>
    <row r="2411" spans="1:7" ht="24" customHeight="1" x14ac:dyDescent="0.2">
      <c r="A2411" s="189"/>
      <c r="B2411" s="210"/>
      <c r="C2411" s="89" t="s">
        <v>1741</v>
      </c>
      <c r="D2411" s="197"/>
      <c r="E2411" s="198"/>
      <c r="F2411" s="199"/>
      <c r="G2411" s="200"/>
    </row>
    <row r="2412" spans="1:7" ht="24" customHeight="1" x14ac:dyDescent="0.2">
      <c r="A2412" s="211" t="str">
        <f t="shared" ref="A2412:A2425" si="726">IFERROR(VLOOKUP(C2412,Tabla_Insumos,4,FALSE),"")</f>
        <v/>
      </c>
      <c r="B2412" s="211" t="str">
        <f>IFERROR(VLOOKUP(C2412,Tabla_Insumos,5,FALSE),"")</f>
        <v/>
      </c>
      <c r="C2412" s="220"/>
      <c r="D2412" s="174" t="str">
        <f t="shared" ref="D2412:D2425" si="727">IFERROR(VLOOKUP(C2412,Tabla_Insumos,2,FALSE),"")</f>
        <v/>
      </c>
      <c r="E2412" s="173"/>
      <c r="F2412" s="201">
        <f t="shared" ref="F2412:F2425" si="728">IFERROR(VLOOKUP(C2412,Tabla_Insumos,3,FALSE),0)</f>
        <v>0</v>
      </c>
      <c r="G2412" s="201">
        <f>ROUND(E2412*F2412,2)</f>
        <v>0</v>
      </c>
    </row>
    <row r="2413" spans="1:7" ht="24" customHeight="1" x14ac:dyDescent="0.2">
      <c r="A2413" s="211" t="str">
        <f t="shared" si="726"/>
        <v/>
      </c>
      <c r="B2413" s="211" t="str">
        <f t="shared" ref="B2413:B2425" si="729">IFERROR(VLOOKUP(C2413,Tabla_Insumos,5,FALSE),"")</f>
        <v/>
      </c>
      <c r="C2413" s="220"/>
      <c r="D2413" s="174" t="str">
        <f t="shared" si="727"/>
        <v/>
      </c>
      <c r="E2413" s="173"/>
      <c r="F2413" s="201">
        <f t="shared" si="728"/>
        <v>0</v>
      </c>
      <c r="G2413" s="201">
        <f t="shared" ref="G2413:G2425" si="730">ROUND(E2413*F2413,2)</f>
        <v>0</v>
      </c>
    </row>
    <row r="2414" spans="1:7" ht="24" customHeight="1" x14ac:dyDescent="0.2">
      <c r="A2414" s="211" t="str">
        <f t="shared" si="726"/>
        <v/>
      </c>
      <c r="B2414" s="211" t="str">
        <f t="shared" si="729"/>
        <v/>
      </c>
      <c r="C2414" s="227"/>
      <c r="D2414" s="174" t="str">
        <f t="shared" si="727"/>
        <v/>
      </c>
      <c r="E2414" s="173"/>
      <c r="F2414" s="201">
        <f t="shared" si="728"/>
        <v>0</v>
      </c>
      <c r="G2414" s="201">
        <f t="shared" si="730"/>
        <v>0</v>
      </c>
    </row>
    <row r="2415" spans="1:7" ht="24" customHeight="1" x14ac:dyDescent="0.2">
      <c r="A2415" s="211" t="str">
        <f t="shared" si="726"/>
        <v/>
      </c>
      <c r="B2415" s="211" t="str">
        <f t="shared" si="729"/>
        <v/>
      </c>
      <c r="C2415" s="220"/>
      <c r="D2415" s="174" t="str">
        <f t="shared" si="727"/>
        <v/>
      </c>
      <c r="E2415" s="173"/>
      <c r="F2415" s="201">
        <f t="shared" si="728"/>
        <v>0</v>
      </c>
      <c r="G2415" s="201">
        <f t="shared" si="730"/>
        <v>0</v>
      </c>
    </row>
    <row r="2416" spans="1:7" ht="24" customHeight="1" x14ac:dyDescent="0.2">
      <c r="A2416" s="211" t="str">
        <f t="shared" si="726"/>
        <v/>
      </c>
      <c r="B2416" s="211" t="str">
        <f t="shared" si="729"/>
        <v/>
      </c>
      <c r="C2416" s="221"/>
      <c r="D2416" s="172" t="str">
        <f t="shared" si="727"/>
        <v/>
      </c>
      <c r="E2416" s="176"/>
      <c r="F2416" s="201">
        <f t="shared" si="728"/>
        <v>0</v>
      </c>
      <c r="G2416" s="201">
        <f t="shared" si="730"/>
        <v>0</v>
      </c>
    </row>
    <row r="2417" spans="1:7" ht="24" customHeight="1" x14ac:dyDescent="0.2">
      <c r="A2417" s="211" t="str">
        <f t="shared" si="726"/>
        <v/>
      </c>
      <c r="B2417" s="211" t="str">
        <f t="shared" si="729"/>
        <v/>
      </c>
      <c r="C2417" s="221"/>
      <c r="D2417" s="172" t="str">
        <f t="shared" si="727"/>
        <v/>
      </c>
      <c r="E2417" s="176"/>
      <c r="F2417" s="201">
        <f t="shared" si="728"/>
        <v>0</v>
      </c>
      <c r="G2417" s="201">
        <f t="shared" si="730"/>
        <v>0</v>
      </c>
    </row>
    <row r="2418" spans="1:7" ht="24" customHeight="1" x14ac:dyDescent="0.2">
      <c r="A2418" s="211" t="str">
        <f t="shared" si="726"/>
        <v/>
      </c>
      <c r="B2418" s="211" t="str">
        <f t="shared" si="729"/>
        <v/>
      </c>
      <c r="C2418" s="221"/>
      <c r="D2418" s="172" t="str">
        <f t="shared" si="727"/>
        <v/>
      </c>
      <c r="E2418" s="176"/>
      <c r="F2418" s="201">
        <f t="shared" si="728"/>
        <v>0</v>
      </c>
      <c r="G2418" s="201">
        <f t="shared" si="730"/>
        <v>0</v>
      </c>
    </row>
    <row r="2419" spans="1:7" ht="24" customHeight="1" x14ac:dyDescent="0.2">
      <c r="A2419" s="211" t="str">
        <f t="shared" si="726"/>
        <v/>
      </c>
      <c r="B2419" s="211" t="str">
        <f t="shared" si="729"/>
        <v/>
      </c>
      <c r="C2419" s="221"/>
      <c r="D2419" s="172" t="str">
        <f t="shared" si="727"/>
        <v/>
      </c>
      <c r="E2419" s="176"/>
      <c r="F2419" s="201">
        <f t="shared" si="728"/>
        <v>0</v>
      </c>
      <c r="G2419" s="201">
        <f t="shared" si="730"/>
        <v>0</v>
      </c>
    </row>
    <row r="2420" spans="1:7" ht="24" customHeight="1" x14ac:dyDescent="0.2">
      <c r="A2420" s="211" t="str">
        <f t="shared" si="726"/>
        <v/>
      </c>
      <c r="B2420" s="211" t="str">
        <f t="shared" si="729"/>
        <v/>
      </c>
      <c r="C2420" s="221"/>
      <c r="D2420" s="172" t="str">
        <f t="shared" si="727"/>
        <v/>
      </c>
      <c r="E2420" s="176"/>
      <c r="F2420" s="201">
        <f t="shared" si="728"/>
        <v>0</v>
      </c>
      <c r="G2420" s="201">
        <f t="shared" si="730"/>
        <v>0</v>
      </c>
    </row>
    <row r="2421" spans="1:7" ht="24" customHeight="1" x14ac:dyDescent="0.2">
      <c r="A2421" s="211" t="str">
        <f t="shared" si="726"/>
        <v/>
      </c>
      <c r="B2421" s="211" t="str">
        <f t="shared" si="729"/>
        <v/>
      </c>
      <c r="C2421" s="221"/>
      <c r="D2421" s="172" t="str">
        <f t="shared" si="727"/>
        <v/>
      </c>
      <c r="E2421" s="176"/>
      <c r="F2421" s="201">
        <f t="shared" si="728"/>
        <v>0</v>
      </c>
      <c r="G2421" s="201">
        <f t="shared" si="730"/>
        <v>0</v>
      </c>
    </row>
    <row r="2422" spans="1:7" ht="24" customHeight="1" x14ac:dyDescent="0.2">
      <c r="A2422" s="211" t="str">
        <f t="shared" si="726"/>
        <v/>
      </c>
      <c r="B2422" s="211" t="str">
        <f t="shared" si="729"/>
        <v/>
      </c>
      <c r="C2422" s="221"/>
      <c r="D2422" s="172" t="str">
        <f t="shared" si="727"/>
        <v/>
      </c>
      <c r="E2422" s="176"/>
      <c r="F2422" s="201">
        <f t="shared" si="728"/>
        <v>0</v>
      </c>
      <c r="G2422" s="201">
        <f t="shared" si="730"/>
        <v>0</v>
      </c>
    </row>
    <row r="2423" spans="1:7" ht="24" customHeight="1" x14ac:dyDescent="0.2">
      <c r="A2423" s="211" t="str">
        <f t="shared" si="726"/>
        <v/>
      </c>
      <c r="B2423" s="211" t="str">
        <f t="shared" si="729"/>
        <v/>
      </c>
      <c r="C2423" s="221"/>
      <c r="D2423" s="172" t="str">
        <f t="shared" si="727"/>
        <v/>
      </c>
      <c r="E2423" s="176"/>
      <c r="F2423" s="201">
        <f t="shared" si="728"/>
        <v>0</v>
      </c>
      <c r="G2423" s="201">
        <f t="shared" si="730"/>
        <v>0</v>
      </c>
    </row>
    <row r="2424" spans="1:7" ht="24" customHeight="1" x14ac:dyDescent="0.2">
      <c r="A2424" s="211" t="str">
        <f t="shared" si="726"/>
        <v/>
      </c>
      <c r="B2424" s="211" t="str">
        <f t="shared" si="729"/>
        <v/>
      </c>
      <c r="C2424" s="221"/>
      <c r="D2424" s="172" t="str">
        <f t="shared" si="727"/>
        <v/>
      </c>
      <c r="E2424" s="176"/>
      <c r="F2424" s="201">
        <f t="shared" si="728"/>
        <v>0</v>
      </c>
      <c r="G2424" s="201">
        <f t="shared" si="730"/>
        <v>0</v>
      </c>
    </row>
    <row r="2425" spans="1:7" ht="24" customHeight="1" x14ac:dyDescent="0.2">
      <c r="A2425" s="211" t="str">
        <f t="shared" si="726"/>
        <v/>
      </c>
      <c r="B2425" s="211" t="str">
        <f t="shared" si="729"/>
        <v/>
      </c>
      <c r="C2425" s="221"/>
      <c r="D2425" s="172" t="str">
        <f t="shared" si="727"/>
        <v/>
      </c>
      <c r="E2425" s="176"/>
      <c r="F2425" s="202">
        <f t="shared" si="728"/>
        <v>0</v>
      </c>
      <c r="G2425" s="201">
        <f t="shared" si="730"/>
        <v>0</v>
      </c>
    </row>
    <row r="2426" spans="1:7" ht="24" customHeight="1" x14ac:dyDescent="0.2">
      <c r="A2426" s="212"/>
      <c r="E2426" s="178"/>
      <c r="F2426" s="195" t="s">
        <v>1742</v>
      </c>
      <c r="G2426" s="222">
        <f>SUBTOTAL(9,G2412:G2425)</f>
        <v>0</v>
      </c>
    </row>
    <row r="2427" spans="1:7" ht="24" customHeight="1" x14ac:dyDescent="0.2">
      <c r="A2427" s="212"/>
      <c r="C2427" s="74" t="s">
        <v>1743</v>
      </c>
      <c r="E2427" s="178"/>
      <c r="G2427" s="194"/>
    </row>
    <row r="2428" spans="1:7" ht="24" customHeight="1" x14ac:dyDescent="0.2">
      <c r="A2428" s="211" t="str">
        <f t="shared" ref="A2428:A2435" si="731">IFERROR(VLOOKUP(C2428,Tabla_Insumos,4,FALSE),"")</f>
        <v/>
      </c>
      <c r="B2428" s="211" t="str">
        <f t="shared" ref="B2428:B2435" si="732">IFERROR(VLOOKUP(A2428,Tabla_Indices,5,FALSE),"")</f>
        <v/>
      </c>
      <c r="C2428" s="220"/>
      <c r="D2428" s="174" t="str">
        <f t="shared" ref="D2428:D2435" si="733">IFERROR(VLOOKUP(C2428,Tabla_Insumos,2,FALSE),"")</f>
        <v/>
      </c>
      <c r="E2428" s="173"/>
      <c r="F2428" s="201">
        <f t="shared" ref="F2428:F2435" si="734">IFERROR(VLOOKUP(C2428,Tabla_Insumos,3,FALSE),0)</f>
        <v>0</v>
      </c>
      <c r="G2428" s="201">
        <f>ROUND(E2428*F2428,2)</f>
        <v>0</v>
      </c>
    </row>
    <row r="2429" spans="1:7" ht="24" customHeight="1" x14ac:dyDescent="0.2">
      <c r="A2429" s="211" t="str">
        <f t="shared" si="731"/>
        <v/>
      </c>
      <c r="B2429" s="211" t="str">
        <f t="shared" si="732"/>
        <v/>
      </c>
      <c r="C2429" s="220"/>
      <c r="D2429" s="174" t="str">
        <f t="shared" si="733"/>
        <v/>
      </c>
      <c r="E2429" s="173"/>
      <c r="F2429" s="201">
        <f t="shared" si="734"/>
        <v>0</v>
      </c>
      <c r="G2429" s="201">
        <f>ROUND(E2429*F2429,2)</f>
        <v>0</v>
      </c>
    </row>
    <row r="2430" spans="1:7" ht="24" customHeight="1" x14ac:dyDescent="0.2">
      <c r="A2430" s="211" t="str">
        <f t="shared" si="731"/>
        <v/>
      </c>
      <c r="B2430" s="211" t="str">
        <f t="shared" si="732"/>
        <v/>
      </c>
      <c r="C2430" s="220"/>
      <c r="D2430" s="174" t="str">
        <f t="shared" si="733"/>
        <v/>
      </c>
      <c r="E2430" s="173"/>
      <c r="F2430" s="201">
        <f t="shared" si="734"/>
        <v>0</v>
      </c>
      <c r="G2430" s="201">
        <f t="shared" ref="G2430:G2435" si="735">ROUND(E2430*F2430,2)</f>
        <v>0</v>
      </c>
    </row>
    <row r="2431" spans="1:7" ht="24" customHeight="1" x14ac:dyDescent="0.2">
      <c r="A2431" s="211" t="str">
        <f t="shared" si="731"/>
        <v/>
      </c>
      <c r="B2431" s="211" t="str">
        <f t="shared" si="732"/>
        <v/>
      </c>
      <c r="C2431" s="220"/>
      <c r="D2431" s="174" t="str">
        <f t="shared" si="733"/>
        <v/>
      </c>
      <c r="E2431" s="173"/>
      <c r="F2431" s="201">
        <f t="shared" si="734"/>
        <v>0</v>
      </c>
      <c r="G2431" s="201">
        <f t="shared" si="735"/>
        <v>0</v>
      </c>
    </row>
    <row r="2432" spans="1:7" ht="24" customHeight="1" x14ac:dyDescent="0.2">
      <c r="A2432" s="211" t="str">
        <f t="shared" si="731"/>
        <v/>
      </c>
      <c r="B2432" s="211" t="str">
        <f t="shared" si="732"/>
        <v/>
      </c>
      <c r="C2432" s="220"/>
      <c r="D2432" s="174" t="str">
        <f t="shared" si="733"/>
        <v/>
      </c>
      <c r="E2432" s="173"/>
      <c r="F2432" s="201">
        <f t="shared" si="734"/>
        <v>0</v>
      </c>
      <c r="G2432" s="201">
        <f t="shared" si="735"/>
        <v>0</v>
      </c>
    </row>
    <row r="2433" spans="1:7" ht="24" customHeight="1" x14ac:dyDescent="0.2">
      <c r="A2433" s="211" t="str">
        <f t="shared" si="731"/>
        <v/>
      </c>
      <c r="B2433" s="211" t="str">
        <f t="shared" si="732"/>
        <v/>
      </c>
      <c r="C2433" s="220"/>
      <c r="D2433" s="174" t="str">
        <f t="shared" si="733"/>
        <v/>
      </c>
      <c r="E2433" s="173"/>
      <c r="F2433" s="201">
        <f t="shared" si="734"/>
        <v>0</v>
      </c>
      <c r="G2433" s="201">
        <f t="shared" si="735"/>
        <v>0</v>
      </c>
    </row>
    <row r="2434" spans="1:7" ht="24" customHeight="1" x14ac:dyDescent="0.2">
      <c r="A2434" s="211" t="str">
        <f t="shared" si="731"/>
        <v/>
      </c>
      <c r="B2434" s="211" t="str">
        <f t="shared" si="732"/>
        <v/>
      </c>
      <c r="C2434" s="221"/>
      <c r="D2434" s="172" t="str">
        <f t="shared" si="733"/>
        <v/>
      </c>
      <c r="E2434" s="176"/>
      <c r="F2434" s="201">
        <f t="shared" si="734"/>
        <v>0</v>
      </c>
      <c r="G2434" s="201">
        <f t="shared" si="735"/>
        <v>0</v>
      </c>
    </row>
    <row r="2435" spans="1:7" ht="24" customHeight="1" x14ac:dyDescent="0.2">
      <c r="A2435" s="211" t="str">
        <f t="shared" si="731"/>
        <v/>
      </c>
      <c r="B2435" s="211" t="str">
        <f t="shared" si="732"/>
        <v/>
      </c>
      <c r="C2435" s="221"/>
      <c r="D2435" s="172" t="str">
        <f t="shared" si="733"/>
        <v/>
      </c>
      <c r="E2435" s="176"/>
      <c r="F2435" s="201">
        <f t="shared" si="734"/>
        <v>0</v>
      </c>
      <c r="G2435" s="201">
        <f t="shared" si="735"/>
        <v>0</v>
      </c>
    </row>
    <row r="2436" spans="1:7" ht="24" customHeight="1" x14ac:dyDescent="0.2">
      <c r="A2436" s="212"/>
      <c r="E2436" s="178"/>
      <c r="F2436" s="195" t="s">
        <v>1744</v>
      </c>
      <c r="G2436" s="222">
        <f>SUBTOTAL(9,G2428:G2435)</f>
        <v>0</v>
      </c>
    </row>
    <row r="2437" spans="1:7" ht="24" customHeight="1" x14ac:dyDescent="0.2">
      <c r="A2437" s="212"/>
      <c r="C2437" s="74" t="s">
        <v>1745</v>
      </c>
      <c r="E2437" s="178"/>
      <c r="G2437" s="194"/>
    </row>
    <row r="2438" spans="1:7" ht="24" customHeight="1" x14ac:dyDescent="0.2">
      <c r="A2438" s="211" t="str">
        <f t="shared" ref="A2438:A2446" si="736">IFERROR(VLOOKUP(C2438,Tabla_Insumos,4,FALSE),"")</f>
        <v/>
      </c>
      <c r="B2438" s="211" t="str">
        <f t="shared" ref="B2438:B2446" si="737">IFERROR(VLOOKUP(C2438,Tabla_Insumos,5,FALSE),"")</f>
        <v/>
      </c>
      <c r="C2438" s="220"/>
      <c r="D2438" s="174" t="str">
        <f t="shared" ref="D2438:D2446" si="738">IFERROR(VLOOKUP(C2438,Tabla_Insumos,2,FALSE),"")</f>
        <v/>
      </c>
      <c r="E2438" s="173"/>
      <c r="F2438" s="201">
        <f t="shared" ref="F2438:F2446" si="739">IFERROR(VLOOKUP(C2438,Tabla_Insumos,3,FALSE),0)</f>
        <v>0</v>
      </c>
      <c r="G2438" s="201">
        <f t="shared" ref="G2438:G2446" si="740">ROUND(E2438*F2438,2)</f>
        <v>0</v>
      </c>
    </row>
    <row r="2439" spans="1:7" ht="24" customHeight="1" x14ac:dyDescent="0.2">
      <c r="A2439" s="211" t="str">
        <f t="shared" si="736"/>
        <v/>
      </c>
      <c r="B2439" s="211" t="str">
        <f t="shared" si="737"/>
        <v/>
      </c>
      <c r="C2439" s="220"/>
      <c r="D2439" s="174" t="str">
        <f t="shared" si="738"/>
        <v/>
      </c>
      <c r="E2439" s="173"/>
      <c r="F2439" s="201">
        <f t="shared" si="739"/>
        <v>0</v>
      </c>
      <c r="G2439" s="201">
        <f t="shared" si="740"/>
        <v>0</v>
      </c>
    </row>
    <row r="2440" spans="1:7" ht="24" customHeight="1" x14ac:dyDescent="0.2">
      <c r="A2440" s="211" t="str">
        <f t="shared" si="736"/>
        <v/>
      </c>
      <c r="B2440" s="211" t="str">
        <f t="shared" si="737"/>
        <v/>
      </c>
      <c r="C2440" s="221"/>
      <c r="D2440" s="172" t="str">
        <f t="shared" si="738"/>
        <v/>
      </c>
      <c r="E2440" s="176"/>
      <c r="F2440" s="201">
        <f t="shared" si="739"/>
        <v>0</v>
      </c>
      <c r="G2440" s="201">
        <f t="shared" si="740"/>
        <v>0</v>
      </c>
    </row>
    <row r="2441" spans="1:7" ht="24" customHeight="1" x14ac:dyDescent="0.2">
      <c r="A2441" s="211" t="str">
        <f t="shared" si="736"/>
        <v/>
      </c>
      <c r="B2441" s="211" t="str">
        <f t="shared" si="737"/>
        <v/>
      </c>
      <c r="C2441" s="221"/>
      <c r="D2441" s="172" t="str">
        <f t="shared" si="738"/>
        <v/>
      </c>
      <c r="E2441" s="176"/>
      <c r="F2441" s="201">
        <f t="shared" si="739"/>
        <v>0</v>
      </c>
      <c r="G2441" s="201">
        <f t="shared" si="740"/>
        <v>0</v>
      </c>
    </row>
    <row r="2442" spans="1:7" ht="24" customHeight="1" x14ac:dyDescent="0.2">
      <c r="A2442" s="211" t="str">
        <f t="shared" si="736"/>
        <v/>
      </c>
      <c r="B2442" s="211" t="str">
        <f t="shared" si="737"/>
        <v/>
      </c>
      <c r="C2442" s="221"/>
      <c r="D2442" s="172" t="str">
        <f t="shared" si="738"/>
        <v/>
      </c>
      <c r="E2442" s="176"/>
      <c r="F2442" s="201">
        <f t="shared" si="739"/>
        <v>0</v>
      </c>
      <c r="G2442" s="201">
        <f t="shared" si="740"/>
        <v>0</v>
      </c>
    </row>
    <row r="2443" spans="1:7" ht="24" customHeight="1" x14ac:dyDescent="0.2">
      <c r="A2443" s="211" t="str">
        <f t="shared" si="736"/>
        <v/>
      </c>
      <c r="B2443" s="211" t="str">
        <f t="shared" si="737"/>
        <v/>
      </c>
      <c r="C2443" s="221"/>
      <c r="D2443" s="172" t="str">
        <f t="shared" si="738"/>
        <v/>
      </c>
      <c r="E2443" s="176"/>
      <c r="F2443" s="201">
        <f t="shared" si="739"/>
        <v>0</v>
      </c>
      <c r="G2443" s="201">
        <f t="shared" si="740"/>
        <v>0</v>
      </c>
    </row>
    <row r="2444" spans="1:7" ht="24" customHeight="1" x14ac:dyDescent="0.2">
      <c r="A2444" s="211" t="str">
        <f t="shared" si="736"/>
        <v/>
      </c>
      <c r="B2444" s="211" t="str">
        <f t="shared" si="737"/>
        <v/>
      </c>
      <c r="C2444" s="221"/>
      <c r="D2444" s="172" t="str">
        <f t="shared" si="738"/>
        <v/>
      </c>
      <c r="E2444" s="176"/>
      <c r="F2444" s="201">
        <f t="shared" si="739"/>
        <v>0</v>
      </c>
      <c r="G2444" s="201">
        <f t="shared" si="740"/>
        <v>0</v>
      </c>
    </row>
    <row r="2445" spans="1:7" ht="24" customHeight="1" x14ac:dyDescent="0.2">
      <c r="A2445" s="211" t="str">
        <f t="shared" si="736"/>
        <v/>
      </c>
      <c r="B2445" s="211" t="str">
        <f t="shared" si="737"/>
        <v/>
      </c>
      <c r="C2445" s="221"/>
      <c r="D2445" s="172" t="str">
        <f t="shared" si="738"/>
        <v/>
      </c>
      <c r="E2445" s="176"/>
      <c r="F2445" s="201">
        <f t="shared" si="739"/>
        <v>0</v>
      </c>
      <c r="G2445" s="201">
        <f t="shared" si="740"/>
        <v>0</v>
      </c>
    </row>
    <row r="2446" spans="1:7" ht="24" customHeight="1" x14ac:dyDescent="0.2">
      <c r="A2446" s="211" t="str">
        <f t="shared" si="736"/>
        <v/>
      </c>
      <c r="B2446" s="211" t="str">
        <f t="shared" si="737"/>
        <v/>
      </c>
      <c r="C2446" s="221"/>
      <c r="D2446" s="172" t="str">
        <f t="shared" si="738"/>
        <v/>
      </c>
      <c r="E2446" s="176"/>
      <c r="F2446" s="201">
        <f t="shared" si="739"/>
        <v>0</v>
      </c>
      <c r="G2446" s="201">
        <f t="shared" si="740"/>
        <v>0</v>
      </c>
    </row>
    <row r="2447" spans="1:7" ht="24" customHeight="1" x14ac:dyDescent="0.2">
      <c r="A2447" s="213"/>
      <c r="E2447" s="178"/>
      <c r="F2447" s="195" t="s">
        <v>1746</v>
      </c>
      <c r="G2447" s="222">
        <f>SUBTOTAL(9,G2438:G2446)</f>
        <v>0</v>
      </c>
    </row>
    <row r="2448" spans="1:7" ht="24" customHeight="1" x14ac:dyDescent="0.2">
      <c r="A2448" s="212"/>
      <c r="E2448" s="178"/>
      <c r="G2448" s="194"/>
    </row>
    <row r="2449" spans="1:7" ht="24" customHeight="1" x14ac:dyDescent="0.2">
      <c r="A2449" s="214" t="str">
        <f>B2407</f>
        <v>8.7</v>
      </c>
      <c r="B2449" s="98" t="str">
        <f>C2407</f>
        <v>Otros</v>
      </c>
      <c r="C2449" s="197"/>
      <c r="D2449" s="197" t="s">
        <v>1747</v>
      </c>
      <c r="E2449" s="198"/>
      <c r="F2449" s="225" t="s">
        <v>1748</v>
      </c>
      <c r="G2449" s="226">
        <f>SUBTOTAL(9,G2412:G2448)</f>
        <v>0</v>
      </c>
    </row>
    <row r="2451" spans="1:7" ht="24" customHeight="1" x14ac:dyDescent="0.2">
      <c r="A2451" s="203" t="s">
        <v>1725</v>
      </c>
      <c r="B2451" s="204"/>
      <c r="C2451" s="99"/>
      <c r="D2451" s="99"/>
      <c r="E2451" s="99"/>
      <c r="F2451" s="99"/>
      <c r="G2451" s="215"/>
    </row>
    <row r="2452" spans="1:7" ht="24" customHeight="1" x14ac:dyDescent="0.2">
      <c r="A2452" s="206" t="s">
        <v>1726</v>
      </c>
      <c r="B2452" s="207" t="str">
        <f>Comitente</f>
        <v>SUBSECRETARIA DE OBRAS PUBLICAS</v>
      </c>
      <c r="C2452" s="216"/>
      <c r="D2452" s="74"/>
      <c r="E2452" s="74"/>
      <c r="F2452" s="190"/>
      <c r="G2452" s="191"/>
    </row>
    <row r="2453" spans="1:7" ht="24" customHeight="1" x14ac:dyDescent="0.2">
      <c r="A2453" s="206" t="s">
        <v>1727</v>
      </c>
      <c r="B2453" s="207">
        <f>Contratista</f>
        <v>0</v>
      </c>
      <c r="C2453" s="217"/>
      <c r="D2453" s="217"/>
      <c r="E2453" s="217"/>
      <c r="F2453" s="190"/>
      <c r="G2453" s="191"/>
    </row>
    <row r="2454" spans="1:7" ht="24" customHeight="1" x14ac:dyDescent="0.2">
      <c r="A2454" s="206" t="s">
        <v>1728</v>
      </c>
      <c r="B2454" s="207" t="str">
        <f>Obra</f>
        <v>CAPS. VIRGEN DE GUADALUPE</v>
      </c>
      <c r="C2454" s="217"/>
      <c r="D2454" s="217"/>
      <c r="E2454" s="217"/>
      <c r="F2454" s="190" t="s">
        <v>1729</v>
      </c>
      <c r="G2454" s="218">
        <f>Fecha_Base</f>
        <v>0</v>
      </c>
    </row>
    <row r="2455" spans="1:7" ht="24" customHeight="1" x14ac:dyDescent="0.2">
      <c r="A2455" s="208" t="s">
        <v>1730</v>
      </c>
      <c r="B2455" s="100" t="str">
        <f>Ubicación</f>
        <v xml:space="preserve"> Calle Enfermera Medina y Cristobal Colon - Dpto. CAUCETE   -  Sup. 227,50m2</v>
      </c>
      <c r="C2455" s="74"/>
      <c r="E2455" s="178"/>
      <c r="G2455" s="194"/>
    </row>
    <row r="2456" spans="1:7" ht="24" customHeight="1" x14ac:dyDescent="0.2">
      <c r="A2456" s="208" t="s">
        <v>1731</v>
      </c>
      <c r="B2456" s="192">
        <f>IFERROR(VALUE(LEFT(B2457,FIND(".",B2457)-1)),"")</f>
        <v>9</v>
      </c>
      <c r="C2456" s="71" t="str">
        <f>IFERROR(VLOOKUP(B2456,Tabla_CyP,2,FALSE),"INSTALACION SERVICIO CONTRA INCENDIOS ")</f>
        <v xml:space="preserve">INSTALACION SERVICIO CONTRA INCENDIOS </v>
      </c>
      <c r="E2456" s="178"/>
      <c r="G2456" s="194"/>
    </row>
    <row r="2457" spans="1:7" ht="24" customHeight="1" x14ac:dyDescent="0.2">
      <c r="A2457" s="208" t="s">
        <v>1732</v>
      </c>
      <c r="B2457" s="193" t="str">
        <f>IFERROR(VLOOKUP(COUNTIF($A$1:A2457,"ANALISIS DE PRECIOS"),Tabla_NumeroItem,2,FALSE),"")</f>
        <v>9.1.1</v>
      </c>
      <c r="C2457" s="71" t="str">
        <f>IFERROR(VLOOKUP(B2457,Tabla_CyP,2,FALSE),"")</f>
        <v>Piso de Porcelanato (58x58)cm</v>
      </c>
      <c r="E2457" s="178"/>
      <c r="F2457" s="190" t="s">
        <v>1733</v>
      </c>
      <c r="G2457" s="194" t="str">
        <f>IFERROR(VLOOKUP(B2457,Tabla_CyP,4,FALSE),"")</f>
        <v>m2</v>
      </c>
    </row>
    <row r="2458" spans="1:7" ht="24" customHeight="1" x14ac:dyDescent="0.2">
      <c r="A2458" s="208"/>
      <c r="B2458" s="100"/>
      <c r="E2458" s="178"/>
      <c r="G2458" s="194"/>
    </row>
    <row r="2459" spans="1:7" ht="24" customHeight="1" x14ac:dyDescent="0.2">
      <c r="A2459" s="419" t="s">
        <v>1734</v>
      </c>
      <c r="B2459" s="420"/>
      <c r="C2459" s="421" t="s">
        <v>1690</v>
      </c>
      <c r="D2459" s="421" t="s">
        <v>1735</v>
      </c>
      <c r="E2459" s="423" t="s">
        <v>1736</v>
      </c>
      <c r="F2459" s="425" t="s">
        <v>1737</v>
      </c>
      <c r="G2459" s="425" t="s">
        <v>1738</v>
      </c>
    </row>
    <row r="2460" spans="1:7" ht="24" customHeight="1" x14ac:dyDescent="0.2">
      <c r="A2460" s="209" t="s">
        <v>1739</v>
      </c>
      <c r="B2460" s="209" t="s">
        <v>1740</v>
      </c>
      <c r="C2460" s="422"/>
      <c r="D2460" s="422"/>
      <c r="E2460" s="424"/>
      <c r="F2460" s="426"/>
      <c r="G2460" s="426"/>
    </row>
    <row r="2461" spans="1:7" ht="24" customHeight="1" x14ac:dyDescent="0.2">
      <c r="A2461" s="189"/>
      <c r="B2461" s="210"/>
      <c r="C2461" s="89" t="s">
        <v>1741</v>
      </c>
      <c r="D2461" s="197"/>
      <c r="E2461" s="198"/>
      <c r="F2461" s="199"/>
      <c r="G2461" s="200"/>
    </row>
    <row r="2462" spans="1:7" ht="24" customHeight="1" x14ac:dyDescent="0.2">
      <c r="A2462" s="211" t="str">
        <f t="shared" ref="A2462:A2475" si="741">IFERROR(VLOOKUP(C2462,Tabla_Insumos,4,FALSE),"")</f>
        <v/>
      </c>
      <c r="B2462" s="211" t="str">
        <f>IFERROR(VLOOKUP(C2462,Tabla_Insumos,5,FALSE),"")</f>
        <v/>
      </c>
      <c r="C2462" s="220"/>
      <c r="D2462" s="174" t="str">
        <f t="shared" ref="D2462:D2475" si="742">IFERROR(VLOOKUP(C2462,Tabla_Insumos,2,FALSE),"")</f>
        <v/>
      </c>
      <c r="E2462" s="173"/>
      <c r="F2462" s="201">
        <f t="shared" ref="F2462:F2475" si="743">IFERROR(VLOOKUP(C2462,Tabla_Insumos,3,FALSE),0)</f>
        <v>0</v>
      </c>
      <c r="G2462" s="201">
        <f>ROUND(E2462*F2462,2)</f>
        <v>0</v>
      </c>
    </row>
    <row r="2463" spans="1:7" ht="24" customHeight="1" x14ac:dyDescent="0.2">
      <c r="A2463" s="211" t="str">
        <f t="shared" si="741"/>
        <v/>
      </c>
      <c r="B2463" s="211" t="str">
        <f t="shared" ref="B2463:B2475" si="744">IFERROR(VLOOKUP(C2463,Tabla_Insumos,5,FALSE),"")</f>
        <v/>
      </c>
      <c r="C2463" s="220"/>
      <c r="D2463" s="174" t="str">
        <f t="shared" si="742"/>
        <v/>
      </c>
      <c r="E2463" s="173"/>
      <c r="F2463" s="201">
        <f t="shared" si="743"/>
        <v>0</v>
      </c>
      <c r="G2463" s="201">
        <f t="shared" ref="G2463:G2475" si="745">ROUND(E2463*F2463,2)</f>
        <v>0</v>
      </c>
    </row>
    <row r="2464" spans="1:7" ht="24" customHeight="1" x14ac:dyDescent="0.2">
      <c r="A2464" s="211" t="str">
        <f t="shared" si="741"/>
        <v/>
      </c>
      <c r="B2464" s="211" t="str">
        <f t="shared" si="744"/>
        <v/>
      </c>
      <c r="C2464" s="227"/>
      <c r="D2464" s="174" t="str">
        <f t="shared" si="742"/>
        <v/>
      </c>
      <c r="E2464" s="173"/>
      <c r="F2464" s="201">
        <f t="shared" si="743"/>
        <v>0</v>
      </c>
      <c r="G2464" s="201">
        <f t="shared" si="745"/>
        <v>0</v>
      </c>
    </row>
    <row r="2465" spans="1:7" ht="24" customHeight="1" x14ac:dyDescent="0.2">
      <c r="A2465" s="211" t="str">
        <f t="shared" si="741"/>
        <v/>
      </c>
      <c r="B2465" s="211" t="str">
        <f t="shared" si="744"/>
        <v/>
      </c>
      <c r="C2465" s="220"/>
      <c r="D2465" s="174" t="str">
        <f t="shared" si="742"/>
        <v/>
      </c>
      <c r="E2465" s="173"/>
      <c r="F2465" s="201">
        <f t="shared" si="743"/>
        <v>0</v>
      </c>
      <c r="G2465" s="201">
        <f t="shared" si="745"/>
        <v>0</v>
      </c>
    </row>
    <row r="2466" spans="1:7" ht="24" customHeight="1" x14ac:dyDescent="0.2">
      <c r="A2466" s="211" t="str">
        <f t="shared" si="741"/>
        <v/>
      </c>
      <c r="B2466" s="211" t="str">
        <f t="shared" si="744"/>
        <v/>
      </c>
      <c r="C2466" s="221"/>
      <c r="D2466" s="172" t="str">
        <f t="shared" si="742"/>
        <v/>
      </c>
      <c r="E2466" s="176"/>
      <c r="F2466" s="201">
        <f t="shared" si="743"/>
        <v>0</v>
      </c>
      <c r="G2466" s="201">
        <f t="shared" si="745"/>
        <v>0</v>
      </c>
    </row>
    <row r="2467" spans="1:7" ht="24" customHeight="1" x14ac:dyDescent="0.2">
      <c r="A2467" s="211" t="str">
        <f t="shared" si="741"/>
        <v/>
      </c>
      <c r="B2467" s="211" t="str">
        <f t="shared" si="744"/>
        <v/>
      </c>
      <c r="C2467" s="221"/>
      <c r="D2467" s="172" t="str">
        <f t="shared" si="742"/>
        <v/>
      </c>
      <c r="E2467" s="176"/>
      <c r="F2467" s="201">
        <f t="shared" si="743"/>
        <v>0</v>
      </c>
      <c r="G2467" s="201">
        <f t="shared" si="745"/>
        <v>0</v>
      </c>
    </row>
    <row r="2468" spans="1:7" ht="24" customHeight="1" x14ac:dyDescent="0.2">
      <c r="A2468" s="211" t="str">
        <f t="shared" si="741"/>
        <v/>
      </c>
      <c r="B2468" s="211" t="str">
        <f t="shared" si="744"/>
        <v/>
      </c>
      <c r="C2468" s="221"/>
      <c r="D2468" s="172" t="str">
        <f t="shared" si="742"/>
        <v/>
      </c>
      <c r="E2468" s="176"/>
      <c r="F2468" s="201">
        <f t="shared" si="743"/>
        <v>0</v>
      </c>
      <c r="G2468" s="201">
        <f t="shared" si="745"/>
        <v>0</v>
      </c>
    </row>
    <row r="2469" spans="1:7" ht="24" customHeight="1" x14ac:dyDescent="0.2">
      <c r="A2469" s="211" t="str">
        <f t="shared" si="741"/>
        <v/>
      </c>
      <c r="B2469" s="211" t="str">
        <f t="shared" si="744"/>
        <v/>
      </c>
      <c r="C2469" s="221"/>
      <c r="D2469" s="172" t="str">
        <f t="shared" si="742"/>
        <v/>
      </c>
      <c r="E2469" s="176"/>
      <c r="F2469" s="201">
        <f t="shared" si="743"/>
        <v>0</v>
      </c>
      <c r="G2469" s="201">
        <f t="shared" si="745"/>
        <v>0</v>
      </c>
    </row>
    <row r="2470" spans="1:7" ht="24" customHeight="1" x14ac:dyDescent="0.2">
      <c r="A2470" s="211" t="str">
        <f t="shared" si="741"/>
        <v/>
      </c>
      <c r="B2470" s="211" t="str">
        <f t="shared" si="744"/>
        <v/>
      </c>
      <c r="C2470" s="221"/>
      <c r="D2470" s="172" t="str">
        <f t="shared" si="742"/>
        <v/>
      </c>
      <c r="E2470" s="176"/>
      <c r="F2470" s="201">
        <f t="shared" si="743"/>
        <v>0</v>
      </c>
      <c r="G2470" s="201">
        <f t="shared" si="745"/>
        <v>0</v>
      </c>
    </row>
    <row r="2471" spans="1:7" ht="24" customHeight="1" x14ac:dyDescent="0.2">
      <c r="A2471" s="211" t="str">
        <f t="shared" si="741"/>
        <v/>
      </c>
      <c r="B2471" s="211" t="str">
        <f t="shared" si="744"/>
        <v/>
      </c>
      <c r="C2471" s="221"/>
      <c r="D2471" s="172" t="str">
        <f t="shared" si="742"/>
        <v/>
      </c>
      <c r="E2471" s="176"/>
      <c r="F2471" s="201">
        <f t="shared" si="743"/>
        <v>0</v>
      </c>
      <c r="G2471" s="201">
        <f t="shared" si="745"/>
        <v>0</v>
      </c>
    </row>
    <row r="2472" spans="1:7" ht="24" customHeight="1" x14ac:dyDescent="0.2">
      <c r="A2472" s="211" t="str">
        <f t="shared" si="741"/>
        <v/>
      </c>
      <c r="B2472" s="211" t="str">
        <f t="shared" si="744"/>
        <v/>
      </c>
      <c r="C2472" s="221"/>
      <c r="D2472" s="172" t="str">
        <f t="shared" si="742"/>
        <v/>
      </c>
      <c r="E2472" s="176"/>
      <c r="F2472" s="201">
        <f t="shared" si="743"/>
        <v>0</v>
      </c>
      <c r="G2472" s="201">
        <f t="shared" si="745"/>
        <v>0</v>
      </c>
    </row>
    <row r="2473" spans="1:7" ht="24" customHeight="1" x14ac:dyDescent="0.2">
      <c r="A2473" s="211" t="str">
        <f t="shared" si="741"/>
        <v/>
      </c>
      <c r="B2473" s="211" t="str">
        <f t="shared" si="744"/>
        <v/>
      </c>
      <c r="C2473" s="221"/>
      <c r="D2473" s="172" t="str">
        <f t="shared" si="742"/>
        <v/>
      </c>
      <c r="E2473" s="176"/>
      <c r="F2473" s="201">
        <f t="shared" si="743"/>
        <v>0</v>
      </c>
      <c r="G2473" s="201">
        <f t="shared" si="745"/>
        <v>0</v>
      </c>
    </row>
    <row r="2474" spans="1:7" ht="24" customHeight="1" x14ac:dyDescent="0.2">
      <c r="A2474" s="211" t="str">
        <f t="shared" si="741"/>
        <v/>
      </c>
      <c r="B2474" s="211" t="str">
        <f t="shared" si="744"/>
        <v/>
      </c>
      <c r="C2474" s="221"/>
      <c r="D2474" s="172" t="str">
        <f t="shared" si="742"/>
        <v/>
      </c>
      <c r="E2474" s="176"/>
      <c r="F2474" s="201">
        <f t="shared" si="743"/>
        <v>0</v>
      </c>
      <c r="G2474" s="201">
        <f t="shared" si="745"/>
        <v>0</v>
      </c>
    </row>
    <row r="2475" spans="1:7" ht="24" customHeight="1" x14ac:dyDescent="0.2">
      <c r="A2475" s="211" t="str">
        <f t="shared" si="741"/>
        <v/>
      </c>
      <c r="B2475" s="211" t="str">
        <f t="shared" si="744"/>
        <v/>
      </c>
      <c r="C2475" s="221"/>
      <c r="D2475" s="172" t="str">
        <f t="shared" si="742"/>
        <v/>
      </c>
      <c r="E2475" s="176"/>
      <c r="F2475" s="202">
        <f t="shared" si="743"/>
        <v>0</v>
      </c>
      <c r="G2475" s="201">
        <f t="shared" si="745"/>
        <v>0</v>
      </c>
    </row>
    <row r="2476" spans="1:7" ht="24" customHeight="1" x14ac:dyDescent="0.2">
      <c r="A2476" s="212"/>
      <c r="E2476" s="178"/>
      <c r="F2476" s="195" t="s">
        <v>1742</v>
      </c>
      <c r="G2476" s="222">
        <f>SUBTOTAL(9,G2462:G2475)</f>
        <v>0</v>
      </c>
    </row>
    <row r="2477" spans="1:7" ht="24" customHeight="1" x14ac:dyDescent="0.2">
      <c r="A2477" s="212"/>
      <c r="C2477" s="74" t="s">
        <v>1743</v>
      </c>
      <c r="E2477" s="178"/>
      <c r="G2477" s="194"/>
    </row>
    <row r="2478" spans="1:7" ht="24" customHeight="1" x14ac:dyDescent="0.2">
      <c r="A2478" s="211" t="str">
        <f t="shared" ref="A2478:A2485" si="746">IFERROR(VLOOKUP(C2478,Tabla_Insumos,4,FALSE),"")</f>
        <v/>
      </c>
      <c r="B2478" s="211" t="str">
        <f t="shared" ref="B2478:B2485" si="747">IFERROR(VLOOKUP(A2478,Tabla_Indices,5,FALSE),"")</f>
        <v/>
      </c>
      <c r="C2478" s="220"/>
      <c r="D2478" s="174" t="str">
        <f t="shared" ref="D2478:D2485" si="748">IFERROR(VLOOKUP(C2478,Tabla_Insumos,2,FALSE),"")</f>
        <v/>
      </c>
      <c r="E2478" s="173"/>
      <c r="F2478" s="201">
        <f t="shared" ref="F2478:F2485" si="749">IFERROR(VLOOKUP(C2478,Tabla_Insumos,3,FALSE),0)</f>
        <v>0</v>
      </c>
      <c r="G2478" s="201">
        <f>ROUND(E2478*F2478,2)</f>
        <v>0</v>
      </c>
    </row>
    <row r="2479" spans="1:7" ht="24" customHeight="1" x14ac:dyDescent="0.2">
      <c r="A2479" s="211" t="str">
        <f t="shared" si="746"/>
        <v/>
      </c>
      <c r="B2479" s="211" t="str">
        <f t="shared" si="747"/>
        <v/>
      </c>
      <c r="C2479" s="220"/>
      <c r="D2479" s="174" t="str">
        <f t="shared" si="748"/>
        <v/>
      </c>
      <c r="E2479" s="173"/>
      <c r="F2479" s="201">
        <f t="shared" si="749"/>
        <v>0</v>
      </c>
      <c r="G2479" s="201">
        <f>ROUND(E2479*F2479,2)</f>
        <v>0</v>
      </c>
    </row>
    <row r="2480" spans="1:7" ht="24" customHeight="1" x14ac:dyDescent="0.2">
      <c r="A2480" s="211" t="str">
        <f t="shared" si="746"/>
        <v/>
      </c>
      <c r="B2480" s="211" t="str">
        <f t="shared" si="747"/>
        <v/>
      </c>
      <c r="C2480" s="220"/>
      <c r="D2480" s="174" t="str">
        <f t="shared" si="748"/>
        <v/>
      </c>
      <c r="E2480" s="173"/>
      <c r="F2480" s="201">
        <f t="shared" si="749"/>
        <v>0</v>
      </c>
      <c r="G2480" s="201">
        <f t="shared" ref="G2480:G2485" si="750">ROUND(E2480*F2480,2)</f>
        <v>0</v>
      </c>
    </row>
    <row r="2481" spans="1:7" ht="24" customHeight="1" x14ac:dyDescent="0.2">
      <c r="A2481" s="211" t="str">
        <f t="shared" si="746"/>
        <v/>
      </c>
      <c r="B2481" s="211" t="str">
        <f t="shared" si="747"/>
        <v/>
      </c>
      <c r="C2481" s="220"/>
      <c r="D2481" s="174" t="str">
        <f t="shared" si="748"/>
        <v/>
      </c>
      <c r="E2481" s="173"/>
      <c r="F2481" s="201">
        <f t="shared" si="749"/>
        <v>0</v>
      </c>
      <c r="G2481" s="201">
        <f t="shared" si="750"/>
        <v>0</v>
      </c>
    </row>
    <row r="2482" spans="1:7" ht="24" customHeight="1" x14ac:dyDescent="0.2">
      <c r="A2482" s="211" t="str">
        <f t="shared" si="746"/>
        <v/>
      </c>
      <c r="B2482" s="211" t="str">
        <f t="shared" si="747"/>
        <v/>
      </c>
      <c r="C2482" s="220"/>
      <c r="D2482" s="174" t="str">
        <f t="shared" si="748"/>
        <v/>
      </c>
      <c r="E2482" s="173"/>
      <c r="F2482" s="201">
        <f t="shared" si="749"/>
        <v>0</v>
      </c>
      <c r="G2482" s="201">
        <f t="shared" si="750"/>
        <v>0</v>
      </c>
    </row>
    <row r="2483" spans="1:7" ht="24" customHeight="1" x14ac:dyDescent="0.2">
      <c r="A2483" s="211" t="str">
        <f t="shared" si="746"/>
        <v/>
      </c>
      <c r="B2483" s="211" t="str">
        <f t="shared" si="747"/>
        <v/>
      </c>
      <c r="C2483" s="220"/>
      <c r="D2483" s="174" t="str">
        <f t="shared" si="748"/>
        <v/>
      </c>
      <c r="E2483" s="173"/>
      <c r="F2483" s="201">
        <f t="shared" si="749"/>
        <v>0</v>
      </c>
      <c r="G2483" s="201">
        <f t="shared" si="750"/>
        <v>0</v>
      </c>
    </row>
    <row r="2484" spans="1:7" ht="24" customHeight="1" x14ac:dyDescent="0.2">
      <c r="A2484" s="211" t="str">
        <f t="shared" si="746"/>
        <v/>
      </c>
      <c r="B2484" s="211" t="str">
        <f t="shared" si="747"/>
        <v/>
      </c>
      <c r="C2484" s="221"/>
      <c r="D2484" s="172" t="str">
        <f t="shared" si="748"/>
        <v/>
      </c>
      <c r="E2484" s="176"/>
      <c r="F2484" s="201">
        <f t="shared" si="749"/>
        <v>0</v>
      </c>
      <c r="G2484" s="201">
        <f t="shared" si="750"/>
        <v>0</v>
      </c>
    </row>
    <row r="2485" spans="1:7" ht="24" customHeight="1" x14ac:dyDescent="0.2">
      <c r="A2485" s="211" t="str">
        <f t="shared" si="746"/>
        <v/>
      </c>
      <c r="B2485" s="211" t="str">
        <f t="shared" si="747"/>
        <v/>
      </c>
      <c r="C2485" s="221"/>
      <c r="D2485" s="172" t="str">
        <f t="shared" si="748"/>
        <v/>
      </c>
      <c r="E2485" s="176"/>
      <c r="F2485" s="201">
        <f t="shared" si="749"/>
        <v>0</v>
      </c>
      <c r="G2485" s="201">
        <f t="shared" si="750"/>
        <v>0</v>
      </c>
    </row>
    <row r="2486" spans="1:7" ht="24" customHeight="1" x14ac:dyDescent="0.2">
      <c r="A2486" s="212"/>
      <c r="E2486" s="178"/>
      <c r="F2486" s="195" t="s">
        <v>1744</v>
      </c>
      <c r="G2486" s="222">
        <f>SUBTOTAL(9,G2478:G2485)</f>
        <v>0</v>
      </c>
    </row>
    <row r="2487" spans="1:7" ht="24" customHeight="1" x14ac:dyDescent="0.2">
      <c r="A2487" s="212"/>
      <c r="C2487" s="74" t="s">
        <v>1745</v>
      </c>
      <c r="E2487" s="178"/>
      <c r="G2487" s="194"/>
    </row>
    <row r="2488" spans="1:7" ht="24" customHeight="1" x14ac:dyDescent="0.2">
      <c r="A2488" s="211" t="str">
        <f t="shared" ref="A2488:A2496" si="751">IFERROR(VLOOKUP(C2488,Tabla_Insumos,4,FALSE),"")</f>
        <v/>
      </c>
      <c r="B2488" s="211" t="str">
        <f t="shared" ref="B2488:B2496" si="752">IFERROR(VLOOKUP(C2488,Tabla_Insumos,5,FALSE),"")</f>
        <v/>
      </c>
      <c r="C2488" s="220"/>
      <c r="D2488" s="174" t="str">
        <f t="shared" ref="D2488:D2496" si="753">IFERROR(VLOOKUP(C2488,Tabla_Insumos,2,FALSE),"")</f>
        <v/>
      </c>
      <c r="E2488" s="173"/>
      <c r="F2488" s="201">
        <f t="shared" ref="F2488:F2496" si="754">IFERROR(VLOOKUP(C2488,Tabla_Insumos,3,FALSE),0)</f>
        <v>0</v>
      </c>
      <c r="G2488" s="201">
        <f t="shared" ref="G2488:G2496" si="755">ROUND(E2488*F2488,2)</f>
        <v>0</v>
      </c>
    </row>
    <row r="2489" spans="1:7" ht="24" customHeight="1" x14ac:dyDescent="0.2">
      <c r="A2489" s="211" t="str">
        <f t="shared" si="751"/>
        <v/>
      </c>
      <c r="B2489" s="211" t="str">
        <f t="shared" si="752"/>
        <v/>
      </c>
      <c r="C2489" s="220"/>
      <c r="D2489" s="174" t="str">
        <f t="shared" si="753"/>
        <v/>
      </c>
      <c r="E2489" s="173"/>
      <c r="F2489" s="201">
        <f t="shared" si="754"/>
        <v>0</v>
      </c>
      <c r="G2489" s="201">
        <f t="shared" si="755"/>
        <v>0</v>
      </c>
    </row>
    <row r="2490" spans="1:7" ht="24" customHeight="1" x14ac:dyDescent="0.2">
      <c r="A2490" s="211" t="str">
        <f t="shared" si="751"/>
        <v/>
      </c>
      <c r="B2490" s="211" t="str">
        <f t="shared" si="752"/>
        <v/>
      </c>
      <c r="C2490" s="221"/>
      <c r="D2490" s="172" t="str">
        <f t="shared" si="753"/>
        <v/>
      </c>
      <c r="E2490" s="176"/>
      <c r="F2490" s="201">
        <f t="shared" si="754"/>
        <v>0</v>
      </c>
      <c r="G2490" s="201">
        <f t="shared" si="755"/>
        <v>0</v>
      </c>
    </row>
    <row r="2491" spans="1:7" ht="24" customHeight="1" x14ac:dyDescent="0.2">
      <c r="A2491" s="211" t="str">
        <f t="shared" si="751"/>
        <v/>
      </c>
      <c r="B2491" s="211" t="str">
        <f t="shared" si="752"/>
        <v/>
      </c>
      <c r="C2491" s="221"/>
      <c r="D2491" s="172" t="str">
        <f t="shared" si="753"/>
        <v/>
      </c>
      <c r="E2491" s="176"/>
      <c r="F2491" s="201">
        <f t="shared" si="754"/>
        <v>0</v>
      </c>
      <c r="G2491" s="201">
        <f t="shared" si="755"/>
        <v>0</v>
      </c>
    </row>
    <row r="2492" spans="1:7" ht="24" customHeight="1" x14ac:dyDescent="0.2">
      <c r="A2492" s="211" t="str">
        <f t="shared" si="751"/>
        <v/>
      </c>
      <c r="B2492" s="211" t="str">
        <f t="shared" si="752"/>
        <v/>
      </c>
      <c r="C2492" s="221"/>
      <c r="D2492" s="172" t="str">
        <f t="shared" si="753"/>
        <v/>
      </c>
      <c r="E2492" s="176"/>
      <c r="F2492" s="201">
        <f t="shared" si="754"/>
        <v>0</v>
      </c>
      <c r="G2492" s="201">
        <f t="shared" si="755"/>
        <v>0</v>
      </c>
    </row>
    <row r="2493" spans="1:7" ht="24" customHeight="1" x14ac:dyDescent="0.2">
      <c r="A2493" s="211" t="str">
        <f t="shared" si="751"/>
        <v/>
      </c>
      <c r="B2493" s="211" t="str">
        <f t="shared" si="752"/>
        <v/>
      </c>
      <c r="C2493" s="221"/>
      <c r="D2493" s="172" t="str">
        <f t="shared" si="753"/>
        <v/>
      </c>
      <c r="E2493" s="176"/>
      <c r="F2493" s="201">
        <f t="shared" si="754"/>
        <v>0</v>
      </c>
      <c r="G2493" s="201">
        <f t="shared" si="755"/>
        <v>0</v>
      </c>
    </row>
    <row r="2494" spans="1:7" ht="24" customHeight="1" x14ac:dyDescent="0.2">
      <c r="A2494" s="211" t="str">
        <f t="shared" si="751"/>
        <v/>
      </c>
      <c r="B2494" s="211" t="str">
        <f t="shared" si="752"/>
        <v/>
      </c>
      <c r="C2494" s="221"/>
      <c r="D2494" s="172" t="str">
        <f t="shared" si="753"/>
        <v/>
      </c>
      <c r="E2494" s="176"/>
      <c r="F2494" s="201">
        <f t="shared" si="754"/>
        <v>0</v>
      </c>
      <c r="G2494" s="201">
        <f t="shared" si="755"/>
        <v>0</v>
      </c>
    </row>
    <row r="2495" spans="1:7" ht="24" customHeight="1" x14ac:dyDescent="0.2">
      <c r="A2495" s="211" t="str">
        <f t="shared" si="751"/>
        <v/>
      </c>
      <c r="B2495" s="211" t="str">
        <f t="shared" si="752"/>
        <v/>
      </c>
      <c r="C2495" s="221"/>
      <c r="D2495" s="172" t="str">
        <f t="shared" si="753"/>
        <v/>
      </c>
      <c r="E2495" s="176"/>
      <c r="F2495" s="201">
        <f t="shared" si="754"/>
        <v>0</v>
      </c>
      <c r="G2495" s="201">
        <f t="shared" si="755"/>
        <v>0</v>
      </c>
    </row>
    <row r="2496" spans="1:7" ht="24" customHeight="1" x14ac:dyDescent="0.2">
      <c r="A2496" s="211" t="str">
        <f t="shared" si="751"/>
        <v/>
      </c>
      <c r="B2496" s="211" t="str">
        <f t="shared" si="752"/>
        <v/>
      </c>
      <c r="C2496" s="221"/>
      <c r="D2496" s="172" t="str">
        <f t="shared" si="753"/>
        <v/>
      </c>
      <c r="E2496" s="176"/>
      <c r="F2496" s="201">
        <f t="shared" si="754"/>
        <v>0</v>
      </c>
      <c r="G2496" s="201">
        <f t="shared" si="755"/>
        <v>0</v>
      </c>
    </row>
    <row r="2497" spans="1:7" ht="24" customHeight="1" x14ac:dyDescent="0.2">
      <c r="A2497" s="213"/>
      <c r="E2497" s="178"/>
      <c r="F2497" s="195" t="s">
        <v>1746</v>
      </c>
      <c r="G2497" s="222">
        <f>SUBTOTAL(9,G2488:G2496)</f>
        <v>0</v>
      </c>
    </row>
    <row r="2498" spans="1:7" ht="24" customHeight="1" x14ac:dyDescent="0.2">
      <c r="A2498" s="212"/>
      <c r="E2498" s="178"/>
      <c r="G2498" s="194"/>
    </row>
    <row r="2499" spans="1:7" ht="24" customHeight="1" x14ac:dyDescent="0.2">
      <c r="A2499" s="214" t="str">
        <f>B2457</f>
        <v>9.1.1</v>
      </c>
      <c r="B2499" s="98" t="str">
        <f>C2457</f>
        <v>Piso de Porcelanato (58x58)cm</v>
      </c>
      <c r="C2499" s="197"/>
      <c r="D2499" s="197" t="s">
        <v>1747</v>
      </c>
      <c r="E2499" s="198"/>
      <c r="F2499" s="225" t="s">
        <v>1748</v>
      </c>
      <c r="G2499" s="226">
        <f>SUBTOTAL(9,G2462:G2498)</f>
        <v>0</v>
      </c>
    </row>
    <row r="2501" spans="1:7" ht="24" customHeight="1" x14ac:dyDescent="0.2">
      <c r="A2501" s="203" t="s">
        <v>1725</v>
      </c>
      <c r="B2501" s="204"/>
      <c r="C2501" s="99"/>
      <c r="D2501" s="99"/>
      <c r="E2501" s="99"/>
      <c r="F2501" s="99"/>
      <c r="G2501" s="215"/>
    </row>
    <row r="2502" spans="1:7" ht="24" customHeight="1" x14ac:dyDescent="0.2">
      <c r="A2502" s="206" t="s">
        <v>1726</v>
      </c>
      <c r="B2502" s="207" t="str">
        <f>Comitente</f>
        <v>SUBSECRETARIA DE OBRAS PUBLICAS</v>
      </c>
      <c r="C2502" s="216"/>
      <c r="D2502" s="74"/>
      <c r="E2502" s="74"/>
      <c r="F2502" s="190"/>
      <c r="G2502" s="191"/>
    </row>
    <row r="2503" spans="1:7" ht="24" customHeight="1" x14ac:dyDescent="0.2">
      <c r="A2503" s="206" t="s">
        <v>1727</v>
      </c>
      <c r="B2503" s="207">
        <f>Contratista</f>
        <v>0</v>
      </c>
      <c r="C2503" s="217"/>
      <c r="D2503" s="217"/>
      <c r="E2503" s="217"/>
      <c r="F2503" s="190"/>
      <c r="G2503" s="191"/>
    </row>
    <row r="2504" spans="1:7" ht="24" customHeight="1" x14ac:dyDescent="0.2">
      <c r="A2504" s="206" t="s">
        <v>1728</v>
      </c>
      <c r="B2504" s="207" t="str">
        <f>Obra</f>
        <v>CAPS. VIRGEN DE GUADALUPE</v>
      </c>
      <c r="C2504" s="217"/>
      <c r="D2504" s="217"/>
      <c r="E2504" s="217"/>
      <c r="F2504" s="190" t="s">
        <v>1729</v>
      </c>
      <c r="G2504" s="218">
        <f>Fecha_Base</f>
        <v>0</v>
      </c>
    </row>
    <row r="2505" spans="1:7" ht="24" customHeight="1" x14ac:dyDescent="0.2">
      <c r="A2505" s="208" t="s">
        <v>1730</v>
      </c>
      <c r="B2505" s="100" t="str">
        <f>Ubicación</f>
        <v xml:space="preserve"> Calle Enfermera Medina y Cristobal Colon - Dpto. CAUCETE   -  Sup. 227,50m2</v>
      </c>
      <c r="C2505" s="74"/>
      <c r="E2505" s="178"/>
      <c r="G2505" s="194"/>
    </row>
    <row r="2506" spans="1:7" ht="24" customHeight="1" x14ac:dyDescent="0.2">
      <c r="A2506" s="208" t="s">
        <v>1731</v>
      </c>
      <c r="B2506" s="192">
        <f>IFERROR(VALUE(LEFT(B2507,FIND(".",B2507)-1)),"")</f>
        <v>9</v>
      </c>
      <c r="C2506" s="71" t="str">
        <f>IFERROR(VLOOKUP(B2506,Tabla_CyP,2,FALSE),"INSTALACION SERVICIO CONTRA INCENDIOS ")</f>
        <v xml:space="preserve">INSTALACION SERVICIO CONTRA INCENDIOS </v>
      </c>
      <c r="E2506" s="178"/>
      <c r="G2506" s="194"/>
    </row>
    <row r="2507" spans="1:7" ht="24" customHeight="1" x14ac:dyDescent="0.2">
      <c r="A2507" s="208" t="s">
        <v>1732</v>
      </c>
      <c r="B2507" s="193" t="str">
        <f>IFERROR(VLOOKUP(COUNTIF($A$1:A2507,"ANALISIS DE PRECIOS"),Tabla_NumeroItem,2,FALSE),"")</f>
        <v>9.2.1</v>
      </c>
      <c r="C2507" s="71" t="str">
        <f>IFERROR(VLOOKUP(B2507,Tabla_CyP,2,FALSE),"")</f>
        <v>Zócalos sanitario de pvc.</v>
      </c>
      <c r="E2507" s="178"/>
      <c r="F2507" s="190" t="s">
        <v>1733</v>
      </c>
      <c r="G2507" s="194" t="str">
        <f>IFERROR(VLOOKUP(B2507,Tabla_CyP,4,FALSE),"")</f>
        <v>m2</v>
      </c>
    </row>
    <row r="2508" spans="1:7" ht="24" customHeight="1" x14ac:dyDescent="0.2">
      <c r="A2508" s="208"/>
      <c r="B2508" s="100"/>
      <c r="E2508" s="178"/>
      <c r="G2508" s="194"/>
    </row>
    <row r="2509" spans="1:7" ht="24" customHeight="1" x14ac:dyDescent="0.2">
      <c r="A2509" s="419" t="s">
        <v>1734</v>
      </c>
      <c r="B2509" s="420"/>
      <c r="C2509" s="421" t="s">
        <v>1690</v>
      </c>
      <c r="D2509" s="421" t="s">
        <v>1735</v>
      </c>
      <c r="E2509" s="423" t="s">
        <v>1736</v>
      </c>
      <c r="F2509" s="425" t="s">
        <v>1737</v>
      </c>
      <c r="G2509" s="425" t="s">
        <v>1738</v>
      </c>
    </row>
    <row r="2510" spans="1:7" ht="24" customHeight="1" x14ac:dyDescent="0.2">
      <c r="A2510" s="209" t="s">
        <v>1739</v>
      </c>
      <c r="B2510" s="209" t="s">
        <v>1740</v>
      </c>
      <c r="C2510" s="422"/>
      <c r="D2510" s="422"/>
      <c r="E2510" s="424"/>
      <c r="F2510" s="426"/>
      <c r="G2510" s="426"/>
    </row>
    <row r="2511" spans="1:7" ht="24" customHeight="1" x14ac:dyDescent="0.2">
      <c r="A2511" s="189"/>
      <c r="B2511" s="210"/>
      <c r="C2511" s="89" t="s">
        <v>1741</v>
      </c>
      <c r="D2511" s="197"/>
      <c r="E2511" s="198"/>
      <c r="F2511" s="199"/>
      <c r="G2511" s="200"/>
    </row>
    <row r="2512" spans="1:7" ht="24" customHeight="1" x14ac:dyDescent="0.2">
      <c r="A2512" s="211" t="str">
        <f t="shared" ref="A2512:A2525" si="756">IFERROR(VLOOKUP(C2512,Tabla_Insumos,4,FALSE),"")</f>
        <v/>
      </c>
      <c r="B2512" s="211" t="str">
        <f>IFERROR(VLOOKUP(C2512,Tabla_Insumos,5,FALSE),"")</f>
        <v/>
      </c>
      <c r="C2512" s="220"/>
      <c r="D2512" s="174" t="str">
        <f t="shared" ref="D2512:D2525" si="757">IFERROR(VLOOKUP(C2512,Tabla_Insumos,2,FALSE),"")</f>
        <v/>
      </c>
      <c r="E2512" s="173"/>
      <c r="F2512" s="201">
        <f t="shared" ref="F2512:F2525" si="758">IFERROR(VLOOKUP(C2512,Tabla_Insumos,3,FALSE),0)</f>
        <v>0</v>
      </c>
      <c r="G2512" s="201">
        <f>ROUND(E2512*F2512,2)</f>
        <v>0</v>
      </c>
    </row>
    <row r="2513" spans="1:7" ht="24" customHeight="1" x14ac:dyDescent="0.2">
      <c r="A2513" s="211" t="str">
        <f t="shared" si="756"/>
        <v/>
      </c>
      <c r="B2513" s="211" t="str">
        <f t="shared" ref="B2513:B2525" si="759">IFERROR(VLOOKUP(C2513,Tabla_Insumos,5,FALSE),"")</f>
        <v/>
      </c>
      <c r="C2513" s="220"/>
      <c r="D2513" s="174" t="str">
        <f t="shared" si="757"/>
        <v/>
      </c>
      <c r="E2513" s="173"/>
      <c r="F2513" s="201">
        <f t="shared" si="758"/>
        <v>0</v>
      </c>
      <c r="G2513" s="201">
        <f t="shared" ref="G2513:G2525" si="760">ROUND(E2513*F2513,2)</f>
        <v>0</v>
      </c>
    </row>
    <row r="2514" spans="1:7" ht="24" customHeight="1" x14ac:dyDescent="0.2">
      <c r="A2514" s="211" t="str">
        <f t="shared" si="756"/>
        <v/>
      </c>
      <c r="B2514" s="211" t="str">
        <f t="shared" si="759"/>
        <v/>
      </c>
      <c r="C2514" s="227"/>
      <c r="D2514" s="174" t="str">
        <f t="shared" si="757"/>
        <v/>
      </c>
      <c r="E2514" s="173"/>
      <c r="F2514" s="201">
        <f t="shared" si="758"/>
        <v>0</v>
      </c>
      <c r="G2514" s="201">
        <f t="shared" si="760"/>
        <v>0</v>
      </c>
    </row>
    <row r="2515" spans="1:7" ht="24" customHeight="1" x14ac:dyDescent="0.2">
      <c r="A2515" s="211" t="str">
        <f t="shared" si="756"/>
        <v/>
      </c>
      <c r="B2515" s="211" t="str">
        <f t="shared" si="759"/>
        <v/>
      </c>
      <c r="C2515" s="220"/>
      <c r="D2515" s="174" t="str">
        <f t="shared" si="757"/>
        <v/>
      </c>
      <c r="E2515" s="173"/>
      <c r="F2515" s="201">
        <f t="shared" si="758"/>
        <v>0</v>
      </c>
      <c r="G2515" s="201">
        <f t="shared" si="760"/>
        <v>0</v>
      </c>
    </row>
    <row r="2516" spans="1:7" ht="24" customHeight="1" x14ac:dyDescent="0.2">
      <c r="A2516" s="211" t="str">
        <f t="shared" si="756"/>
        <v/>
      </c>
      <c r="B2516" s="211" t="str">
        <f t="shared" si="759"/>
        <v/>
      </c>
      <c r="C2516" s="221"/>
      <c r="D2516" s="172" t="str">
        <f t="shared" si="757"/>
        <v/>
      </c>
      <c r="E2516" s="176"/>
      <c r="F2516" s="201">
        <f t="shared" si="758"/>
        <v>0</v>
      </c>
      <c r="G2516" s="201">
        <f t="shared" si="760"/>
        <v>0</v>
      </c>
    </row>
    <row r="2517" spans="1:7" ht="24" customHeight="1" x14ac:dyDescent="0.2">
      <c r="A2517" s="211" t="str">
        <f t="shared" si="756"/>
        <v/>
      </c>
      <c r="B2517" s="211" t="str">
        <f t="shared" si="759"/>
        <v/>
      </c>
      <c r="C2517" s="221"/>
      <c r="D2517" s="172" t="str">
        <f t="shared" si="757"/>
        <v/>
      </c>
      <c r="E2517" s="176"/>
      <c r="F2517" s="201">
        <f t="shared" si="758"/>
        <v>0</v>
      </c>
      <c r="G2517" s="201">
        <f t="shared" si="760"/>
        <v>0</v>
      </c>
    </row>
    <row r="2518" spans="1:7" ht="24" customHeight="1" x14ac:dyDescent="0.2">
      <c r="A2518" s="211" t="str">
        <f t="shared" si="756"/>
        <v/>
      </c>
      <c r="B2518" s="211" t="str">
        <f t="shared" si="759"/>
        <v/>
      </c>
      <c r="C2518" s="221"/>
      <c r="D2518" s="172" t="str">
        <f t="shared" si="757"/>
        <v/>
      </c>
      <c r="E2518" s="176"/>
      <c r="F2518" s="201">
        <f t="shared" si="758"/>
        <v>0</v>
      </c>
      <c r="G2518" s="201">
        <f t="shared" si="760"/>
        <v>0</v>
      </c>
    </row>
    <row r="2519" spans="1:7" ht="24" customHeight="1" x14ac:dyDescent="0.2">
      <c r="A2519" s="211" t="str">
        <f t="shared" si="756"/>
        <v/>
      </c>
      <c r="B2519" s="211" t="str">
        <f t="shared" si="759"/>
        <v/>
      </c>
      <c r="C2519" s="221"/>
      <c r="D2519" s="172" t="str">
        <f t="shared" si="757"/>
        <v/>
      </c>
      <c r="E2519" s="176"/>
      <c r="F2519" s="201">
        <f t="shared" si="758"/>
        <v>0</v>
      </c>
      <c r="G2519" s="201">
        <f t="shared" si="760"/>
        <v>0</v>
      </c>
    </row>
    <row r="2520" spans="1:7" ht="24" customHeight="1" x14ac:dyDescent="0.2">
      <c r="A2520" s="211" t="str">
        <f t="shared" si="756"/>
        <v/>
      </c>
      <c r="B2520" s="211" t="str">
        <f t="shared" si="759"/>
        <v/>
      </c>
      <c r="C2520" s="221"/>
      <c r="D2520" s="172" t="str">
        <f t="shared" si="757"/>
        <v/>
      </c>
      <c r="E2520" s="176"/>
      <c r="F2520" s="201">
        <f t="shared" si="758"/>
        <v>0</v>
      </c>
      <c r="G2520" s="201">
        <f t="shared" si="760"/>
        <v>0</v>
      </c>
    </row>
    <row r="2521" spans="1:7" ht="24" customHeight="1" x14ac:dyDescent="0.2">
      <c r="A2521" s="211" t="str">
        <f t="shared" si="756"/>
        <v/>
      </c>
      <c r="B2521" s="211" t="str">
        <f t="shared" si="759"/>
        <v/>
      </c>
      <c r="C2521" s="221"/>
      <c r="D2521" s="172" t="str">
        <f t="shared" si="757"/>
        <v/>
      </c>
      <c r="E2521" s="176"/>
      <c r="F2521" s="201">
        <f t="shared" si="758"/>
        <v>0</v>
      </c>
      <c r="G2521" s="201">
        <f t="shared" si="760"/>
        <v>0</v>
      </c>
    </row>
    <row r="2522" spans="1:7" ht="24" customHeight="1" x14ac:dyDescent="0.2">
      <c r="A2522" s="211" t="str">
        <f t="shared" si="756"/>
        <v/>
      </c>
      <c r="B2522" s="211" t="str">
        <f t="shared" si="759"/>
        <v/>
      </c>
      <c r="C2522" s="221"/>
      <c r="D2522" s="172" t="str">
        <f t="shared" si="757"/>
        <v/>
      </c>
      <c r="E2522" s="176"/>
      <c r="F2522" s="201">
        <f t="shared" si="758"/>
        <v>0</v>
      </c>
      <c r="G2522" s="201">
        <f t="shared" si="760"/>
        <v>0</v>
      </c>
    </row>
    <row r="2523" spans="1:7" ht="24" customHeight="1" x14ac:dyDescent="0.2">
      <c r="A2523" s="211" t="str">
        <f t="shared" si="756"/>
        <v/>
      </c>
      <c r="B2523" s="211" t="str">
        <f t="shared" si="759"/>
        <v/>
      </c>
      <c r="C2523" s="221"/>
      <c r="D2523" s="172" t="str">
        <f t="shared" si="757"/>
        <v/>
      </c>
      <c r="E2523" s="176"/>
      <c r="F2523" s="201">
        <f t="shared" si="758"/>
        <v>0</v>
      </c>
      <c r="G2523" s="201">
        <f t="shared" si="760"/>
        <v>0</v>
      </c>
    </row>
    <row r="2524" spans="1:7" ht="24" customHeight="1" x14ac:dyDescent="0.2">
      <c r="A2524" s="211" t="str">
        <f t="shared" si="756"/>
        <v/>
      </c>
      <c r="B2524" s="211" t="str">
        <f t="shared" si="759"/>
        <v/>
      </c>
      <c r="C2524" s="221"/>
      <c r="D2524" s="172" t="str">
        <f t="shared" si="757"/>
        <v/>
      </c>
      <c r="E2524" s="176"/>
      <c r="F2524" s="201">
        <f t="shared" si="758"/>
        <v>0</v>
      </c>
      <c r="G2524" s="201">
        <f t="shared" si="760"/>
        <v>0</v>
      </c>
    </row>
    <row r="2525" spans="1:7" ht="24" customHeight="1" x14ac:dyDescent="0.2">
      <c r="A2525" s="211" t="str">
        <f t="shared" si="756"/>
        <v/>
      </c>
      <c r="B2525" s="211" t="str">
        <f t="shared" si="759"/>
        <v/>
      </c>
      <c r="C2525" s="221"/>
      <c r="D2525" s="172" t="str">
        <f t="shared" si="757"/>
        <v/>
      </c>
      <c r="E2525" s="176"/>
      <c r="F2525" s="202">
        <f t="shared" si="758"/>
        <v>0</v>
      </c>
      <c r="G2525" s="201">
        <f t="shared" si="760"/>
        <v>0</v>
      </c>
    </row>
    <row r="2526" spans="1:7" ht="24" customHeight="1" x14ac:dyDescent="0.2">
      <c r="A2526" s="212"/>
      <c r="E2526" s="178"/>
      <c r="F2526" s="195" t="s">
        <v>1742</v>
      </c>
      <c r="G2526" s="222">
        <f>SUBTOTAL(9,G2512:G2525)</f>
        <v>0</v>
      </c>
    </row>
    <row r="2527" spans="1:7" ht="24" customHeight="1" x14ac:dyDescent="0.2">
      <c r="A2527" s="212"/>
      <c r="C2527" s="74" t="s">
        <v>1743</v>
      </c>
      <c r="E2527" s="178"/>
      <c r="G2527" s="194"/>
    </row>
    <row r="2528" spans="1:7" ht="24" customHeight="1" x14ac:dyDescent="0.2">
      <c r="A2528" s="211" t="str">
        <f t="shared" ref="A2528:A2535" si="761">IFERROR(VLOOKUP(C2528,Tabla_Insumos,4,FALSE),"")</f>
        <v/>
      </c>
      <c r="B2528" s="211" t="str">
        <f t="shared" ref="B2528:B2535" si="762">IFERROR(VLOOKUP(A2528,Tabla_Indices,5,FALSE),"")</f>
        <v/>
      </c>
      <c r="C2528" s="220"/>
      <c r="D2528" s="174" t="str">
        <f t="shared" ref="D2528:D2535" si="763">IFERROR(VLOOKUP(C2528,Tabla_Insumos,2,FALSE),"")</f>
        <v/>
      </c>
      <c r="E2528" s="173"/>
      <c r="F2528" s="201">
        <f t="shared" ref="F2528:F2535" si="764">IFERROR(VLOOKUP(C2528,Tabla_Insumos,3,FALSE),0)</f>
        <v>0</v>
      </c>
      <c r="G2528" s="201">
        <f>ROUND(E2528*F2528,2)</f>
        <v>0</v>
      </c>
    </row>
    <row r="2529" spans="1:7" ht="24" customHeight="1" x14ac:dyDescent="0.2">
      <c r="A2529" s="211" t="str">
        <f t="shared" si="761"/>
        <v/>
      </c>
      <c r="B2529" s="211" t="str">
        <f t="shared" si="762"/>
        <v/>
      </c>
      <c r="C2529" s="220"/>
      <c r="D2529" s="174" t="str">
        <f t="shared" si="763"/>
        <v/>
      </c>
      <c r="E2529" s="173"/>
      <c r="F2529" s="201">
        <f t="shared" si="764"/>
        <v>0</v>
      </c>
      <c r="G2529" s="201">
        <f>ROUND(E2529*F2529,2)</f>
        <v>0</v>
      </c>
    </row>
    <row r="2530" spans="1:7" ht="24" customHeight="1" x14ac:dyDescent="0.2">
      <c r="A2530" s="211" t="str">
        <f t="shared" si="761"/>
        <v/>
      </c>
      <c r="B2530" s="211" t="str">
        <f t="shared" si="762"/>
        <v/>
      </c>
      <c r="C2530" s="220"/>
      <c r="D2530" s="174" t="str">
        <f t="shared" si="763"/>
        <v/>
      </c>
      <c r="E2530" s="173"/>
      <c r="F2530" s="201">
        <f t="shared" si="764"/>
        <v>0</v>
      </c>
      <c r="G2530" s="201">
        <f t="shared" ref="G2530:G2535" si="765">ROUND(E2530*F2530,2)</f>
        <v>0</v>
      </c>
    </row>
    <row r="2531" spans="1:7" ht="24" customHeight="1" x14ac:dyDescent="0.2">
      <c r="A2531" s="211" t="str">
        <f t="shared" si="761"/>
        <v/>
      </c>
      <c r="B2531" s="211" t="str">
        <f t="shared" si="762"/>
        <v/>
      </c>
      <c r="C2531" s="220"/>
      <c r="D2531" s="174" t="str">
        <f t="shared" si="763"/>
        <v/>
      </c>
      <c r="E2531" s="173"/>
      <c r="F2531" s="201">
        <f t="shared" si="764"/>
        <v>0</v>
      </c>
      <c r="G2531" s="201">
        <f t="shared" si="765"/>
        <v>0</v>
      </c>
    </row>
    <row r="2532" spans="1:7" ht="24" customHeight="1" x14ac:dyDescent="0.2">
      <c r="A2532" s="211" t="str">
        <f t="shared" si="761"/>
        <v/>
      </c>
      <c r="B2532" s="211" t="str">
        <f t="shared" si="762"/>
        <v/>
      </c>
      <c r="C2532" s="220"/>
      <c r="D2532" s="174" t="str">
        <f t="shared" si="763"/>
        <v/>
      </c>
      <c r="E2532" s="173"/>
      <c r="F2532" s="201">
        <f t="shared" si="764"/>
        <v>0</v>
      </c>
      <c r="G2532" s="201">
        <f t="shared" si="765"/>
        <v>0</v>
      </c>
    </row>
    <row r="2533" spans="1:7" ht="24" customHeight="1" x14ac:dyDescent="0.2">
      <c r="A2533" s="211" t="str">
        <f t="shared" si="761"/>
        <v/>
      </c>
      <c r="B2533" s="211" t="str">
        <f t="shared" si="762"/>
        <v/>
      </c>
      <c r="C2533" s="220"/>
      <c r="D2533" s="174" t="str">
        <f t="shared" si="763"/>
        <v/>
      </c>
      <c r="E2533" s="173"/>
      <c r="F2533" s="201">
        <f t="shared" si="764"/>
        <v>0</v>
      </c>
      <c r="G2533" s="201">
        <f t="shared" si="765"/>
        <v>0</v>
      </c>
    </row>
    <row r="2534" spans="1:7" ht="24" customHeight="1" x14ac:dyDescent="0.2">
      <c r="A2534" s="211" t="str">
        <f t="shared" si="761"/>
        <v/>
      </c>
      <c r="B2534" s="211" t="str">
        <f t="shared" si="762"/>
        <v/>
      </c>
      <c r="C2534" s="221"/>
      <c r="D2534" s="172" t="str">
        <f t="shared" si="763"/>
        <v/>
      </c>
      <c r="E2534" s="176"/>
      <c r="F2534" s="201">
        <f t="shared" si="764"/>
        <v>0</v>
      </c>
      <c r="G2534" s="201">
        <f t="shared" si="765"/>
        <v>0</v>
      </c>
    </row>
    <row r="2535" spans="1:7" ht="24" customHeight="1" x14ac:dyDescent="0.2">
      <c r="A2535" s="211" t="str">
        <f t="shared" si="761"/>
        <v/>
      </c>
      <c r="B2535" s="211" t="str">
        <f t="shared" si="762"/>
        <v/>
      </c>
      <c r="C2535" s="221"/>
      <c r="D2535" s="172" t="str">
        <f t="shared" si="763"/>
        <v/>
      </c>
      <c r="E2535" s="176"/>
      <c r="F2535" s="201">
        <f t="shared" si="764"/>
        <v>0</v>
      </c>
      <c r="G2535" s="201">
        <f t="shared" si="765"/>
        <v>0</v>
      </c>
    </row>
    <row r="2536" spans="1:7" ht="24" customHeight="1" x14ac:dyDescent="0.2">
      <c r="A2536" s="212"/>
      <c r="E2536" s="178"/>
      <c r="F2536" s="195" t="s">
        <v>1744</v>
      </c>
      <c r="G2536" s="222">
        <f>SUBTOTAL(9,G2528:G2535)</f>
        <v>0</v>
      </c>
    </row>
    <row r="2537" spans="1:7" ht="24" customHeight="1" x14ac:dyDescent="0.2">
      <c r="A2537" s="212"/>
      <c r="C2537" s="74" t="s">
        <v>1745</v>
      </c>
      <c r="E2537" s="178"/>
      <c r="G2537" s="194"/>
    </row>
    <row r="2538" spans="1:7" ht="24" customHeight="1" x14ac:dyDescent="0.2">
      <c r="A2538" s="211" t="str">
        <f t="shared" ref="A2538:A2546" si="766">IFERROR(VLOOKUP(C2538,Tabla_Insumos,4,FALSE),"")</f>
        <v/>
      </c>
      <c r="B2538" s="211" t="str">
        <f t="shared" ref="B2538:B2546" si="767">IFERROR(VLOOKUP(C2538,Tabla_Insumos,5,FALSE),"")</f>
        <v/>
      </c>
      <c r="C2538" s="220"/>
      <c r="D2538" s="174" t="str">
        <f t="shared" ref="D2538:D2546" si="768">IFERROR(VLOOKUP(C2538,Tabla_Insumos,2,FALSE),"")</f>
        <v/>
      </c>
      <c r="E2538" s="173"/>
      <c r="F2538" s="201">
        <f t="shared" ref="F2538:F2546" si="769">IFERROR(VLOOKUP(C2538,Tabla_Insumos,3,FALSE),0)</f>
        <v>0</v>
      </c>
      <c r="G2538" s="201">
        <f t="shared" ref="G2538:G2546" si="770">ROUND(E2538*F2538,2)</f>
        <v>0</v>
      </c>
    </row>
    <row r="2539" spans="1:7" ht="24" customHeight="1" x14ac:dyDescent="0.2">
      <c r="A2539" s="211" t="str">
        <f t="shared" si="766"/>
        <v/>
      </c>
      <c r="B2539" s="211" t="str">
        <f t="shared" si="767"/>
        <v/>
      </c>
      <c r="C2539" s="220"/>
      <c r="D2539" s="174" t="str">
        <f t="shared" si="768"/>
        <v/>
      </c>
      <c r="E2539" s="173"/>
      <c r="F2539" s="201">
        <f t="shared" si="769"/>
        <v>0</v>
      </c>
      <c r="G2539" s="201">
        <f t="shared" si="770"/>
        <v>0</v>
      </c>
    </row>
    <row r="2540" spans="1:7" ht="24" customHeight="1" x14ac:dyDescent="0.2">
      <c r="A2540" s="211" t="str">
        <f t="shared" si="766"/>
        <v/>
      </c>
      <c r="B2540" s="211" t="str">
        <f t="shared" si="767"/>
        <v/>
      </c>
      <c r="C2540" s="221"/>
      <c r="D2540" s="172" t="str">
        <f t="shared" si="768"/>
        <v/>
      </c>
      <c r="E2540" s="176"/>
      <c r="F2540" s="201">
        <f t="shared" si="769"/>
        <v>0</v>
      </c>
      <c r="G2540" s="201">
        <f t="shared" si="770"/>
        <v>0</v>
      </c>
    </row>
    <row r="2541" spans="1:7" ht="24" customHeight="1" x14ac:dyDescent="0.2">
      <c r="A2541" s="211" t="str">
        <f t="shared" si="766"/>
        <v/>
      </c>
      <c r="B2541" s="211" t="str">
        <f t="shared" si="767"/>
        <v/>
      </c>
      <c r="C2541" s="221"/>
      <c r="D2541" s="172" t="str">
        <f t="shared" si="768"/>
        <v/>
      </c>
      <c r="E2541" s="176"/>
      <c r="F2541" s="201">
        <f t="shared" si="769"/>
        <v>0</v>
      </c>
      <c r="G2541" s="201">
        <f t="shared" si="770"/>
        <v>0</v>
      </c>
    </row>
    <row r="2542" spans="1:7" ht="24" customHeight="1" x14ac:dyDescent="0.2">
      <c r="A2542" s="211" t="str">
        <f t="shared" si="766"/>
        <v/>
      </c>
      <c r="B2542" s="211" t="str">
        <f t="shared" si="767"/>
        <v/>
      </c>
      <c r="C2542" s="221"/>
      <c r="D2542" s="172" t="str">
        <f t="shared" si="768"/>
        <v/>
      </c>
      <c r="E2542" s="176"/>
      <c r="F2542" s="201">
        <f t="shared" si="769"/>
        <v>0</v>
      </c>
      <c r="G2542" s="201">
        <f t="shared" si="770"/>
        <v>0</v>
      </c>
    </row>
    <row r="2543" spans="1:7" ht="24" customHeight="1" x14ac:dyDescent="0.2">
      <c r="A2543" s="211" t="str">
        <f t="shared" si="766"/>
        <v/>
      </c>
      <c r="B2543" s="211" t="str">
        <f t="shared" si="767"/>
        <v/>
      </c>
      <c r="C2543" s="221"/>
      <c r="D2543" s="172" t="str">
        <f t="shared" si="768"/>
        <v/>
      </c>
      <c r="E2543" s="176"/>
      <c r="F2543" s="201">
        <f t="shared" si="769"/>
        <v>0</v>
      </c>
      <c r="G2543" s="201">
        <f t="shared" si="770"/>
        <v>0</v>
      </c>
    </row>
    <row r="2544" spans="1:7" ht="24" customHeight="1" x14ac:dyDescent="0.2">
      <c r="A2544" s="211" t="str">
        <f t="shared" si="766"/>
        <v/>
      </c>
      <c r="B2544" s="211" t="str">
        <f t="shared" si="767"/>
        <v/>
      </c>
      <c r="C2544" s="221"/>
      <c r="D2544" s="172" t="str">
        <f t="shared" si="768"/>
        <v/>
      </c>
      <c r="E2544" s="176"/>
      <c r="F2544" s="201">
        <f t="shared" si="769"/>
        <v>0</v>
      </c>
      <c r="G2544" s="201">
        <f t="shared" si="770"/>
        <v>0</v>
      </c>
    </row>
    <row r="2545" spans="1:7" ht="24" customHeight="1" x14ac:dyDescent="0.2">
      <c r="A2545" s="211" t="str">
        <f t="shared" si="766"/>
        <v/>
      </c>
      <c r="B2545" s="211" t="str">
        <f t="shared" si="767"/>
        <v/>
      </c>
      <c r="C2545" s="221"/>
      <c r="D2545" s="172" t="str">
        <f t="shared" si="768"/>
        <v/>
      </c>
      <c r="E2545" s="176"/>
      <c r="F2545" s="201">
        <f t="shared" si="769"/>
        <v>0</v>
      </c>
      <c r="G2545" s="201">
        <f t="shared" si="770"/>
        <v>0</v>
      </c>
    </row>
    <row r="2546" spans="1:7" ht="24" customHeight="1" x14ac:dyDescent="0.2">
      <c r="A2546" s="211" t="str">
        <f t="shared" si="766"/>
        <v/>
      </c>
      <c r="B2546" s="211" t="str">
        <f t="shared" si="767"/>
        <v/>
      </c>
      <c r="C2546" s="221"/>
      <c r="D2546" s="172" t="str">
        <f t="shared" si="768"/>
        <v/>
      </c>
      <c r="E2546" s="176"/>
      <c r="F2546" s="201">
        <f t="shared" si="769"/>
        <v>0</v>
      </c>
      <c r="G2546" s="201">
        <f t="shared" si="770"/>
        <v>0</v>
      </c>
    </row>
    <row r="2547" spans="1:7" ht="24" customHeight="1" x14ac:dyDescent="0.2">
      <c r="A2547" s="213"/>
      <c r="E2547" s="178"/>
      <c r="F2547" s="195" t="s">
        <v>1746</v>
      </c>
      <c r="G2547" s="222">
        <f>SUBTOTAL(9,G2538:G2546)</f>
        <v>0</v>
      </c>
    </row>
    <row r="2548" spans="1:7" ht="24" customHeight="1" x14ac:dyDescent="0.2">
      <c r="A2548" s="212"/>
      <c r="E2548" s="178"/>
      <c r="G2548" s="194"/>
    </row>
    <row r="2549" spans="1:7" ht="24" customHeight="1" x14ac:dyDescent="0.2">
      <c r="A2549" s="214" t="str">
        <f>B2507</f>
        <v>9.2.1</v>
      </c>
      <c r="B2549" s="98" t="str">
        <f>C2507</f>
        <v>Zócalos sanitario de pvc.</v>
      </c>
      <c r="C2549" s="197"/>
      <c r="D2549" s="197" t="s">
        <v>1747</v>
      </c>
      <c r="E2549" s="198"/>
      <c r="F2549" s="225" t="s">
        <v>1748</v>
      </c>
      <c r="G2549" s="226">
        <f>SUBTOTAL(9,G2512:G2548)</f>
        <v>0</v>
      </c>
    </row>
    <row r="2551" spans="1:7" ht="24" customHeight="1" x14ac:dyDescent="0.2">
      <c r="A2551" s="203" t="s">
        <v>1725</v>
      </c>
      <c r="B2551" s="204"/>
      <c r="C2551" s="99"/>
      <c r="D2551" s="99"/>
      <c r="E2551" s="99"/>
      <c r="F2551" s="99"/>
      <c r="G2551" s="215"/>
    </row>
    <row r="2552" spans="1:7" ht="24" customHeight="1" x14ac:dyDescent="0.2">
      <c r="A2552" s="206" t="s">
        <v>1726</v>
      </c>
      <c r="B2552" s="207" t="str">
        <f>Comitente</f>
        <v>SUBSECRETARIA DE OBRAS PUBLICAS</v>
      </c>
      <c r="C2552" s="216"/>
      <c r="D2552" s="74"/>
      <c r="E2552" s="74"/>
      <c r="F2552" s="190"/>
      <c r="G2552" s="191"/>
    </row>
    <row r="2553" spans="1:7" ht="24" customHeight="1" x14ac:dyDescent="0.2">
      <c r="A2553" s="206" t="s">
        <v>1727</v>
      </c>
      <c r="B2553" s="207">
        <f>Contratista</f>
        <v>0</v>
      </c>
      <c r="C2553" s="217"/>
      <c r="D2553" s="217"/>
      <c r="E2553" s="217"/>
      <c r="F2553" s="190"/>
      <c r="G2553" s="191"/>
    </row>
    <row r="2554" spans="1:7" ht="24" customHeight="1" x14ac:dyDescent="0.2">
      <c r="A2554" s="206" t="s">
        <v>1728</v>
      </c>
      <c r="B2554" s="207" t="str">
        <f>Obra</f>
        <v>CAPS. VIRGEN DE GUADALUPE</v>
      </c>
      <c r="C2554" s="217"/>
      <c r="D2554" s="217"/>
      <c r="E2554" s="217"/>
      <c r="F2554" s="190" t="s">
        <v>1729</v>
      </c>
      <c r="G2554" s="218">
        <f>Fecha_Base</f>
        <v>0</v>
      </c>
    </row>
    <row r="2555" spans="1:7" ht="24" customHeight="1" x14ac:dyDescent="0.2">
      <c r="A2555" s="208" t="s">
        <v>1730</v>
      </c>
      <c r="B2555" s="100" t="str">
        <f>Ubicación</f>
        <v xml:space="preserve"> Calle Enfermera Medina y Cristobal Colon - Dpto. CAUCETE   -  Sup. 227,50m2</v>
      </c>
      <c r="C2555" s="74"/>
      <c r="E2555" s="178"/>
      <c r="G2555" s="194"/>
    </row>
    <row r="2556" spans="1:7" ht="24" customHeight="1" x14ac:dyDescent="0.2">
      <c r="A2556" s="208" t="s">
        <v>1731</v>
      </c>
      <c r="B2556" s="192">
        <f>IFERROR(VALUE(LEFT(B2557,FIND(".",B2557)-1)),"")</f>
        <v>9</v>
      </c>
      <c r="C2556" s="71" t="str">
        <f>IFERROR(VLOOKUP(B2556,Tabla_CyP,2,FALSE),"INSTALACION SERVICIO CONTRA INCENDIOS ")</f>
        <v xml:space="preserve">INSTALACION SERVICIO CONTRA INCENDIOS </v>
      </c>
      <c r="E2556" s="178"/>
      <c r="G2556" s="194"/>
    </row>
    <row r="2557" spans="1:7" ht="24" customHeight="1" x14ac:dyDescent="0.2">
      <c r="A2557" s="208" t="s">
        <v>1732</v>
      </c>
      <c r="B2557" s="193" t="str">
        <f>IFERROR(VLOOKUP(COUNTIF($A$1:A2557,"ANALISIS DE PRECIOS"),Tabla_NumeroItem,2,FALSE),"")</f>
        <v>9.3.1</v>
      </c>
      <c r="C2557" s="258" t="str">
        <f>IFERROR(VLOOKUP(B2557,Tabla_CyP,2,FALSE),"")</f>
        <v>De hormigón terminación llaneado</v>
      </c>
      <c r="E2557" s="178"/>
      <c r="F2557" s="190" t="s">
        <v>1733</v>
      </c>
      <c r="G2557" s="194" t="str">
        <f>IFERROR(VLOOKUP(B2557,Tabla_CyP,4,FALSE),"")</f>
        <v>m2</v>
      </c>
    </row>
    <row r="2558" spans="1:7" ht="24" customHeight="1" x14ac:dyDescent="0.2">
      <c r="A2558" s="208"/>
      <c r="B2558" s="100"/>
      <c r="E2558" s="178"/>
      <c r="G2558" s="194"/>
    </row>
    <row r="2559" spans="1:7" ht="24" customHeight="1" x14ac:dyDescent="0.2">
      <c r="A2559" s="419" t="s">
        <v>1734</v>
      </c>
      <c r="B2559" s="420"/>
      <c r="C2559" s="421" t="s">
        <v>1690</v>
      </c>
      <c r="D2559" s="421" t="s">
        <v>1735</v>
      </c>
      <c r="E2559" s="423" t="s">
        <v>1736</v>
      </c>
      <c r="F2559" s="425" t="s">
        <v>1737</v>
      </c>
      <c r="G2559" s="425" t="s">
        <v>1738</v>
      </c>
    </row>
    <row r="2560" spans="1:7" ht="24" customHeight="1" x14ac:dyDescent="0.2">
      <c r="A2560" s="209" t="s">
        <v>1739</v>
      </c>
      <c r="B2560" s="209" t="s">
        <v>1740</v>
      </c>
      <c r="C2560" s="422"/>
      <c r="D2560" s="422"/>
      <c r="E2560" s="424"/>
      <c r="F2560" s="426"/>
      <c r="G2560" s="426"/>
    </row>
    <row r="2561" spans="1:7" ht="24" customHeight="1" x14ac:dyDescent="0.2">
      <c r="A2561" s="189"/>
      <c r="B2561" s="210"/>
      <c r="C2561" s="89" t="s">
        <v>1741</v>
      </c>
      <c r="D2561" s="197"/>
      <c r="E2561" s="198"/>
      <c r="F2561" s="199"/>
      <c r="G2561" s="200"/>
    </row>
    <row r="2562" spans="1:7" ht="24" customHeight="1" x14ac:dyDescent="0.2">
      <c r="A2562" s="211" t="str">
        <f t="shared" ref="A2562:A2575" si="771">IFERROR(VLOOKUP(C2562,Tabla_Insumos,4,FALSE),"")</f>
        <v/>
      </c>
      <c r="B2562" s="211" t="str">
        <f>IFERROR(VLOOKUP(C2562,Tabla_Insumos,5,FALSE),"")</f>
        <v/>
      </c>
      <c r="C2562" s="220"/>
      <c r="D2562" s="174" t="str">
        <f t="shared" ref="D2562:D2575" si="772">IFERROR(VLOOKUP(C2562,Tabla_Insumos,2,FALSE),"")</f>
        <v/>
      </c>
      <c r="E2562" s="173"/>
      <c r="F2562" s="201">
        <f t="shared" ref="F2562:F2575" si="773">IFERROR(VLOOKUP(C2562,Tabla_Insumos,3,FALSE),0)</f>
        <v>0</v>
      </c>
      <c r="G2562" s="201">
        <f>ROUND(E2562*F2562,2)</f>
        <v>0</v>
      </c>
    </row>
    <row r="2563" spans="1:7" ht="24" customHeight="1" x14ac:dyDescent="0.2">
      <c r="A2563" s="211" t="str">
        <f t="shared" si="771"/>
        <v/>
      </c>
      <c r="B2563" s="211" t="str">
        <f t="shared" ref="B2563:B2575" si="774">IFERROR(VLOOKUP(C2563,Tabla_Insumos,5,FALSE),"")</f>
        <v/>
      </c>
      <c r="C2563" s="220"/>
      <c r="D2563" s="174" t="str">
        <f t="shared" si="772"/>
        <v/>
      </c>
      <c r="E2563" s="173"/>
      <c r="F2563" s="201">
        <f t="shared" si="773"/>
        <v>0</v>
      </c>
      <c r="G2563" s="201">
        <f t="shared" ref="G2563:G2575" si="775">ROUND(E2563*F2563,2)</f>
        <v>0</v>
      </c>
    </row>
    <row r="2564" spans="1:7" ht="24" customHeight="1" x14ac:dyDescent="0.2">
      <c r="A2564" s="211" t="str">
        <f t="shared" si="771"/>
        <v/>
      </c>
      <c r="B2564" s="211" t="str">
        <f t="shared" si="774"/>
        <v/>
      </c>
      <c r="C2564" s="227"/>
      <c r="D2564" s="174" t="str">
        <f t="shared" si="772"/>
        <v/>
      </c>
      <c r="E2564" s="173"/>
      <c r="F2564" s="201">
        <f t="shared" si="773"/>
        <v>0</v>
      </c>
      <c r="G2564" s="201">
        <f t="shared" si="775"/>
        <v>0</v>
      </c>
    </row>
    <row r="2565" spans="1:7" ht="24" customHeight="1" x14ac:dyDescent="0.2">
      <c r="A2565" s="211" t="str">
        <f t="shared" si="771"/>
        <v/>
      </c>
      <c r="B2565" s="211" t="str">
        <f t="shared" si="774"/>
        <v/>
      </c>
      <c r="C2565" s="220"/>
      <c r="D2565" s="174" t="str">
        <f t="shared" si="772"/>
        <v/>
      </c>
      <c r="E2565" s="173"/>
      <c r="F2565" s="201">
        <f t="shared" si="773"/>
        <v>0</v>
      </c>
      <c r="G2565" s="201">
        <f t="shared" si="775"/>
        <v>0</v>
      </c>
    </row>
    <row r="2566" spans="1:7" ht="24" customHeight="1" x14ac:dyDescent="0.2">
      <c r="A2566" s="211" t="str">
        <f t="shared" si="771"/>
        <v/>
      </c>
      <c r="B2566" s="211" t="str">
        <f t="shared" si="774"/>
        <v/>
      </c>
      <c r="C2566" s="221"/>
      <c r="D2566" s="172" t="str">
        <f t="shared" si="772"/>
        <v/>
      </c>
      <c r="E2566" s="176"/>
      <c r="F2566" s="201">
        <f t="shared" si="773"/>
        <v>0</v>
      </c>
      <c r="G2566" s="201">
        <f t="shared" si="775"/>
        <v>0</v>
      </c>
    </row>
    <row r="2567" spans="1:7" ht="24" customHeight="1" x14ac:dyDescent="0.2">
      <c r="A2567" s="211" t="str">
        <f t="shared" si="771"/>
        <v/>
      </c>
      <c r="B2567" s="211" t="str">
        <f t="shared" si="774"/>
        <v/>
      </c>
      <c r="C2567" s="221"/>
      <c r="D2567" s="172" t="str">
        <f t="shared" si="772"/>
        <v/>
      </c>
      <c r="E2567" s="176"/>
      <c r="F2567" s="201">
        <f t="shared" si="773"/>
        <v>0</v>
      </c>
      <c r="G2567" s="201">
        <f t="shared" si="775"/>
        <v>0</v>
      </c>
    </row>
    <row r="2568" spans="1:7" ht="24" customHeight="1" x14ac:dyDescent="0.2">
      <c r="A2568" s="211" t="str">
        <f t="shared" si="771"/>
        <v/>
      </c>
      <c r="B2568" s="211" t="str">
        <f t="shared" si="774"/>
        <v/>
      </c>
      <c r="C2568" s="221"/>
      <c r="D2568" s="172" t="str">
        <f t="shared" si="772"/>
        <v/>
      </c>
      <c r="E2568" s="176"/>
      <c r="F2568" s="201">
        <f t="shared" si="773"/>
        <v>0</v>
      </c>
      <c r="G2568" s="201">
        <f t="shared" si="775"/>
        <v>0</v>
      </c>
    </row>
    <row r="2569" spans="1:7" ht="24" customHeight="1" x14ac:dyDescent="0.2">
      <c r="A2569" s="211" t="str">
        <f t="shared" si="771"/>
        <v/>
      </c>
      <c r="B2569" s="211" t="str">
        <f t="shared" si="774"/>
        <v/>
      </c>
      <c r="C2569" s="221"/>
      <c r="D2569" s="172" t="str">
        <f t="shared" si="772"/>
        <v/>
      </c>
      <c r="E2569" s="176"/>
      <c r="F2569" s="201">
        <f t="shared" si="773"/>
        <v>0</v>
      </c>
      <c r="G2569" s="201">
        <f t="shared" si="775"/>
        <v>0</v>
      </c>
    </row>
    <row r="2570" spans="1:7" ht="24" customHeight="1" x14ac:dyDescent="0.2">
      <c r="A2570" s="211" t="str">
        <f t="shared" si="771"/>
        <v/>
      </c>
      <c r="B2570" s="211" t="str">
        <f t="shared" si="774"/>
        <v/>
      </c>
      <c r="C2570" s="221"/>
      <c r="D2570" s="172" t="str">
        <f t="shared" si="772"/>
        <v/>
      </c>
      <c r="E2570" s="176"/>
      <c r="F2570" s="201">
        <f t="shared" si="773"/>
        <v>0</v>
      </c>
      <c r="G2570" s="201">
        <f t="shared" si="775"/>
        <v>0</v>
      </c>
    </row>
    <row r="2571" spans="1:7" ht="24" customHeight="1" x14ac:dyDescent="0.2">
      <c r="A2571" s="211" t="str">
        <f t="shared" si="771"/>
        <v/>
      </c>
      <c r="B2571" s="211" t="str">
        <f t="shared" si="774"/>
        <v/>
      </c>
      <c r="C2571" s="221"/>
      <c r="D2571" s="172" t="str">
        <f t="shared" si="772"/>
        <v/>
      </c>
      <c r="E2571" s="176"/>
      <c r="F2571" s="201">
        <f t="shared" si="773"/>
        <v>0</v>
      </c>
      <c r="G2571" s="201">
        <f t="shared" si="775"/>
        <v>0</v>
      </c>
    </row>
    <row r="2572" spans="1:7" ht="24" customHeight="1" x14ac:dyDescent="0.2">
      <c r="A2572" s="211" t="str">
        <f t="shared" si="771"/>
        <v/>
      </c>
      <c r="B2572" s="211" t="str">
        <f t="shared" si="774"/>
        <v/>
      </c>
      <c r="C2572" s="221"/>
      <c r="D2572" s="172" t="str">
        <f t="shared" si="772"/>
        <v/>
      </c>
      <c r="E2572" s="176"/>
      <c r="F2572" s="201">
        <f t="shared" si="773"/>
        <v>0</v>
      </c>
      <c r="G2572" s="201">
        <f t="shared" si="775"/>
        <v>0</v>
      </c>
    </row>
    <row r="2573" spans="1:7" ht="24" customHeight="1" x14ac:dyDescent="0.2">
      <c r="A2573" s="211" t="str">
        <f t="shared" si="771"/>
        <v/>
      </c>
      <c r="B2573" s="211" t="str">
        <f t="shared" si="774"/>
        <v/>
      </c>
      <c r="C2573" s="221"/>
      <c r="D2573" s="172" t="str">
        <f t="shared" si="772"/>
        <v/>
      </c>
      <c r="E2573" s="176"/>
      <c r="F2573" s="201">
        <f t="shared" si="773"/>
        <v>0</v>
      </c>
      <c r="G2573" s="201">
        <f t="shared" si="775"/>
        <v>0</v>
      </c>
    </row>
    <row r="2574" spans="1:7" ht="24" customHeight="1" x14ac:dyDescent="0.2">
      <c r="A2574" s="211" t="str">
        <f t="shared" si="771"/>
        <v/>
      </c>
      <c r="B2574" s="211" t="str">
        <f t="shared" si="774"/>
        <v/>
      </c>
      <c r="C2574" s="221"/>
      <c r="D2574" s="172" t="str">
        <f t="shared" si="772"/>
        <v/>
      </c>
      <c r="E2574" s="176"/>
      <c r="F2574" s="201">
        <f t="shared" si="773"/>
        <v>0</v>
      </c>
      <c r="G2574" s="201">
        <f t="shared" si="775"/>
        <v>0</v>
      </c>
    </row>
    <row r="2575" spans="1:7" ht="24" customHeight="1" x14ac:dyDescent="0.2">
      <c r="A2575" s="211" t="str">
        <f t="shared" si="771"/>
        <v/>
      </c>
      <c r="B2575" s="211" t="str">
        <f t="shared" si="774"/>
        <v/>
      </c>
      <c r="C2575" s="221"/>
      <c r="D2575" s="172" t="str">
        <f t="shared" si="772"/>
        <v/>
      </c>
      <c r="E2575" s="176"/>
      <c r="F2575" s="202">
        <f t="shared" si="773"/>
        <v>0</v>
      </c>
      <c r="G2575" s="201">
        <f t="shared" si="775"/>
        <v>0</v>
      </c>
    </row>
    <row r="2576" spans="1:7" ht="24" customHeight="1" x14ac:dyDescent="0.2">
      <c r="A2576" s="212"/>
      <c r="E2576" s="178"/>
      <c r="F2576" s="195" t="s">
        <v>1742</v>
      </c>
      <c r="G2576" s="222">
        <f>SUBTOTAL(9,G2562:G2575)</f>
        <v>0</v>
      </c>
    </row>
    <row r="2577" spans="1:7" ht="24" customHeight="1" x14ac:dyDescent="0.2">
      <c r="A2577" s="212"/>
      <c r="C2577" s="74" t="s">
        <v>1743</v>
      </c>
      <c r="E2577" s="178"/>
      <c r="G2577" s="194"/>
    </row>
    <row r="2578" spans="1:7" ht="24" customHeight="1" x14ac:dyDescent="0.2">
      <c r="A2578" s="211" t="str">
        <f t="shared" ref="A2578:A2585" si="776">IFERROR(VLOOKUP(C2578,Tabla_Insumos,4,FALSE),"")</f>
        <v/>
      </c>
      <c r="B2578" s="211" t="str">
        <f t="shared" ref="B2578:B2585" si="777">IFERROR(VLOOKUP(A2578,Tabla_Indices,5,FALSE),"")</f>
        <v/>
      </c>
      <c r="C2578" s="220"/>
      <c r="D2578" s="174" t="str">
        <f t="shared" ref="D2578:D2585" si="778">IFERROR(VLOOKUP(C2578,Tabla_Insumos,2,FALSE),"")</f>
        <v/>
      </c>
      <c r="E2578" s="173"/>
      <c r="F2578" s="201">
        <f t="shared" ref="F2578:F2585" si="779">IFERROR(VLOOKUP(C2578,Tabla_Insumos,3,FALSE),0)</f>
        <v>0</v>
      </c>
      <c r="G2578" s="201">
        <f>ROUND(E2578*F2578,2)</f>
        <v>0</v>
      </c>
    </row>
    <row r="2579" spans="1:7" ht="24" customHeight="1" x14ac:dyDescent="0.2">
      <c r="A2579" s="211" t="str">
        <f t="shared" si="776"/>
        <v/>
      </c>
      <c r="B2579" s="211" t="str">
        <f t="shared" si="777"/>
        <v/>
      </c>
      <c r="C2579" s="220"/>
      <c r="D2579" s="174" t="str">
        <f t="shared" si="778"/>
        <v/>
      </c>
      <c r="E2579" s="173"/>
      <c r="F2579" s="201">
        <f t="shared" si="779"/>
        <v>0</v>
      </c>
      <c r="G2579" s="201">
        <f>ROUND(E2579*F2579,2)</f>
        <v>0</v>
      </c>
    </row>
    <row r="2580" spans="1:7" ht="24" customHeight="1" x14ac:dyDescent="0.2">
      <c r="A2580" s="211" t="str">
        <f t="shared" si="776"/>
        <v/>
      </c>
      <c r="B2580" s="211" t="str">
        <f t="shared" si="777"/>
        <v/>
      </c>
      <c r="C2580" s="220"/>
      <c r="D2580" s="174" t="str">
        <f t="shared" si="778"/>
        <v/>
      </c>
      <c r="E2580" s="173"/>
      <c r="F2580" s="201">
        <f t="shared" si="779"/>
        <v>0</v>
      </c>
      <c r="G2580" s="201">
        <f t="shared" ref="G2580:G2585" si="780">ROUND(E2580*F2580,2)</f>
        <v>0</v>
      </c>
    </row>
    <row r="2581" spans="1:7" ht="24" customHeight="1" x14ac:dyDescent="0.2">
      <c r="A2581" s="211" t="str">
        <f t="shared" si="776"/>
        <v/>
      </c>
      <c r="B2581" s="211" t="str">
        <f t="shared" si="777"/>
        <v/>
      </c>
      <c r="C2581" s="220"/>
      <c r="D2581" s="174" t="str">
        <f t="shared" si="778"/>
        <v/>
      </c>
      <c r="E2581" s="173"/>
      <c r="F2581" s="201">
        <f t="shared" si="779"/>
        <v>0</v>
      </c>
      <c r="G2581" s="201">
        <f t="shared" si="780"/>
        <v>0</v>
      </c>
    </row>
    <row r="2582" spans="1:7" ht="24" customHeight="1" x14ac:dyDescent="0.2">
      <c r="A2582" s="211" t="str">
        <f t="shared" si="776"/>
        <v/>
      </c>
      <c r="B2582" s="211" t="str">
        <f t="shared" si="777"/>
        <v/>
      </c>
      <c r="C2582" s="220"/>
      <c r="D2582" s="174" t="str">
        <f t="shared" si="778"/>
        <v/>
      </c>
      <c r="E2582" s="173"/>
      <c r="F2582" s="201">
        <f t="shared" si="779"/>
        <v>0</v>
      </c>
      <c r="G2582" s="201">
        <f t="shared" si="780"/>
        <v>0</v>
      </c>
    </row>
    <row r="2583" spans="1:7" ht="24" customHeight="1" x14ac:dyDescent="0.2">
      <c r="A2583" s="211" t="str">
        <f t="shared" si="776"/>
        <v/>
      </c>
      <c r="B2583" s="211" t="str">
        <f t="shared" si="777"/>
        <v/>
      </c>
      <c r="C2583" s="220"/>
      <c r="D2583" s="174" t="str">
        <f t="shared" si="778"/>
        <v/>
      </c>
      <c r="E2583" s="173"/>
      <c r="F2583" s="201">
        <f t="shared" si="779"/>
        <v>0</v>
      </c>
      <c r="G2583" s="201">
        <f t="shared" si="780"/>
        <v>0</v>
      </c>
    </row>
    <row r="2584" spans="1:7" ht="24" customHeight="1" x14ac:dyDescent="0.2">
      <c r="A2584" s="211" t="str">
        <f t="shared" si="776"/>
        <v/>
      </c>
      <c r="B2584" s="211" t="str">
        <f t="shared" si="777"/>
        <v/>
      </c>
      <c r="C2584" s="221"/>
      <c r="D2584" s="172" t="str">
        <f t="shared" si="778"/>
        <v/>
      </c>
      <c r="E2584" s="176"/>
      <c r="F2584" s="201">
        <f t="shared" si="779"/>
        <v>0</v>
      </c>
      <c r="G2584" s="201">
        <f t="shared" si="780"/>
        <v>0</v>
      </c>
    </row>
    <row r="2585" spans="1:7" ht="24" customHeight="1" x14ac:dyDescent="0.2">
      <c r="A2585" s="211" t="str">
        <f t="shared" si="776"/>
        <v/>
      </c>
      <c r="B2585" s="211" t="str">
        <f t="shared" si="777"/>
        <v/>
      </c>
      <c r="C2585" s="221"/>
      <c r="D2585" s="172" t="str">
        <f t="shared" si="778"/>
        <v/>
      </c>
      <c r="E2585" s="176"/>
      <c r="F2585" s="201">
        <f t="shared" si="779"/>
        <v>0</v>
      </c>
      <c r="G2585" s="201">
        <f t="shared" si="780"/>
        <v>0</v>
      </c>
    </row>
    <row r="2586" spans="1:7" ht="24" customHeight="1" x14ac:dyDescent="0.2">
      <c r="A2586" s="212"/>
      <c r="E2586" s="178"/>
      <c r="F2586" s="195" t="s">
        <v>1744</v>
      </c>
      <c r="G2586" s="222">
        <f>SUBTOTAL(9,G2578:G2585)</f>
        <v>0</v>
      </c>
    </row>
    <row r="2587" spans="1:7" ht="24" customHeight="1" x14ac:dyDescent="0.2">
      <c r="A2587" s="212"/>
      <c r="C2587" s="74" t="s">
        <v>1745</v>
      </c>
      <c r="E2587" s="178"/>
      <c r="G2587" s="194"/>
    </row>
    <row r="2588" spans="1:7" ht="24" customHeight="1" x14ac:dyDescent="0.2">
      <c r="A2588" s="211" t="str">
        <f t="shared" ref="A2588:A2596" si="781">IFERROR(VLOOKUP(C2588,Tabla_Insumos,4,FALSE),"")</f>
        <v/>
      </c>
      <c r="B2588" s="211" t="str">
        <f t="shared" ref="B2588:B2596" si="782">IFERROR(VLOOKUP(C2588,Tabla_Insumos,5,FALSE),"")</f>
        <v/>
      </c>
      <c r="C2588" s="220"/>
      <c r="D2588" s="174" t="str">
        <f t="shared" ref="D2588:D2596" si="783">IFERROR(VLOOKUP(C2588,Tabla_Insumos,2,FALSE),"")</f>
        <v/>
      </c>
      <c r="E2588" s="173"/>
      <c r="F2588" s="201">
        <f t="shared" ref="F2588:F2596" si="784">IFERROR(VLOOKUP(C2588,Tabla_Insumos,3,FALSE),0)</f>
        <v>0</v>
      </c>
      <c r="G2588" s="201">
        <f t="shared" ref="G2588:G2596" si="785">ROUND(E2588*F2588,2)</f>
        <v>0</v>
      </c>
    </row>
    <row r="2589" spans="1:7" ht="24" customHeight="1" x14ac:dyDescent="0.2">
      <c r="A2589" s="211" t="str">
        <f t="shared" si="781"/>
        <v/>
      </c>
      <c r="B2589" s="211" t="str">
        <f t="shared" si="782"/>
        <v/>
      </c>
      <c r="C2589" s="220"/>
      <c r="D2589" s="174" t="str">
        <f t="shared" si="783"/>
        <v/>
      </c>
      <c r="E2589" s="173"/>
      <c r="F2589" s="201">
        <f t="shared" si="784"/>
        <v>0</v>
      </c>
      <c r="G2589" s="201">
        <f t="shared" si="785"/>
        <v>0</v>
      </c>
    </row>
    <row r="2590" spans="1:7" ht="24" customHeight="1" x14ac:dyDescent="0.2">
      <c r="A2590" s="211" t="str">
        <f t="shared" si="781"/>
        <v/>
      </c>
      <c r="B2590" s="211" t="str">
        <f t="shared" si="782"/>
        <v/>
      </c>
      <c r="C2590" s="221"/>
      <c r="D2590" s="172" t="str">
        <f t="shared" si="783"/>
        <v/>
      </c>
      <c r="E2590" s="176"/>
      <c r="F2590" s="201">
        <f t="shared" si="784"/>
        <v>0</v>
      </c>
      <c r="G2590" s="201">
        <f t="shared" si="785"/>
        <v>0</v>
      </c>
    </row>
    <row r="2591" spans="1:7" ht="24" customHeight="1" x14ac:dyDescent="0.2">
      <c r="A2591" s="211" t="str">
        <f t="shared" si="781"/>
        <v/>
      </c>
      <c r="B2591" s="211" t="str">
        <f t="shared" si="782"/>
        <v/>
      </c>
      <c r="C2591" s="221"/>
      <c r="D2591" s="172" t="str">
        <f t="shared" si="783"/>
        <v/>
      </c>
      <c r="E2591" s="176"/>
      <c r="F2591" s="201">
        <f t="shared" si="784"/>
        <v>0</v>
      </c>
      <c r="G2591" s="201">
        <f t="shared" si="785"/>
        <v>0</v>
      </c>
    </row>
    <row r="2592" spans="1:7" ht="24" customHeight="1" x14ac:dyDescent="0.2">
      <c r="A2592" s="211" t="str">
        <f t="shared" si="781"/>
        <v/>
      </c>
      <c r="B2592" s="211" t="str">
        <f t="shared" si="782"/>
        <v/>
      </c>
      <c r="C2592" s="221"/>
      <c r="D2592" s="172" t="str">
        <f t="shared" si="783"/>
        <v/>
      </c>
      <c r="E2592" s="176"/>
      <c r="F2592" s="201">
        <f t="shared" si="784"/>
        <v>0</v>
      </c>
      <c r="G2592" s="201">
        <f t="shared" si="785"/>
        <v>0</v>
      </c>
    </row>
    <row r="2593" spans="1:7" ht="24" customHeight="1" x14ac:dyDescent="0.2">
      <c r="A2593" s="211" t="str">
        <f t="shared" si="781"/>
        <v/>
      </c>
      <c r="B2593" s="211" t="str">
        <f t="shared" si="782"/>
        <v/>
      </c>
      <c r="C2593" s="221"/>
      <c r="D2593" s="172" t="str">
        <f t="shared" si="783"/>
        <v/>
      </c>
      <c r="E2593" s="176"/>
      <c r="F2593" s="201">
        <f t="shared" si="784"/>
        <v>0</v>
      </c>
      <c r="G2593" s="201">
        <f t="shared" si="785"/>
        <v>0</v>
      </c>
    </row>
    <row r="2594" spans="1:7" ht="24" customHeight="1" x14ac:dyDescent="0.2">
      <c r="A2594" s="211" t="str">
        <f t="shared" si="781"/>
        <v/>
      </c>
      <c r="B2594" s="211" t="str">
        <f t="shared" si="782"/>
        <v/>
      </c>
      <c r="C2594" s="221"/>
      <c r="D2594" s="172" t="str">
        <f t="shared" si="783"/>
        <v/>
      </c>
      <c r="E2594" s="176"/>
      <c r="F2594" s="201">
        <f t="shared" si="784"/>
        <v>0</v>
      </c>
      <c r="G2594" s="201">
        <f t="shared" si="785"/>
        <v>0</v>
      </c>
    </row>
    <row r="2595" spans="1:7" ht="24" customHeight="1" x14ac:dyDescent="0.2">
      <c r="A2595" s="211" t="str">
        <f t="shared" si="781"/>
        <v/>
      </c>
      <c r="B2595" s="211" t="str">
        <f t="shared" si="782"/>
        <v/>
      </c>
      <c r="C2595" s="221"/>
      <c r="D2595" s="172" t="str">
        <f t="shared" si="783"/>
        <v/>
      </c>
      <c r="E2595" s="176"/>
      <c r="F2595" s="201">
        <f t="shared" si="784"/>
        <v>0</v>
      </c>
      <c r="G2595" s="201">
        <f t="shared" si="785"/>
        <v>0</v>
      </c>
    </row>
    <row r="2596" spans="1:7" ht="24" customHeight="1" x14ac:dyDescent="0.2">
      <c r="A2596" s="211" t="str">
        <f t="shared" si="781"/>
        <v/>
      </c>
      <c r="B2596" s="211" t="str">
        <f t="shared" si="782"/>
        <v/>
      </c>
      <c r="C2596" s="221"/>
      <c r="D2596" s="172" t="str">
        <f t="shared" si="783"/>
        <v/>
      </c>
      <c r="E2596" s="176"/>
      <c r="F2596" s="201">
        <f t="shared" si="784"/>
        <v>0</v>
      </c>
      <c r="G2596" s="201">
        <f t="shared" si="785"/>
        <v>0</v>
      </c>
    </row>
    <row r="2597" spans="1:7" ht="24" customHeight="1" x14ac:dyDescent="0.2">
      <c r="A2597" s="213"/>
      <c r="E2597" s="178"/>
      <c r="F2597" s="195" t="s">
        <v>1746</v>
      </c>
      <c r="G2597" s="222">
        <f>SUBTOTAL(9,G2588:G2596)</f>
        <v>0</v>
      </c>
    </row>
    <row r="2598" spans="1:7" ht="24" customHeight="1" x14ac:dyDescent="0.2">
      <c r="A2598" s="212"/>
      <c r="E2598" s="178"/>
      <c r="G2598" s="194"/>
    </row>
    <row r="2599" spans="1:7" ht="24" customHeight="1" x14ac:dyDescent="0.2">
      <c r="A2599" s="214" t="str">
        <f>B2557</f>
        <v>9.3.1</v>
      </c>
      <c r="B2599" s="98" t="str">
        <f>C2557</f>
        <v>De hormigón terminación llaneado</v>
      </c>
      <c r="C2599" s="197"/>
      <c r="D2599" s="197" t="s">
        <v>1747</v>
      </c>
      <c r="E2599" s="198"/>
      <c r="F2599" s="225" t="s">
        <v>1748</v>
      </c>
      <c r="G2599" s="226">
        <f>SUBTOTAL(9,G2562:G2598)</f>
        <v>0</v>
      </c>
    </row>
    <row r="2601" spans="1:7" ht="24" customHeight="1" x14ac:dyDescent="0.2">
      <c r="A2601" s="203" t="s">
        <v>1725</v>
      </c>
      <c r="B2601" s="204"/>
      <c r="C2601" s="99"/>
      <c r="D2601" s="99"/>
      <c r="E2601" s="99"/>
      <c r="F2601" s="99"/>
      <c r="G2601" s="215"/>
    </row>
    <row r="2602" spans="1:7" ht="24" customHeight="1" x14ac:dyDescent="0.2">
      <c r="A2602" s="206" t="s">
        <v>1726</v>
      </c>
      <c r="B2602" s="207" t="str">
        <f>Comitente</f>
        <v>SUBSECRETARIA DE OBRAS PUBLICAS</v>
      </c>
      <c r="C2602" s="216"/>
      <c r="D2602" s="74"/>
      <c r="E2602" s="74"/>
      <c r="F2602" s="190"/>
      <c r="G2602" s="191"/>
    </row>
    <row r="2603" spans="1:7" ht="24" customHeight="1" x14ac:dyDescent="0.2">
      <c r="A2603" s="206" t="s">
        <v>1727</v>
      </c>
      <c r="B2603" s="207">
        <f>Contratista</f>
        <v>0</v>
      </c>
      <c r="C2603" s="217"/>
      <c r="D2603" s="217"/>
      <c r="E2603" s="217"/>
      <c r="F2603" s="190"/>
      <c r="G2603" s="191"/>
    </row>
    <row r="2604" spans="1:7" ht="24" customHeight="1" x14ac:dyDescent="0.2">
      <c r="A2604" s="206" t="s">
        <v>1728</v>
      </c>
      <c r="B2604" s="207" t="str">
        <f>Obra</f>
        <v>CAPS. VIRGEN DE GUADALUPE</v>
      </c>
      <c r="C2604" s="217"/>
      <c r="D2604" s="217"/>
      <c r="E2604" s="217"/>
      <c r="F2604" s="190" t="s">
        <v>1729</v>
      </c>
      <c r="G2604" s="218">
        <f>Fecha_Base</f>
        <v>0</v>
      </c>
    </row>
    <row r="2605" spans="1:7" ht="24" customHeight="1" x14ac:dyDescent="0.2">
      <c r="A2605" s="208" t="s">
        <v>1730</v>
      </c>
      <c r="B2605" s="100" t="str">
        <f>Ubicación</f>
        <v xml:space="preserve"> Calle Enfermera Medina y Cristobal Colon - Dpto. CAUCETE   -  Sup. 227,50m2</v>
      </c>
      <c r="C2605" s="74"/>
      <c r="E2605" s="178"/>
      <c r="G2605" s="194"/>
    </row>
    <row r="2606" spans="1:7" ht="24" customHeight="1" x14ac:dyDescent="0.2">
      <c r="A2606" s="208" t="s">
        <v>1731</v>
      </c>
      <c r="B2606" s="192">
        <f>IFERROR(VALUE(LEFT(B2607,FIND(".",B2607)-1)),"")</f>
        <v>9</v>
      </c>
      <c r="C2606" s="71" t="str">
        <f>IFERROR(VLOOKUP(B2606,Tabla_CyP,2,FALSE),"INSTALACION SERVICIO CONTRA INCENDIOS ")</f>
        <v xml:space="preserve">INSTALACION SERVICIO CONTRA INCENDIOS </v>
      </c>
      <c r="E2606" s="178"/>
      <c r="G2606" s="194"/>
    </row>
    <row r="2607" spans="1:7" ht="24" customHeight="1" x14ac:dyDescent="0.2">
      <c r="A2607" s="208" t="s">
        <v>1732</v>
      </c>
      <c r="B2607" s="193" t="str">
        <f>IFERROR(VLOOKUP(COUNTIF($A$1:A2607,"ANALISIS DE PRECIOS"),Tabla_NumeroItem,2,FALSE),"")</f>
        <v>9.3.2</v>
      </c>
      <c r="C2607" s="71" t="str">
        <f>IFERROR(VLOOKUP(B2607,Tabla_CyP,2,FALSE),"")</f>
        <v>Piso de Hormigón armado fratasado con baldosones (Vereda municipal)</v>
      </c>
      <c r="E2607" s="178"/>
      <c r="F2607" s="190" t="s">
        <v>1733</v>
      </c>
      <c r="G2607" s="194" t="str">
        <f>IFERROR(VLOOKUP(B2607,Tabla_CyP,4,FALSE),"")</f>
        <v>m2</v>
      </c>
    </row>
    <row r="2608" spans="1:7" ht="24" customHeight="1" x14ac:dyDescent="0.2">
      <c r="A2608" s="208"/>
      <c r="B2608" s="100"/>
      <c r="E2608" s="178"/>
      <c r="G2608" s="194"/>
    </row>
    <row r="2609" spans="1:7" ht="24" customHeight="1" x14ac:dyDescent="0.2">
      <c r="A2609" s="419" t="s">
        <v>1734</v>
      </c>
      <c r="B2609" s="420"/>
      <c r="C2609" s="421" t="s">
        <v>1690</v>
      </c>
      <c r="D2609" s="421" t="s">
        <v>1735</v>
      </c>
      <c r="E2609" s="423" t="s">
        <v>1736</v>
      </c>
      <c r="F2609" s="425" t="s">
        <v>1737</v>
      </c>
      <c r="G2609" s="425" t="s">
        <v>1738</v>
      </c>
    </row>
    <row r="2610" spans="1:7" ht="24" customHeight="1" x14ac:dyDescent="0.2">
      <c r="A2610" s="209" t="s">
        <v>1739</v>
      </c>
      <c r="B2610" s="209" t="s">
        <v>1740</v>
      </c>
      <c r="C2610" s="422"/>
      <c r="D2610" s="422"/>
      <c r="E2610" s="424"/>
      <c r="F2610" s="426"/>
      <c r="G2610" s="426"/>
    </row>
    <row r="2611" spans="1:7" ht="24" customHeight="1" x14ac:dyDescent="0.2">
      <c r="A2611" s="189"/>
      <c r="B2611" s="210"/>
      <c r="C2611" s="89" t="s">
        <v>1741</v>
      </c>
      <c r="D2611" s="197"/>
      <c r="E2611" s="198"/>
      <c r="F2611" s="199"/>
      <c r="G2611" s="200"/>
    </row>
    <row r="2612" spans="1:7" ht="24" customHeight="1" x14ac:dyDescent="0.2">
      <c r="A2612" s="211" t="str">
        <f t="shared" ref="A2612:A2625" si="786">IFERROR(VLOOKUP(C2612,Tabla_Insumos,4,FALSE),"")</f>
        <v/>
      </c>
      <c r="B2612" s="211" t="str">
        <f>IFERROR(VLOOKUP(C2612,Tabla_Insumos,5,FALSE),"")</f>
        <v/>
      </c>
      <c r="C2612" s="220"/>
      <c r="D2612" s="174" t="str">
        <f t="shared" ref="D2612:D2625" si="787">IFERROR(VLOOKUP(C2612,Tabla_Insumos,2,FALSE),"")</f>
        <v/>
      </c>
      <c r="E2612" s="173"/>
      <c r="F2612" s="201">
        <f t="shared" ref="F2612:F2625" si="788">IFERROR(VLOOKUP(C2612,Tabla_Insumos,3,FALSE),0)</f>
        <v>0</v>
      </c>
      <c r="G2612" s="201">
        <f>ROUND(E2612*F2612,2)</f>
        <v>0</v>
      </c>
    </row>
    <row r="2613" spans="1:7" ht="24" customHeight="1" x14ac:dyDescent="0.2">
      <c r="A2613" s="211" t="str">
        <f t="shared" si="786"/>
        <v/>
      </c>
      <c r="B2613" s="211" t="str">
        <f t="shared" ref="B2613:B2625" si="789">IFERROR(VLOOKUP(C2613,Tabla_Insumos,5,FALSE),"")</f>
        <v/>
      </c>
      <c r="C2613" s="220"/>
      <c r="D2613" s="174" t="str">
        <f t="shared" si="787"/>
        <v/>
      </c>
      <c r="E2613" s="173"/>
      <c r="F2613" s="201">
        <f t="shared" si="788"/>
        <v>0</v>
      </c>
      <c r="G2613" s="201">
        <f t="shared" ref="G2613:G2625" si="790">ROUND(E2613*F2613,2)</f>
        <v>0</v>
      </c>
    </row>
    <row r="2614" spans="1:7" ht="24" customHeight="1" x14ac:dyDescent="0.2">
      <c r="A2614" s="211" t="str">
        <f t="shared" si="786"/>
        <v/>
      </c>
      <c r="B2614" s="211" t="str">
        <f t="shared" si="789"/>
        <v/>
      </c>
      <c r="C2614" s="227"/>
      <c r="D2614" s="174" t="str">
        <f t="shared" si="787"/>
        <v/>
      </c>
      <c r="E2614" s="173"/>
      <c r="F2614" s="201">
        <f t="shared" si="788"/>
        <v>0</v>
      </c>
      <c r="G2614" s="201">
        <f t="shared" si="790"/>
        <v>0</v>
      </c>
    </row>
    <row r="2615" spans="1:7" ht="24" customHeight="1" x14ac:dyDescent="0.2">
      <c r="A2615" s="211" t="str">
        <f t="shared" si="786"/>
        <v/>
      </c>
      <c r="B2615" s="211" t="str">
        <f t="shared" si="789"/>
        <v/>
      </c>
      <c r="C2615" s="220"/>
      <c r="D2615" s="174" t="str">
        <f t="shared" si="787"/>
        <v/>
      </c>
      <c r="E2615" s="173"/>
      <c r="F2615" s="201">
        <f t="shared" si="788"/>
        <v>0</v>
      </c>
      <c r="G2615" s="201">
        <f t="shared" si="790"/>
        <v>0</v>
      </c>
    </row>
    <row r="2616" spans="1:7" ht="24" customHeight="1" x14ac:dyDescent="0.2">
      <c r="A2616" s="211" t="str">
        <f t="shared" si="786"/>
        <v/>
      </c>
      <c r="B2616" s="211" t="str">
        <f t="shared" si="789"/>
        <v/>
      </c>
      <c r="C2616" s="221"/>
      <c r="D2616" s="172" t="str">
        <f t="shared" si="787"/>
        <v/>
      </c>
      <c r="E2616" s="176"/>
      <c r="F2616" s="201">
        <f t="shared" si="788"/>
        <v>0</v>
      </c>
      <c r="G2616" s="201">
        <f t="shared" si="790"/>
        <v>0</v>
      </c>
    </row>
    <row r="2617" spans="1:7" ht="24" customHeight="1" x14ac:dyDescent="0.2">
      <c r="A2617" s="211" t="str">
        <f t="shared" si="786"/>
        <v/>
      </c>
      <c r="B2617" s="211" t="str">
        <f t="shared" si="789"/>
        <v/>
      </c>
      <c r="C2617" s="221"/>
      <c r="D2617" s="172" t="str">
        <f t="shared" si="787"/>
        <v/>
      </c>
      <c r="E2617" s="176"/>
      <c r="F2617" s="201">
        <f t="shared" si="788"/>
        <v>0</v>
      </c>
      <c r="G2617" s="201">
        <f t="shared" si="790"/>
        <v>0</v>
      </c>
    </row>
    <row r="2618" spans="1:7" ht="24" customHeight="1" x14ac:dyDescent="0.2">
      <c r="A2618" s="211" t="str">
        <f t="shared" si="786"/>
        <v/>
      </c>
      <c r="B2618" s="211" t="str">
        <f t="shared" si="789"/>
        <v/>
      </c>
      <c r="C2618" s="221"/>
      <c r="D2618" s="172" t="str">
        <f t="shared" si="787"/>
        <v/>
      </c>
      <c r="E2618" s="176"/>
      <c r="F2618" s="201">
        <f t="shared" si="788"/>
        <v>0</v>
      </c>
      <c r="G2618" s="201">
        <f t="shared" si="790"/>
        <v>0</v>
      </c>
    </row>
    <row r="2619" spans="1:7" ht="24" customHeight="1" x14ac:dyDescent="0.2">
      <c r="A2619" s="211" t="str">
        <f t="shared" si="786"/>
        <v/>
      </c>
      <c r="B2619" s="211" t="str">
        <f t="shared" si="789"/>
        <v/>
      </c>
      <c r="C2619" s="221"/>
      <c r="D2619" s="172" t="str">
        <f t="shared" si="787"/>
        <v/>
      </c>
      <c r="E2619" s="176"/>
      <c r="F2619" s="201">
        <f t="shared" si="788"/>
        <v>0</v>
      </c>
      <c r="G2619" s="201">
        <f t="shared" si="790"/>
        <v>0</v>
      </c>
    </row>
    <row r="2620" spans="1:7" ht="24" customHeight="1" x14ac:dyDescent="0.2">
      <c r="A2620" s="211" t="str">
        <f t="shared" si="786"/>
        <v/>
      </c>
      <c r="B2620" s="211" t="str">
        <f t="shared" si="789"/>
        <v/>
      </c>
      <c r="C2620" s="221"/>
      <c r="D2620" s="172" t="str">
        <f t="shared" si="787"/>
        <v/>
      </c>
      <c r="E2620" s="176"/>
      <c r="F2620" s="201">
        <f t="shared" si="788"/>
        <v>0</v>
      </c>
      <c r="G2620" s="201">
        <f t="shared" si="790"/>
        <v>0</v>
      </c>
    </row>
    <row r="2621" spans="1:7" ht="24" customHeight="1" x14ac:dyDescent="0.2">
      <c r="A2621" s="211" t="str">
        <f t="shared" si="786"/>
        <v/>
      </c>
      <c r="B2621" s="211" t="str">
        <f t="shared" si="789"/>
        <v/>
      </c>
      <c r="C2621" s="221"/>
      <c r="D2621" s="172" t="str">
        <f t="shared" si="787"/>
        <v/>
      </c>
      <c r="E2621" s="176"/>
      <c r="F2621" s="201">
        <f t="shared" si="788"/>
        <v>0</v>
      </c>
      <c r="G2621" s="201">
        <f t="shared" si="790"/>
        <v>0</v>
      </c>
    </row>
    <row r="2622" spans="1:7" ht="24" customHeight="1" x14ac:dyDescent="0.2">
      <c r="A2622" s="211" t="str">
        <f t="shared" si="786"/>
        <v/>
      </c>
      <c r="B2622" s="211" t="str">
        <f t="shared" si="789"/>
        <v/>
      </c>
      <c r="C2622" s="221"/>
      <c r="D2622" s="172" t="str">
        <f t="shared" si="787"/>
        <v/>
      </c>
      <c r="E2622" s="176"/>
      <c r="F2622" s="201">
        <f t="shared" si="788"/>
        <v>0</v>
      </c>
      <c r="G2622" s="201">
        <f t="shared" si="790"/>
        <v>0</v>
      </c>
    </row>
    <row r="2623" spans="1:7" ht="24" customHeight="1" x14ac:dyDescent="0.2">
      <c r="A2623" s="211" t="str">
        <f t="shared" si="786"/>
        <v/>
      </c>
      <c r="B2623" s="211" t="str">
        <f t="shared" si="789"/>
        <v/>
      </c>
      <c r="C2623" s="221"/>
      <c r="D2623" s="172" t="str">
        <f t="shared" si="787"/>
        <v/>
      </c>
      <c r="E2623" s="176"/>
      <c r="F2623" s="201">
        <f t="shared" si="788"/>
        <v>0</v>
      </c>
      <c r="G2623" s="201">
        <f t="shared" si="790"/>
        <v>0</v>
      </c>
    </row>
    <row r="2624" spans="1:7" ht="24" customHeight="1" x14ac:dyDescent="0.2">
      <c r="A2624" s="211" t="str">
        <f t="shared" si="786"/>
        <v/>
      </c>
      <c r="B2624" s="211" t="str">
        <f t="shared" si="789"/>
        <v/>
      </c>
      <c r="C2624" s="221"/>
      <c r="D2624" s="172" t="str">
        <f t="shared" si="787"/>
        <v/>
      </c>
      <c r="E2624" s="176"/>
      <c r="F2624" s="201">
        <f t="shared" si="788"/>
        <v>0</v>
      </c>
      <c r="G2624" s="201">
        <f t="shared" si="790"/>
        <v>0</v>
      </c>
    </row>
    <row r="2625" spans="1:7" ht="24" customHeight="1" x14ac:dyDescent="0.2">
      <c r="A2625" s="211" t="str">
        <f t="shared" si="786"/>
        <v/>
      </c>
      <c r="B2625" s="211" t="str">
        <f t="shared" si="789"/>
        <v/>
      </c>
      <c r="C2625" s="221"/>
      <c r="D2625" s="172" t="str">
        <f t="shared" si="787"/>
        <v/>
      </c>
      <c r="E2625" s="176"/>
      <c r="F2625" s="202">
        <f t="shared" si="788"/>
        <v>0</v>
      </c>
      <c r="G2625" s="201">
        <f t="shared" si="790"/>
        <v>0</v>
      </c>
    </row>
    <row r="2626" spans="1:7" ht="24" customHeight="1" x14ac:dyDescent="0.2">
      <c r="A2626" s="212"/>
      <c r="E2626" s="178"/>
      <c r="F2626" s="195" t="s">
        <v>1742</v>
      </c>
      <c r="G2626" s="222">
        <f>SUBTOTAL(9,G2612:G2625)</f>
        <v>0</v>
      </c>
    </row>
    <row r="2627" spans="1:7" ht="24" customHeight="1" x14ac:dyDescent="0.2">
      <c r="A2627" s="212"/>
      <c r="C2627" s="74" t="s">
        <v>1743</v>
      </c>
      <c r="E2627" s="178"/>
      <c r="G2627" s="194"/>
    </row>
    <row r="2628" spans="1:7" ht="24" customHeight="1" x14ac:dyDescent="0.2">
      <c r="A2628" s="211" t="str">
        <f t="shared" ref="A2628:A2635" si="791">IFERROR(VLOOKUP(C2628,Tabla_Insumos,4,FALSE),"")</f>
        <v/>
      </c>
      <c r="B2628" s="211" t="str">
        <f t="shared" ref="B2628:B2635" si="792">IFERROR(VLOOKUP(A2628,Tabla_Indices,5,FALSE),"")</f>
        <v/>
      </c>
      <c r="C2628" s="220"/>
      <c r="D2628" s="174" t="str">
        <f t="shared" ref="D2628:D2635" si="793">IFERROR(VLOOKUP(C2628,Tabla_Insumos,2,FALSE),"")</f>
        <v/>
      </c>
      <c r="E2628" s="173"/>
      <c r="F2628" s="201">
        <f t="shared" ref="F2628:F2635" si="794">IFERROR(VLOOKUP(C2628,Tabla_Insumos,3,FALSE),0)</f>
        <v>0</v>
      </c>
      <c r="G2628" s="201">
        <f>ROUND(E2628*F2628,2)</f>
        <v>0</v>
      </c>
    </row>
    <row r="2629" spans="1:7" ht="24" customHeight="1" x14ac:dyDescent="0.2">
      <c r="A2629" s="211" t="str">
        <f t="shared" si="791"/>
        <v/>
      </c>
      <c r="B2629" s="211" t="str">
        <f t="shared" si="792"/>
        <v/>
      </c>
      <c r="C2629" s="220"/>
      <c r="D2629" s="174" t="str">
        <f t="shared" si="793"/>
        <v/>
      </c>
      <c r="E2629" s="173"/>
      <c r="F2629" s="201">
        <f t="shared" si="794"/>
        <v>0</v>
      </c>
      <c r="G2629" s="201">
        <f>ROUND(E2629*F2629,2)</f>
        <v>0</v>
      </c>
    </row>
    <row r="2630" spans="1:7" ht="24" customHeight="1" x14ac:dyDescent="0.2">
      <c r="A2630" s="211" t="str">
        <f t="shared" si="791"/>
        <v/>
      </c>
      <c r="B2630" s="211" t="str">
        <f t="shared" si="792"/>
        <v/>
      </c>
      <c r="C2630" s="220"/>
      <c r="D2630" s="174" t="str">
        <f t="shared" si="793"/>
        <v/>
      </c>
      <c r="E2630" s="173"/>
      <c r="F2630" s="201">
        <f t="shared" si="794"/>
        <v>0</v>
      </c>
      <c r="G2630" s="201">
        <f t="shared" ref="G2630:G2635" si="795">ROUND(E2630*F2630,2)</f>
        <v>0</v>
      </c>
    </row>
    <row r="2631" spans="1:7" ht="24" customHeight="1" x14ac:dyDescent="0.2">
      <c r="A2631" s="211" t="str">
        <f t="shared" si="791"/>
        <v/>
      </c>
      <c r="B2631" s="211" t="str">
        <f t="shared" si="792"/>
        <v/>
      </c>
      <c r="C2631" s="220"/>
      <c r="D2631" s="174" t="str">
        <f t="shared" si="793"/>
        <v/>
      </c>
      <c r="E2631" s="173"/>
      <c r="F2631" s="201">
        <f t="shared" si="794"/>
        <v>0</v>
      </c>
      <c r="G2631" s="201">
        <f t="shared" si="795"/>
        <v>0</v>
      </c>
    </row>
    <row r="2632" spans="1:7" ht="24" customHeight="1" x14ac:dyDescent="0.2">
      <c r="A2632" s="211" t="str">
        <f t="shared" si="791"/>
        <v/>
      </c>
      <c r="B2632" s="211" t="str">
        <f t="shared" si="792"/>
        <v/>
      </c>
      <c r="C2632" s="220"/>
      <c r="D2632" s="174" t="str">
        <f t="shared" si="793"/>
        <v/>
      </c>
      <c r="E2632" s="173"/>
      <c r="F2632" s="201">
        <f t="shared" si="794"/>
        <v>0</v>
      </c>
      <c r="G2632" s="201">
        <f t="shared" si="795"/>
        <v>0</v>
      </c>
    </row>
    <row r="2633" spans="1:7" ht="24" customHeight="1" x14ac:dyDescent="0.2">
      <c r="A2633" s="211" t="str">
        <f t="shared" si="791"/>
        <v/>
      </c>
      <c r="B2633" s="211" t="str">
        <f t="shared" si="792"/>
        <v/>
      </c>
      <c r="C2633" s="220"/>
      <c r="D2633" s="174" t="str">
        <f t="shared" si="793"/>
        <v/>
      </c>
      <c r="E2633" s="173"/>
      <c r="F2633" s="201">
        <f t="shared" si="794"/>
        <v>0</v>
      </c>
      <c r="G2633" s="201">
        <f t="shared" si="795"/>
        <v>0</v>
      </c>
    </row>
    <row r="2634" spans="1:7" ht="24" customHeight="1" x14ac:dyDescent="0.2">
      <c r="A2634" s="211" t="str">
        <f t="shared" si="791"/>
        <v/>
      </c>
      <c r="B2634" s="211" t="str">
        <f t="shared" si="792"/>
        <v/>
      </c>
      <c r="C2634" s="221"/>
      <c r="D2634" s="172" t="str">
        <f t="shared" si="793"/>
        <v/>
      </c>
      <c r="E2634" s="176"/>
      <c r="F2634" s="201">
        <f t="shared" si="794"/>
        <v>0</v>
      </c>
      <c r="G2634" s="201">
        <f t="shared" si="795"/>
        <v>0</v>
      </c>
    </row>
    <row r="2635" spans="1:7" ht="24" customHeight="1" x14ac:dyDescent="0.2">
      <c r="A2635" s="211" t="str">
        <f t="shared" si="791"/>
        <v/>
      </c>
      <c r="B2635" s="211" t="str">
        <f t="shared" si="792"/>
        <v/>
      </c>
      <c r="C2635" s="221"/>
      <c r="D2635" s="172" t="str">
        <f t="shared" si="793"/>
        <v/>
      </c>
      <c r="E2635" s="176"/>
      <c r="F2635" s="201">
        <f t="shared" si="794"/>
        <v>0</v>
      </c>
      <c r="G2635" s="201">
        <f t="shared" si="795"/>
        <v>0</v>
      </c>
    </row>
    <row r="2636" spans="1:7" ht="24" customHeight="1" x14ac:dyDescent="0.2">
      <c r="A2636" s="212"/>
      <c r="E2636" s="178"/>
      <c r="F2636" s="195" t="s">
        <v>1744</v>
      </c>
      <c r="G2636" s="222">
        <f>SUBTOTAL(9,G2628:G2635)</f>
        <v>0</v>
      </c>
    </row>
    <row r="2637" spans="1:7" ht="24" customHeight="1" x14ac:dyDescent="0.2">
      <c r="A2637" s="212"/>
      <c r="C2637" s="74" t="s">
        <v>1745</v>
      </c>
      <c r="E2637" s="178"/>
      <c r="G2637" s="194"/>
    </row>
    <row r="2638" spans="1:7" ht="24" customHeight="1" x14ac:dyDescent="0.2">
      <c r="A2638" s="211" t="str">
        <f t="shared" ref="A2638:A2646" si="796">IFERROR(VLOOKUP(C2638,Tabla_Insumos,4,FALSE),"")</f>
        <v/>
      </c>
      <c r="B2638" s="211" t="str">
        <f t="shared" ref="B2638:B2646" si="797">IFERROR(VLOOKUP(C2638,Tabla_Insumos,5,FALSE),"")</f>
        <v/>
      </c>
      <c r="C2638" s="220"/>
      <c r="D2638" s="174" t="str">
        <f t="shared" ref="D2638:D2646" si="798">IFERROR(VLOOKUP(C2638,Tabla_Insumos,2,FALSE),"")</f>
        <v/>
      </c>
      <c r="E2638" s="173"/>
      <c r="F2638" s="201">
        <f t="shared" ref="F2638:F2646" si="799">IFERROR(VLOOKUP(C2638,Tabla_Insumos,3,FALSE),0)</f>
        <v>0</v>
      </c>
      <c r="G2638" s="201">
        <f t="shared" ref="G2638:G2646" si="800">ROUND(E2638*F2638,2)</f>
        <v>0</v>
      </c>
    </row>
    <row r="2639" spans="1:7" ht="24" customHeight="1" x14ac:dyDescent="0.2">
      <c r="A2639" s="211" t="str">
        <f t="shared" si="796"/>
        <v/>
      </c>
      <c r="B2639" s="211" t="str">
        <f t="shared" si="797"/>
        <v/>
      </c>
      <c r="C2639" s="220"/>
      <c r="D2639" s="174" t="str">
        <f t="shared" si="798"/>
        <v/>
      </c>
      <c r="E2639" s="173"/>
      <c r="F2639" s="201">
        <f t="shared" si="799"/>
        <v>0</v>
      </c>
      <c r="G2639" s="201">
        <f t="shared" si="800"/>
        <v>0</v>
      </c>
    </row>
    <row r="2640" spans="1:7" ht="24" customHeight="1" x14ac:dyDescent="0.2">
      <c r="A2640" s="211" t="str">
        <f t="shared" si="796"/>
        <v/>
      </c>
      <c r="B2640" s="211" t="str">
        <f t="shared" si="797"/>
        <v/>
      </c>
      <c r="C2640" s="221"/>
      <c r="D2640" s="172" t="str">
        <f t="shared" si="798"/>
        <v/>
      </c>
      <c r="E2640" s="176"/>
      <c r="F2640" s="201">
        <f t="shared" si="799"/>
        <v>0</v>
      </c>
      <c r="G2640" s="201">
        <f t="shared" si="800"/>
        <v>0</v>
      </c>
    </row>
    <row r="2641" spans="1:7" ht="24" customHeight="1" x14ac:dyDescent="0.2">
      <c r="A2641" s="211" t="str">
        <f t="shared" si="796"/>
        <v/>
      </c>
      <c r="B2641" s="211" t="str">
        <f t="shared" si="797"/>
        <v/>
      </c>
      <c r="C2641" s="221"/>
      <c r="D2641" s="172" t="str">
        <f t="shared" si="798"/>
        <v/>
      </c>
      <c r="E2641" s="176"/>
      <c r="F2641" s="201">
        <f t="shared" si="799"/>
        <v>0</v>
      </c>
      <c r="G2641" s="201">
        <f t="shared" si="800"/>
        <v>0</v>
      </c>
    </row>
    <row r="2642" spans="1:7" ht="24" customHeight="1" x14ac:dyDescent="0.2">
      <c r="A2642" s="211" t="str">
        <f t="shared" si="796"/>
        <v/>
      </c>
      <c r="B2642" s="211" t="str">
        <f t="shared" si="797"/>
        <v/>
      </c>
      <c r="C2642" s="221"/>
      <c r="D2642" s="172" t="str">
        <f t="shared" si="798"/>
        <v/>
      </c>
      <c r="E2642" s="176"/>
      <c r="F2642" s="201">
        <f t="shared" si="799"/>
        <v>0</v>
      </c>
      <c r="G2642" s="201">
        <f t="shared" si="800"/>
        <v>0</v>
      </c>
    </row>
    <row r="2643" spans="1:7" ht="24" customHeight="1" x14ac:dyDescent="0.2">
      <c r="A2643" s="211" t="str">
        <f t="shared" si="796"/>
        <v/>
      </c>
      <c r="B2643" s="211" t="str">
        <f t="shared" si="797"/>
        <v/>
      </c>
      <c r="C2643" s="221"/>
      <c r="D2643" s="172" t="str">
        <f t="shared" si="798"/>
        <v/>
      </c>
      <c r="E2643" s="176"/>
      <c r="F2643" s="201">
        <f t="shared" si="799"/>
        <v>0</v>
      </c>
      <c r="G2643" s="201">
        <f t="shared" si="800"/>
        <v>0</v>
      </c>
    </row>
    <row r="2644" spans="1:7" ht="24" customHeight="1" x14ac:dyDescent="0.2">
      <c r="A2644" s="211" t="str">
        <f t="shared" si="796"/>
        <v/>
      </c>
      <c r="B2644" s="211" t="str">
        <f t="shared" si="797"/>
        <v/>
      </c>
      <c r="C2644" s="221"/>
      <c r="D2644" s="172" t="str">
        <f t="shared" si="798"/>
        <v/>
      </c>
      <c r="E2644" s="176"/>
      <c r="F2644" s="201">
        <f t="shared" si="799"/>
        <v>0</v>
      </c>
      <c r="G2644" s="201">
        <f t="shared" si="800"/>
        <v>0</v>
      </c>
    </row>
    <row r="2645" spans="1:7" ht="24" customHeight="1" x14ac:dyDescent="0.2">
      <c r="A2645" s="211" t="str">
        <f t="shared" si="796"/>
        <v/>
      </c>
      <c r="B2645" s="211" t="str">
        <f t="shared" si="797"/>
        <v/>
      </c>
      <c r="C2645" s="221"/>
      <c r="D2645" s="172" t="str">
        <f t="shared" si="798"/>
        <v/>
      </c>
      <c r="E2645" s="176"/>
      <c r="F2645" s="201">
        <f t="shared" si="799"/>
        <v>0</v>
      </c>
      <c r="G2645" s="201">
        <f t="shared" si="800"/>
        <v>0</v>
      </c>
    </row>
    <row r="2646" spans="1:7" ht="24" customHeight="1" x14ac:dyDescent="0.2">
      <c r="A2646" s="211" t="str">
        <f t="shared" si="796"/>
        <v/>
      </c>
      <c r="B2646" s="211" t="str">
        <f t="shared" si="797"/>
        <v/>
      </c>
      <c r="C2646" s="221"/>
      <c r="D2646" s="172" t="str">
        <f t="shared" si="798"/>
        <v/>
      </c>
      <c r="E2646" s="176"/>
      <c r="F2646" s="201">
        <f t="shared" si="799"/>
        <v>0</v>
      </c>
      <c r="G2646" s="201">
        <f t="shared" si="800"/>
        <v>0</v>
      </c>
    </row>
    <row r="2647" spans="1:7" ht="24" customHeight="1" x14ac:dyDescent="0.2">
      <c r="A2647" s="213"/>
      <c r="E2647" s="178"/>
      <c r="F2647" s="195" t="s">
        <v>1746</v>
      </c>
      <c r="G2647" s="222">
        <f>SUBTOTAL(9,G2638:G2646)</f>
        <v>0</v>
      </c>
    </row>
    <row r="2648" spans="1:7" ht="24" customHeight="1" x14ac:dyDescent="0.2">
      <c r="A2648" s="212"/>
      <c r="E2648" s="178"/>
      <c r="G2648" s="194"/>
    </row>
    <row r="2649" spans="1:7" ht="24" customHeight="1" x14ac:dyDescent="0.2">
      <c r="A2649" s="214" t="str">
        <f>B2607</f>
        <v>9.3.2</v>
      </c>
      <c r="B2649" s="98" t="str">
        <f>C2607</f>
        <v>Piso de Hormigón armado fratasado con baldosones (Vereda municipal)</v>
      </c>
      <c r="C2649" s="197"/>
      <c r="D2649" s="197" t="s">
        <v>1747</v>
      </c>
      <c r="E2649" s="198"/>
      <c r="F2649" s="225" t="s">
        <v>1748</v>
      </c>
      <c r="G2649" s="226">
        <f>SUBTOTAL(9,G2612:G2648)</f>
        <v>0</v>
      </c>
    </row>
    <row r="2651" spans="1:7" ht="24" customHeight="1" x14ac:dyDescent="0.2">
      <c r="A2651" s="203" t="s">
        <v>1725</v>
      </c>
      <c r="B2651" s="204"/>
      <c r="C2651" s="99"/>
      <c r="D2651" s="99"/>
      <c r="E2651" s="99"/>
      <c r="F2651" s="99"/>
      <c r="G2651" s="215"/>
    </row>
    <row r="2652" spans="1:7" ht="24" customHeight="1" x14ac:dyDescent="0.2">
      <c r="A2652" s="206" t="s">
        <v>1726</v>
      </c>
      <c r="B2652" s="207" t="str">
        <f>Comitente</f>
        <v>SUBSECRETARIA DE OBRAS PUBLICAS</v>
      </c>
      <c r="C2652" s="216"/>
      <c r="D2652" s="74"/>
      <c r="E2652" s="74"/>
      <c r="F2652" s="190"/>
      <c r="G2652" s="191"/>
    </row>
    <row r="2653" spans="1:7" ht="24" customHeight="1" x14ac:dyDescent="0.2">
      <c r="A2653" s="206" t="s">
        <v>1727</v>
      </c>
      <c r="B2653" s="207">
        <f>Contratista</f>
        <v>0</v>
      </c>
      <c r="C2653" s="217"/>
      <c r="D2653" s="217"/>
      <c r="E2653" s="217"/>
      <c r="F2653" s="190"/>
      <c r="G2653" s="191"/>
    </row>
    <row r="2654" spans="1:7" ht="24" customHeight="1" x14ac:dyDescent="0.2">
      <c r="A2654" s="206" t="s">
        <v>1728</v>
      </c>
      <c r="B2654" s="207" t="str">
        <f>Obra</f>
        <v>CAPS. VIRGEN DE GUADALUPE</v>
      </c>
      <c r="C2654" s="217"/>
      <c r="D2654" s="217"/>
      <c r="E2654" s="217"/>
      <c r="F2654" s="190" t="s">
        <v>1729</v>
      </c>
      <c r="G2654" s="218">
        <f>Fecha_Base</f>
        <v>0</v>
      </c>
    </row>
    <row r="2655" spans="1:7" ht="24" customHeight="1" x14ac:dyDescent="0.2">
      <c r="A2655" s="208" t="s">
        <v>1730</v>
      </c>
      <c r="B2655" s="100" t="str">
        <f>Ubicación</f>
        <v xml:space="preserve"> Calle Enfermera Medina y Cristobal Colon - Dpto. CAUCETE   -  Sup. 227,50m2</v>
      </c>
      <c r="C2655" s="74"/>
      <c r="E2655" s="178"/>
      <c r="G2655" s="194"/>
    </row>
    <row r="2656" spans="1:7" ht="24" customHeight="1" x14ac:dyDescent="0.2">
      <c r="A2656" s="208" t="s">
        <v>1731</v>
      </c>
      <c r="B2656" s="192">
        <f>IFERROR(VALUE(LEFT(B2657,FIND(".",B2657)-1)),"")</f>
        <v>9</v>
      </c>
      <c r="C2656" s="71" t="str">
        <f>IFERROR(VLOOKUP(B2656,Tabla_CyP,2,FALSE),"INSTALACION SERVICIO CONTRA INCENDIOS ")</f>
        <v xml:space="preserve">INSTALACION SERVICIO CONTRA INCENDIOS </v>
      </c>
      <c r="E2656" s="178"/>
      <c r="G2656" s="194"/>
    </row>
    <row r="2657" spans="1:7" ht="24" customHeight="1" x14ac:dyDescent="0.2">
      <c r="A2657" s="208" t="s">
        <v>1732</v>
      </c>
      <c r="B2657" s="193" t="str">
        <f>IFERROR(VLOOKUP(COUNTIF($A$1:A2657,"ANALISIS DE PRECIOS"),Tabla_NumeroItem,2,FALSE),"")</f>
        <v>9.3.3</v>
      </c>
      <c r="C2657" s="71" t="str">
        <f>IFERROR(VLOOKUP(B2657,Tabla_CyP,2,FALSE),"")</f>
        <v>Piso de Hormigón armado terminación estampado tipo Edfan</v>
      </c>
      <c r="E2657" s="178"/>
      <c r="F2657" s="190" t="s">
        <v>1733</v>
      </c>
      <c r="G2657" s="194" t="str">
        <f>IFERROR(VLOOKUP(B2657,Tabla_CyP,4,FALSE),"")</f>
        <v>m2</v>
      </c>
    </row>
    <row r="2658" spans="1:7" ht="24" customHeight="1" x14ac:dyDescent="0.2">
      <c r="A2658" s="208"/>
      <c r="B2658" s="100"/>
      <c r="E2658" s="178"/>
      <c r="G2658" s="194"/>
    </row>
    <row r="2659" spans="1:7" ht="24" customHeight="1" x14ac:dyDescent="0.2">
      <c r="A2659" s="419" t="s">
        <v>1734</v>
      </c>
      <c r="B2659" s="420"/>
      <c r="C2659" s="421" t="s">
        <v>1690</v>
      </c>
      <c r="D2659" s="421" t="s">
        <v>1735</v>
      </c>
      <c r="E2659" s="423" t="s">
        <v>1736</v>
      </c>
      <c r="F2659" s="425" t="s">
        <v>1737</v>
      </c>
      <c r="G2659" s="425" t="s">
        <v>1738</v>
      </c>
    </row>
    <row r="2660" spans="1:7" ht="24" customHeight="1" x14ac:dyDescent="0.2">
      <c r="A2660" s="209" t="s">
        <v>1739</v>
      </c>
      <c r="B2660" s="209" t="s">
        <v>1740</v>
      </c>
      <c r="C2660" s="422"/>
      <c r="D2660" s="422"/>
      <c r="E2660" s="424"/>
      <c r="F2660" s="426"/>
      <c r="G2660" s="426"/>
    </row>
    <row r="2661" spans="1:7" ht="24" customHeight="1" x14ac:dyDescent="0.2">
      <c r="A2661" s="189"/>
      <c r="B2661" s="210"/>
      <c r="C2661" s="89" t="s">
        <v>1741</v>
      </c>
      <c r="D2661" s="197"/>
      <c r="E2661" s="198"/>
      <c r="F2661" s="199"/>
      <c r="G2661" s="200"/>
    </row>
    <row r="2662" spans="1:7" ht="24" customHeight="1" x14ac:dyDescent="0.2">
      <c r="A2662" s="211" t="str">
        <f t="shared" ref="A2662:A2675" si="801">IFERROR(VLOOKUP(C2662,Tabla_Insumos,4,FALSE),"")</f>
        <v/>
      </c>
      <c r="B2662" s="211" t="str">
        <f>IFERROR(VLOOKUP(C2662,Tabla_Insumos,5,FALSE),"")</f>
        <v/>
      </c>
      <c r="C2662" s="220"/>
      <c r="D2662" s="174" t="str">
        <f t="shared" ref="D2662:D2675" si="802">IFERROR(VLOOKUP(C2662,Tabla_Insumos,2,FALSE),"")</f>
        <v/>
      </c>
      <c r="E2662" s="173"/>
      <c r="F2662" s="201">
        <f t="shared" ref="F2662:F2675" si="803">IFERROR(VLOOKUP(C2662,Tabla_Insumos,3,FALSE),0)</f>
        <v>0</v>
      </c>
      <c r="G2662" s="201">
        <f>ROUND(E2662*F2662,2)</f>
        <v>0</v>
      </c>
    </row>
    <row r="2663" spans="1:7" ht="24" customHeight="1" x14ac:dyDescent="0.2">
      <c r="A2663" s="211" t="str">
        <f t="shared" si="801"/>
        <v/>
      </c>
      <c r="B2663" s="211" t="str">
        <f t="shared" ref="B2663:B2675" si="804">IFERROR(VLOOKUP(C2663,Tabla_Insumos,5,FALSE),"")</f>
        <v/>
      </c>
      <c r="C2663" s="220"/>
      <c r="D2663" s="174" t="str">
        <f t="shared" si="802"/>
        <v/>
      </c>
      <c r="E2663" s="173"/>
      <c r="F2663" s="201">
        <f t="shared" si="803"/>
        <v>0</v>
      </c>
      <c r="G2663" s="201">
        <f t="shared" ref="G2663:G2675" si="805">ROUND(E2663*F2663,2)</f>
        <v>0</v>
      </c>
    </row>
    <row r="2664" spans="1:7" ht="24" customHeight="1" x14ac:dyDescent="0.2">
      <c r="A2664" s="211" t="str">
        <f t="shared" si="801"/>
        <v/>
      </c>
      <c r="B2664" s="211" t="str">
        <f t="shared" si="804"/>
        <v/>
      </c>
      <c r="C2664" s="227"/>
      <c r="D2664" s="174" t="str">
        <f t="shared" si="802"/>
        <v/>
      </c>
      <c r="E2664" s="173"/>
      <c r="F2664" s="201">
        <f t="shared" si="803"/>
        <v>0</v>
      </c>
      <c r="G2664" s="201">
        <f t="shared" si="805"/>
        <v>0</v>
      </c>
    </row>
    <row r="2665" spans="1:7" ht="24" customHeight="1" x14ac:dyDescent="0.2">
      <c r="A2665" s="211" t="str">
        <f t="shared" si="801"/>
        <v/>
      </c>
      <c r="B2665" s="211" t="str">
        <f t="shared" si="804"/>
        <v/>
      </c>
      <c r="C2665" s="220"/>
      <c r="D2665" s="174" t="str">
        <f t="shared" si="802"/>
        <v/>
      </c>
      <c r="E2665" s="173"/>
      <c r="F2665" s="201">
        <f t="shared" si="803"/>
        <v>0</v>
      </c>
      <c r="G2665" s="201">
        <f t="shared" si="805"/>
        <v>0</v>
      </c>
    </row>
    <row r="2666" spans="1:7" ht="24" customHeight="1" x14ac:dyDescent="0.2">
      <c r="A2666" s="211" t="str">
        <f t="shared" si="801"/>
        <v/>
      </c>
      <c r="B2666" s="211" t="str">
        <f t="shared" si="804"/>
        <v/>
      </c>
      <c r="C2666" s="221"/>
      <c r="D2666" s="172" t="str">
        <f t="shared" si="802"/>
        <v/>
      </c>
      <c r="E2666" s="176"/>
      <c r="F2666" s="201">
        <f t="shared" si="803"/>
        <v>0</v>
      </c>
      <c r="G2666" s="201">
        <f t="shared" si="805"/>
        <v>0</v>
      </c>
    </row>
    <row r="2667" spans="1:7" ht="24" customHeight="1" x14ac:dyDescent="0.2">
      <c r="A2667" s="211" t="str">
        <f t="shared" si="801"/>
        <v/>
      </c>
      <c r="B2667" s="211" t="str">
        <f t="shared" si="804"/>
        <v/>
      </c>
      <c r="C2667" s="221"/>
      <c r="D2667" s="172" t="str">
        <f t="shared" si="802"/>
        <v/>
      </c>
      <c r="E2667" s="176"/>
      <c r="F2667" s="201">
        <f t="shared" si="803"/>
        <v>0</v>
      </c>
      <c r="G2667" s="201">
        <f t="shared" si="805"/>
        <v>0</v>
      </c>
    </row>
    <row r="2668" spans="1:7" ht="24" customHeight="1" x14ac:dyDescent="0.2">
      <c r="A2668" s="211" t="str">
        <f t="shared" si="801"/>
        <v/>
      </c>
      <c r="B2668" s="211" t="str">
        <f t="shared" si="804"/>
        <v/>
      </c>
      <c r="C2668" s="221"/>
      <c r="D2668" s="172" t="str">
        <f t="shared" si="802"/>
        <v/>
      </c>
      <c r="E2668" s="176"/>
      <c r="F2668" s="201">
        <f t="shared" si="803"/>
        <v>0</v>
      </c>
      <c r="G2668" s="201">
        <f t="shared" si="805"/>
        <v>0</v>
      </c>
    </row>
    <row r="2669" spans="1:7" ht="24" customHeight="1" x14ac:dyDescent="0.2">
      <c r="A2669" s="211" t="str">
        <f t="shared" si="801"/>
        <v/>
      </c>
      <c r="B2669" s="211" t="str">
        <f t="shared" si="804"/>
        <v/>
      </c>
      <c r="C2669" s="221"/>
      <c r="D2669" s="172" t="str">
        <f t="shared" si="802"/>
        <v/>
      </c>
      <c r="E2669" s="176"/>
      <c r="F2669" s="201">
        <f t="shared" si="803"/>
        <v>0</v>
      </c>
      <c r="G2669" s="201">
        <f t="shared" si="805"/>
        <v>0</v>
      </c>
    </row>
    <row r="2670" spans="1:7" ht="24" customHeight="1" x14ac:dyDescent="0.2">
      <c r="A2670" s="211" t="str">
        <f t="shared" si="801"/>
        <v/>
      </c>
      <c r="B2670" s="211" t="str">
        <f t="shared" si="804"/>
        <v/>
      </c>
      <c r="C2670" s="221"/>
      <c r="D2670" s="172" t="str">
        <f t="shared" si="802"/>
        <v/>
      </c>
      <c r="E2670" s="176"/>
      <c r="F2670" s="201">
        <f t="shared" si="803"/>
        <v>0</v>
      </c>
      <c r="G2670" s="201">
        <f t="shared" si="805"/>
        <v>0</v>
      </c>
    </row>
    <row r="2671" spans="1:7" ht="24" customHeight="1" x14ac:dyDescent="0.2">
      <c r="A2671" s="211" t="str">
        <f t="shared" si="801"/>
        <v/>
      </c>
      <c r="B2671" s="211" t="str">
        <f t="shared" si="804"/>
        <v/>
      </c>
      <c r="C2671" s="221"/>
      <c r="D2671" s="172" t="str">
        <f t="shared" si="802"/>
        <v/>
      </c>
      <c r="E2671" s="176"/>
      <c r="F2671" s="201">
        <f t="shared" si="803"/>
        <v>0</v>
      </c>
      <c r="G2671" s="201">
        <f t="shared" si="805"/>
        <v>0</v>
      </c>
    </row>
    <row r="2672" spans="1:7" ht="24" customHeight="1" x14ac:dyDescent="0.2">
      <c r="A2672" s="211" t="str">
        <f t="shared" si="801"/>
        <v/>
      </c>
      <c r="B2672" s="211" t="str">
        <f t="shared" si="804"/>
        <v/>
      </c>
      <c r="C2672" s="221"/>
      <c r="D2672" s="172" t="str">
        <f t="shared" si="802"/>
        <v/>
      </c>
      <c r="E2672" s="176"/>
      <c r="F2672" s="201">
        <f t="shared" si="803"/>
        <v>0</v>
      </c>
      <c r="G2672" s="201">
        <f t="shared" si="805"/>
        <v>0</v>
      </c>
    </row>
    <row r="2673" spans="1:7" ht="24" customHeight="1" x14ac:dyDescent="0.2">
      <c r="A2673" s="211" t="str">
        <f t="shared" si="801"/>
        <v/>
      </c>
      <c r="B2673" s="211" t="str">
        <f t="shared" si="804"/>
        <v/>
      </c>
      <c r="C2673" s="221"/>
      <c r="D2673" s="172" t="str">
        <f t="shared" si="802"/>
        <v/>
      </c>
      <c r="E2673" s="176"/>
      <c r="F2673" s="201">
        <f t="shared" si="803"/>
        <v>0</v>
      </c>
      <c r="G2673" s="201">
        <f t="shared" si="805"/>
        <v>0</v>
      </c>
    </row>
    <row r="2674" spans="1:7" ht="24" customHeight="1" x14ac:dyDescent="0.2">
      <c r="A2674" s="211" t="str">
        <f t="shared" si="801"/>
        <v/>
      </c>
      <c r="B2674" s="211" t="str">
        <f t="shared" si="804"/>
        <v/>
      </c>
      <c r="C2674" s="221"/>
      <c r="D2674" s="172" t="str">
        <f t="shared" si="802"/>
        <v/>
      </c>
      <c r="E2674" s="176"/>
      <c r="F2674" s="201">
        <f t="shared" si="803"/>
        <v>0</v>
      </c>
      <c r="G2674" s="201">
        <f t="shared" si="805"/>
        <v>0</v>
      </c>
    </row>
    <row r="2675" spans="1:7" ht="24" customHeight="1" x14ac:dyDescent="0.2">
      <c r="A2675" s="211" t="str">
        <f t="shared" si="801"/>
        <v/>
      </c>
      <c r="B2675" s="211" t="str">
        <f t="shared" si="804"/>
        <v/>
      </c>
      <c r="C2675" s="221"/>
      <c r="D2675" s="172" t="str">
        <f t="shared" si="802"/>
        <v/>
      </c>
      <c r="E2675" s="176"/>
      <c r="F2675" s="202">
        <f t="shared" si="803"/>
        <v>0</v>
      </c>
      <c r="G2675" s="201">
        <f t="shared" si="805"/>
        <v>0</v>
      </c>
    </row>
    <row r="2676" spans="1:7" ht="24" customHeight="1" x14ac:dyDescent="0.2">
      <c r="A2676" s="212"/>
      <c r="E2676" s="178"/>
      <c r="F2676" s="195" t="s">
        <v>1742</v>
      </c>
      <c r="G2676" s="222">
        <f>SUBTOTAL(9,G2662:G2675)</f>
        <v>0</v>
      </c>
    </row>
    <row r="2677" spans="1:7" ht="24" customHeight="1" x14ac:dyDescent="0.2">
      <c r="A2677" s="212"/>
      <c r="C2677" s="74" t="s">
        <v>1743</v>
      </c>
      <c r="E2677" s="178"/>
      <c r="G2677" s="194"/>
    </row>
    <row r="2678" spans="1:7" ht="24" customHeight="1" x14ac:dyDescent="0.2">
      <c r="A2678" s="211" t="str">
        <f t="shared" ref="A2678:A2685" si="806">IFERROR(VLOOKUP(C2678,Tabla_Insumos,4,FALSE),"")</f>
        <v/>
      </c>
      <c r="B2678" s="211" t="str">
        <f t="shared" ref="B2678:B2685" si="807">IFERROR(VLOOKUP(A2678,Tabla_Indices,5,FALSE),"")</f>
        <v/>
      </c>
      <c r="C2678" s="220"/>
      <c r="D2678" s="174" t="str">
        <f t="shared" ref="D2678:D2685" si="808">IFERROR(VLOOKUP(C2678,Tabla_Insumos,2,FALSE),"")</f>
        <v/>
      </c>
      <c r="E2678" s="173"/>
      <c r="F2678" s="201">
        <f t="shared" ref="F2678:F2685" si="809">IFERROR(VLOOKUP(C2678,Tabla_Insumos,3,FALSE),0)</f>
        <v>0</v>
      </c>
      <c r="G2678" s="201">
        <f>ROUND(E2678*F2678,2)</f>
        <v>0</v>
      </c>
    </row>
    <row r="2679" spans="1:7" ht="24" customHeight="1" x14ac:dyDescent="0.2">
      <c r="A2679" s="211" t="str">
        <f t="shared" si="806"/>
        <v/>
      </c>
      <c r="B2679" s="211" t="str">
        <f t="shared" si="807"/>
        <v/>
      </c>
      <c r="C2679" s="220"/>
      <c r="D2679" s="174" t="str">
        <f t="shared" si="808"/>
        <v/>
      </c>
      <c r="E2679" s="173"/>
      <c r="F2679" s="201">
        <f t="shared" si="809"/>
        <v>0</v>
      </c>
      <c r="G2679" s="201">
        <f>ROUND(E2679*F2679,2)</f>
        <v>0</v>
      </c>
    </row>
    <row r="2680" spans="1:7" ht="24" customHeight="1" x14ac:dyDescent="0.2">
      <c r="A2680" s="211" t="str">
        <f t="shared" si="806"/>
        <v/>
      </c>
      <c r="B2680" s="211" t="str">
        <f t="shared" si="807"/>
        <v/>
      </c>
      <c r="C2680" s="220"/>
      <c r="D2680" s="174" t="str">
        <f t="shared" si="808"/>
        <v/>
      </c>
      <c r="E2680" s="173"/>
      <c r="F2680" s="201">
        <f t="shared" si="809"/>
        <v>0</v>
      </c>
      <c r="G2680" s="201">
        <f t="shared" ref="G2680:G2685" si="810">ROUND(E2680*F2680,2)</f>
        <v>0</v>
      </c>
    </row>
    <row r="2681" spans="1:7" ht="24" customHeight="1" x14ac:dyDescent="0.2">
      <c r="A2681" s="211" t="str">
        <f t="shared" si="806"/>
        <v/>
      </c>
      <c r="B2681" s="211" t="str">
        <f t="shared" si="807"/>
        <v/>
      </c>
      <c r="C2681" s="220"/>
      <c r="D2681" s="174" t="str">
        <f t="shared" si="808"/>
        <v/>
      </c>
      <c r="E2681" s="173"/>
      <c r="F2681" s="201">
        <f t="shared" si="809"/>
        <v>0</v>
      </c>
      <c r="G2681" s="201">
        <f t="shared" si="810"/>
        <v>0</v>
      </c>
    </row>
    <row r="2682" spans="1:7" ht="24" customHeight="1" x14ac:dyDescent="0.2">
      <c r="A2682" s="211" t="str">
        <f t="shared" si="806"/>
        <v/>
      </c>
      <c r="B2682" s="211" t="str">
        <f t="shared" si="807"/>
        <v/>
      </c>
      <c r="C2682" s="220"/>
      <c r="D2682" s="174" t="str">
        <f t="shared" si="808"/>
        <v/>
      </c>
      <c r="E2682" s="173"/>
      <c r="F2682" s="201">
        <f t="shared" si="809"/>
        <v>0</v>
      </c>
      <c r="G2682" s="201">
        <f t="shared" si="810"/>
        <v>0</v>
      </c>
    </row>
    <row r="2683" spans="1:7" ht="24" customHeight="1" x14ac:dyDescent="0.2">
      <c r="A2683" s="211" t="str">
        <f t="shared" si="806"/>
        <v/>
      </c>
      <c r="B2683" s="211" t="str">
        <f t="shared" si="807"/>
        <v/>
      </c>
      <c r="C2683" s="220"/>
      <c r="D2683" s="174" t="str">
        <f t="shared" si="808"/>
        <v/>
      </c>
      <c r="E2683" s="173"/>
      <c r="F2683" s="201">
        <f t="shared" si="809"/>
        <v>0</v>
      </c>
      <c r="G2683" s="201">
        <f t="shared" si="810"/>
        <v>0</v>
      </c>
    </row>
    <row r="2684" spans="1:7" ht="24" customHeight="1" x14ac:dyDescent="0.2">
      <c r="A2684" s="211" t="str">
        <f t="shared" si="806"/>
        <v/>
      </c>
      <c r="B2684" s="211" t="str">
        <f t="shared" si="807"/>
        <v/>
      </c>
      <c r="C2684" s="221"/>
      <c r="D2684" s="172" t="str">
        <f t="shared" si="808"/>
        <v/>
      </c>
      <c r="E2684" s="176"/>
      <c r="F2684" s="201">
        <f t="shared" si="809"/>
        <v>0</v>
      </c>
      <c r="G2684" s="201">
        <f t="shared" si="810"/>
        <v>0</v>
      </c>
    </row>
    <row r="2685" spans="1:7" ht="24" customHeight="1" x14ac:dyDescent="0.2">
      <c r="A2685" s="211" t="str">
        <f t="shared" si="806"/>
        <v/>
      </c>
      <c r="B2685" s="211" t="str">
        <f t="shared" si="807"/>
        <v/>
      </c>
      <c r="C2685" s="221"/>
      <c r="D2685" s="172" t="str">
        <f t="shared" si="808"/>
        <v/>
      </c>
      <c r="E2685" s="176"/>
      <c r="F2685" s="201">
        <f t="shared" si="809"/>
        <v>0</v>
      </c>
      <c r="G2685" s="201">
        <f t="shared" si="810"/>
        <v>0</v>
      </c>
    </row>
    <row r="2686" spans="1:7" ht="24" customHeight="1" x14ac:dyDescent="0.2">
      <c r="A2686" s="212"/>
      <c r="E2686" s="178"/>
      <c r="F2686" s="195" t="s">
        <v>1744</v>
      </c>
      <c r="G2686" s="222">
        <f>SUBTOTAL(9,G2678:G2685)</f>
        <v>0</v>
      </c>
    </row>
    <row r="2687" spans="1:7" ht="24" customHeight="1" x14ac:dyDescent="0.2">
      <c r="A2687" s="212"/>
      <c r="C2687" s="74" t="s">
        <v>1745</v>
      </c>
      <c r="E2687" s="178"/>
      <c r="G2687" s="194"/>
    </row>
    <row r="2688" spans="1:7" ht="24" customHeight="1" x14ac:dyDescent="0.2">
      <c r="A2688" s="211" t="str">
        <f t="shared" ref="A2688:A2696" si="811">IFERROR(VLOOKUP(C2688,Tabla_Insumos,4,FALSE),"")</f>
        <v/>
      </c>
      <c r="B2688" s="211" t="str">
        <f t="shared" ref="B2688:B2696" si="812">IFERROR(VLOOKUP(C2688,Tabla_Insumos,5,FALSE),"")</f>
        <v/>
      </c>
      <c r="C2688" s="220"/>
      <c r="D2688" s="174" t="str">
        <f t="shared" ref="D2688:D2696" si="813">IFERROR(VLOOKUP(C2688,Tabla_Insumos,2,FALSE),"")</f>
        <v/>
      </c>
      <c r="E2688" s="173"/>
      <c r="F2688" s="201">
        <f t="shared" ref="F2688:F2696" si="814">IFERROR(VLOOKUP(C2688,Tabla_Insumos,3,FALSE),0)</f>
        <v>0</v>
      </c>
      <c r="G2688" s="201">
        <f t="shared" ref="G2688:G2696" si="815">ROUND(E2688*F2688,2)</f>
        <v>0</v>
      </c>
    </row>
    <row r="2689" spans="1:7" ht="24" customHeight="1" x14ac:dyDescent="0.2">
      <c r="A2689" s="211" t="str">
        <f t="shared" si="811"/>
        <v/>
      </c>
      <c r="B2689" s="211" t="str">
        <f t="shared" si="812"/>
        <v/>
      </c>
      <c r="C2689" s="220"/>
      <c r="D2689" s="174" t="str">
        <f t="shared" si="813"/>
        <v/>
      </c>
      <c r="E2689" s="173"/>
      <c r="F2689" s="201">
        <f t="shared" si="814"/>
        <v>0</v>
      </c>
      <c r="G2689" s="201">
        <f t="shared" si="815"/>
        <v>0</v>
      </c>
    </row>
    <row r="2690" spans="1:7" ht="24" customHeight="1" x14ac:dyDescent="0.2">
      <c r="A2690" s="211" t="str">
        <f t="shared" si="811"/>
        <v/>
      </c>
      <c r="B2690" s="211" t="str">
        <f t="shared" si="812"/>
        <v/>
      </c>
      <c r="C2690" s="221"/>
      <c r="D2690" s="172" t="str">
        <f t="shared" si="813"/>
        <v/>
      </c>
      <c r="E2690" s="176"/>
      <c r="F2690" s="201">
        <f t="shared" si="814"/>
        <v>0</v>
      </c>
      <c r="G2690" s="201">
        <f t="shared" si="815"/>
        <v>0</v>
      </c>
    </row>
    <row r="2691" spans="1:7" ht="24" customHeight="1" x14ac:dyDescent="0.2">
      <c r="A2691" s="211" t="str">
        <f t="shared" si="811"/>
        <v/>
      </c>
      <c r="B2691" s="211" t="str">
        <f t="shared" si="812"/>
        <v/>
      </c>
      <c r="C2691" s="221"/>
      <c r="D2691" s="172" t="str">
        <f t="shared" si="813"/>
        <v/>
      </c>
      <c r="E2691" s="176"/>
      <c r="F2691" s="201">
        <f t="shared" si="814"/>
        <v>0</v>
      </c>
      <c r="G2691" s="201">
        <f t="shared" si="815"/>
        <v>0</v>
      </c>
    </row>
    <row r="2692" spans="1:7" ht="24" customHeight="1" x14ac:dyDescent="0.2">
      <c r="A2692" s="211" t="str">
        <f t="shared" si="811"/>
        <v/>
      </c>
      <c r="B2692" s="211" t="str">
        <f t="shared" si="812"/>
        <v/>
      </c>
      <c r="C2692" s="221"/>
      <c r="D2692" s="172" t="str">
        <f t="shared" si="813"/>
        <v/>
      </c>
      <c r="E2692" s="176"/>
      <c r="F2692" s="201">
        <f t="shared" si="814"/>
        <v>0</v>
      </c>
      <c r="G2692" s="201">
        <f t="shared" si="815"/>
        <v>0</v>
      </c>
    </row>
    <row r="2693" spans="1:7" ht="24" customHeight="1" x14ac:dyDescent="0.2">
      <c r="A2693" s="211" t="str">
        <f t="shared" si="811"/>
        <v/>
      </c>
      <c r="B2693" s="211" t="str">
        <f t="shared" si="812"/>
        <v/>
      </c>
      <c r="C2693" s="221"/>
      <c r="D2693" s="172" t="str">
        <f t="shared" si="813"/>
        <v/>
      </c>
      <c r="E2693" s="176"/>
      <c r="F2693" s="201">
        <f t="shared" si="814"/>
        <v>0</v>
      </c>
      <c r="G2693" s="201">
        <f t="shared" si="815"/>
        <v>0</v>
      </c>
    </row>
    <row r="2694" spans="1:7" ht="24" customHeight="1" x14ac:dyDescent="0.2">
      <c r="A2694" s="211" t="str">
        <f t="shared" si="811"/>
        <v/>
      </c>
      <c r="B2694" s="211" t="str">
        <f t="shared" si="812"/>
        <v/>
      </c>
      <c r="C2694" s="221"/>
      <c r="D2694" s="172" t="str">
        <f t="shared" si="813"/>
        <v/>
      </c>
      <c r="E2694" s="176"/>
      <c r="F2694" s="201">
        <f t="shared" si="814"/>
        <v>0</v>
      </c>
      <c r="G2694" s="201">
        <f t="shared" si="815"/>
        <v>0</v>
      </c>
    </row>
    <row r="2695" spans="1:7" ht="24" customHeight="1" x14ac:dyDescent="0.2">
      <c r="A2695" s="211" t="str">
        <f t="shared" si="811"/>
        <v/>
      </c>
      <c r="B2695" s="211" t="str">
        <f t="shared" si="812"/>
        <v/>
      </c>
      <c r="C2695" s="221"/>
      <c r="D2695" s="172" t="str">
        <f t="shared" si="813"/>
        <v/>
      </c>
      <c r="E2695" s="176"/>
      <c r="F2695" s="201">
        <f t="shared" si="814"/>
        <v>0</v>
      </c>
      <c r="G2695" s="201">
        <f t="shared" si="815"/>
        <v>0</v>
      </c>
    </row>
    <row r="2696" spans="1:7" ht="24" customHeight="1" x14ac:dyDescent="0.2">
      <c r="A2696" s="211" t="str">
        <f t="shared" si="811"/>
        <v/>
      </c>
      <c r="B2696" s="211" t="str">
        <f t="shared" si="812"/>
        <v/>
      </c>
      <c r="C2696" s="221"/>
      <c r="D2696" s="172" t="str">
        <f t="shared" si="813"/>
        <v/>
      </c>
      <c r="E2696" s="176"/>
      <c r="F2696" s="201">
        <f t="shared" si="814"/>
        <v>0</v>
      </c>
      <c r="G2696" s="201">
        <f t="shared" si="815"/>
        <v>0</v>
      </c>
    </row>
    <row r="2697" spans="1:7" ht="24" customHeight="1" x14ac:dyDescent="0.2">
      <c r="A2697" s="213"/>
      <c r="E2697" s="178"/>
      <c r="F2697" s="195" t="s">
        <v>1746</v>
      </c>
      <c r="G2697" s="222">
        <f>SUBTOTAL(9,G2688:G2696)</f>
        <v>0</v>
      </c>
    </row>
    <row r="2698" spans="1:7" ht="24" customHeight="1" x14ac:dyDescent="0.2">
      <c r="A2698" s="212"/>
      <c r="E2698" s="178"/>
      <c r="G2698" s="194"/>
    </row>
    <row r="2699" spans="1:7" ht="24" customHeight="1" x14ac:dyDescent="0.2">
      <c r="A2699" s="214" t="str">
        <f>B2657</f>
        <v>9.3.3</v>
      </c>
      <c r="B2699" s="98" t="str">
        <f>C2657</f>
        <v>Piso de Hormigón armado terminación estampado tipo Edfan</v>
      </c>
      <c r="C2699" s="197"/>
      <c r="D2699" s="197" t="s">
        <v>1747</v>
      </c>
      <c r="E2699" s="198"/>
      <c r="F2699" s="225" t="s">
        <v>1748</v>
      </c>
      <c r="G2699" s="226">
        <f>SUBTOTAL(9,G2662:G2698)</f>
        <v>0</v>
      </c>
    </row>
    <row r="2701" spans="1:7" ht="24" customHeight="1" x14ac:dyDescent="0.2">
      <c r="A2701" s="203" t="s">
        <v>1725</v>
      </c>
      <c r="B2701" s="204"/>
      <c r="C2701" s="99"/>
      <c r="D2701" s="99"/>
      <c r="E2701" s="99"/>
      <c r="F2701" s="99"/>
      <c r="G2701" s="215"/>
    </row>
    <row r="2702" spans="1:7" ht="24" customHeight="1" x14ac:dyDescent="0.2">
      <c r="A2702" s="206" t="s">
        <v>1726</v>
      </c>
      <c r="B2702" s="207" t="str">
        <f>Comitente</f>
        <v>SUBSECRETARIA DE OBRAS PUBLICAS</v>
      </c>
      <c r="C2702" s="216"/>
      <c r="D2702" s="74"/>
      <c r="E2702" s="74"/>
      <c r="F2702" s="190"/>
      <c r="G2702" s="191"/>
    </row>
    <row r="2703" spans="1:7" ht="24" customHeight="1" x14ac:dyDescent="0.2">
      <c r="A2703" s="206" t="s">
        <v>1727</v>
      </c>
      <c r="B2703" s="207">
        <f>Contratista</f>
        <v>0</v>
      </c>
      <c r="C2703" s="217"/>
      <c r="D2703" s="217"/>
      <c r="E2703" s="217"/>
      <c r="F2703" s="190"/>
      <c r="G2703" s="191"/>
    </row>
    <row r="2704" spans="1:7" ht="24" customHeight="1" x14ac:dyDescent="0.2">
      <c r="A2704" s="206" t="s">
        <v>1728</v>
      </c>
      <c r="B2704" s="207" t="str">
        <f>Obra</f>
        <v>CAPS. VIRGEN DE GUADALUPE</v>
      </c>
      <c r="C2704" s="217"/>
      <c r="D2704" s="217"/>
      <c r="E2704" s="217"/>
      <c r="F2704" s="190" t="s">
        <v>1729</v>
      </c>
      <c r="G2704" s="218">
        <f>Fecha_Base</f>
        <v>0</v>
      </c>
    </row>
    <row r="2705" spans="1:7" ht="24" customHeight="1" x14ac:dyDescent="0.2">
      <c r="A2705" s="208" t="s">
        <v>1730</v>
      </c>
      <c r="B2705" s="100" t="str">
        <f>Ubicación</f>
        <v xml:space="preserve"> Calle Enfermera Medina y Cristobal Colon - Dpto. CAUCETE   -  Sup. 227,50m2</v>
      </c>
      <c r="C2705" s="74"/>
      <c r="E2705" s="178"/>
      <c r="G2705" s="194"/>
    </row>
    <row r="2706" spans="1:7" ht="24" customHeight="1" x14ac:dyDescent="0.2">
      <c r="A2706" s="208" t="s">
        <v>1731</v>
      </c>
      <c r="B2706" s="192">
        <f>IFERROR(VALUE(LEFT(B2707,FIND(".",B2707)-1)),"")</f>
        <v>9</v>
      </c>
      <c r="C2706" s="71" t="str">
        <f>IFERROR(VLOOKUP(B2706,Tabla_CyP,2,FALSE),"")</f>
        <v/>
      </c>
      <c r="E2706" s="178"/>
      <c r="G2706" s="194"/>
    </row>
    <row r="2707" spans="1:7" ht="24" customHeight="1" x14ac:dyDescent="0.2">
      <c r="A2707" s="208" t="s">
        <v>1732</v>
      </c>
      <c r="B2707" s="193" t="str">
        <f>IFERROR(VLOOKUP(COUNTIF($A$1:A2707,"ANALISIS DE PRECIOS"),Tabla_NumeroItem,2,FALSE),"")</f>
        <v>9.5</v>
      </c>
      <c r="C2707" s="71" t="str">
        <f>IFERROR(VLOOKUP(B2707,Tabla_CyP,2,FALSE),"")</f>
        <v>Umbrales y Solias</v>
      </c>
      <c r="E2707" s="178"/>
      <c r="F2707" s="190" t="s">
        <v>1733</v>
      </c>
      <c r="G2707" s="194" t="str">
        <f>IFERROR(VLOOKUP(B2707,Tabla_CyP,4,FALSE),"")</f>
        <v>ml</v>
      </c>
    </row>
    <row r="2708" spans="1:7" ht="24" customHeight="1" x14ac:dyDescent="0.2">
      <c r="A2708" s="208"/>
      <c r="B2708" s="100"/>
      <c r="E2708" s="178"/>
      <c r="G2708" s="194"/>
    </row>
    <row r="2709" spans="1:7" ht="24" customHeight="1" x14ac:dyDescent="0.2">
      <c r="A2709" s="419" t="s">
        <v>1734</v>
      </c>
      <c r="B2709" s="420"/>
      <c r="C2709" s="421" t="s">
        <v>1690</v>
      </c>
      <c r="D2709" s="421" t="s">
        <v>1735</v>
      </c>
      <c r="E2709" s="423" t="s">
        <v>1736</v>
      </c>
      <c r="F2709" s="425" t="s">
        <v>1737</v>
      </c>
      <c r="G2709" s="425" t="s">
        <v>1738</v>
      </c>
    </row>
    <row r="2710" spans="1:7" ht="24" customHeight="1" x14ac:dyDescent="0.2">
      <c r="A2710" s="209" t="s">
        <v>1739</v>
      </c>
      <c r="B2710" s="209" t="s">
        <v>1740</v>
      </c>
      <c r="C2710" s="422"/>
      <c r="D2710" s="422"/>
      <c r="E2710" s="424"/>
      <c r="F2710" s="426"/>
      <c r="G2710" s="426"/>
    </row>
    <row r="2711" spans="1:7" ht="24" customHeight="1" x14ac:dyDescent="0.2">
      <c r="A2711" s="189"/>
      <c r="B2711" s="210"/>
      <c r="C2711" s="89" t="s">
        <v>1741</v>
      </c>
      <c r="D2711" s="197"/>
      <c r="E2711" s="198"/>
      <c r="F2711" s="199"/>
      <c r="G2711" s="200"/>
    </row>
    <row r="2712" spans="1:7" ht="24" customHeight="1" x14ac:dyDescent="0.2">
      <c r="A2712" s="211" t="str">
        <f t="shared" ref="A2712:A2725" si="816">IFERROR(VLOOKUP(C2712,Tabla_Insumos,4,FALSE),"")</f>
        <v/>
      </c>
      <c r="B2712" s="211" t="str">
        <f>IFERROR(VLOOKUP(C2712,Tabla_Insumos,5,FALSE),"")</f>
        <v/>
      </c>
      <c r="C2712" s="220"/>
      <c r="D2712" s="174" t="str">
        <f t="shared" ref="D2712:D2725" si="817">IFERROR(VLOOKUP(C2712,Tabla_Insumos,2,FALSE),"")</f>
        <v/>
      </c>
      <c r="E2712" s="173"/>
      <c r="F2712" s="201">
        <f t="shared" ref="F2712:F2725" si="818">IFERROR(VLOOKUP(C2712,Tabla_Insumos,3,FALSE),0)</f>
        <v>0</v>
      </c>
      <c r="G2712" s="201">
        <f>ROUND(E2712*F2712,2)</f>
        <v>0</v>
      </c>
    </row>
    <row r="2713" spans="1:7" ht="24" customHeight="1" x14ac:dyDescent="0.2">
      <c r="A2713" s="211" t="str">
        <f t="shared" si="816"/>
        <v/>
      </c>
      <c r="B2713" s="211" t="str">
        <f t="shared" ref="B2713:B2725" si="819">IFERROR(VLOOKUP(C2713,Tabla_Insumos,5,FALSE),"")</f>
        <v/>
      </c>
      <c r="C2713" s="220"/>
      <c r="D2713" s="174" t="str">
        <f t="shared" si="817"/>
        <v/>
      </c>
      <c r="E2713" s="173"/>
      <c r="F2713" s="201">
        <f t="shared" si="818"/>
        <v>0</v>
      </c>
      <c r="G2713" s="201">
        <f t="shared" ref="G2713:G2725" si="820">ROUND(E2713*F2713,2)</f>
        <v>0</v>
      </c>
    </row>
    <row r="2714" spans="1:7" ht="24" customHeight="1" x14ac:dyDescent="0.2">
      <c r="A2714" s="211" t="str">
        <f t="shared" si="816"/>
        <v/>
      </c>
      <c r="B2714" s="211" t="str">
        <f t="shared" si="819"/>
        <v/>
      </c>
      <c r="C2714" s="227"/>
      <c r="D2714" s="174" t="str">
        <f t="shared" si="817"/>
        <v/>
      </c>
      <c r="E2714" s="173"/>
      <c r="F2714" s="201">
        <f t="shared" si="818"/>
        <v>0</v>
      </c>
      <c r="G2714" s="201">
        <f t="shared" si="820"/>
        <v>0</v>
      </c>
    </row>
    <row r="2715" spans="1:7" ht="24" customHeight="1" x14ac:dyDescent="0.2">
      <c r="A2715" s="211" t="str">
        <f t="shared" si="816"/>
        <v/>
      </c>
      <c r="B2715" s="211" t="str">
        <f t="shared" si="819"/>
        <v/>
      </c>
      <c r="C2715" s="220"/>
      <c r="D2715" s="174" t="str">
        <f t="shared" si="817"/>
        <v/>
      </c>
      <c r="E2715" s="173"/>
      <c r="F2715" s="201">
        <f t="shared" si="818"/>
        <v>0</v>
      </c>
      <c r="G2715" s="201">
        <f t="shared" si="820"/>
        <v>0</v>
      </c>
    </row>
    <row r="2716" spans="1:7" ht="24" customHeight="1" x14ac:dyDescent="0.2">
      <c r="A2716" s="211" t="str">
        <f t="shared" si="816"/>
        <v/>
      </c>
      <c r="B2716" s="211" t="str">
        <f t="shared" si="819"/>
        <v/>
      </c>
      <c r="C2716" s="221"/>
      <c r="D2716" s="172" t="str">
        <f t="shared" si="817"/>
        <v/>
      </c>
      <c r="E2716" s="176"/>
      <c r="F2716" s="201">
        <f t="shared" si="818"/>
        <v>0</v>
      </c>
      <c r="G2716" s="201">
        <f t="shared" si="820"/>
        <v>0</v>
      </c>
    </row>
    <row r="2717" spans="1:7" ht="24" customHeight="1" x14ac:dyDescent="0.2">
      <c r="A2717" s="211" t="str">
        <f t="shared" si="816"/>
        <v/>
      </c>
      <c r="B2717" s="211" t="str">
        <f t="shared" si="819"/>
        <v/>
      </c>
      <c r="C2717" s="221"/>
      <c r="D2717" s="172" t="str">
        <f t="shared" si="817"/>
        <v/>
      </c>
      <c r="E2717" s="176"/>
      <c r="F2717" s="201">
        <f t="shared" si="818"/>
        <v>0</v>
      </c>
      <c r="G2717" s="201">
        <f t="shared" si="820"/>
        <v>0</v>
      </c>
    </row>
    <row r="2718" spans="1:7" ht="24" customHeight="1" x14ac:dyDescent="0.2">
      <c r="A2718" s="211" t="str">
        <f t="shared" si="816"/>
        <v/>
      </c>
      <c r="B2718" s="211" t="str">
        <f t="shared" si="819"/>
        <v/>
      </c>
      <c r="C2718" s="221"/>
      <c r="D2718" s="172" t="str">
        <f t="shared" si="817"/>
        <v/>
      </c>
      <c r="E2718" s="176"/>
      <c r="F2718" s="201">
        <f t="shared" si="818"/>
        <v>0</v>
      </c>
      <c r="G2718" s="201">
        <f t="shared" si="820"/>
        <v>0</v>
      </c>
    </row>
    <row r="2719" spans="1:7" ht="24" customHeight="1" x14ac:dyDescent="0.2">
      <c r="A2719" s="211" t="str">
        <f t="shared" si="816"/>
        <v/>
      </c>
      <c r="B2719" s="211" t="str">
        <f t="shared" si="819"/>
        <v/>
      </c>
      <c r="C2719" s="221"/>
      <c r="D2719" s="172" t="str">
        <f t="shared" si="817"/>
        <v/>
      </c>
      <c r="E2719" s="176"/>
      <c r="F2719" s="201">
        <f t="shared" si="818"/>
        <v>0</v>
      </c>
      <c r="G2719" s="201">
        <f t="shared" si="820"/>
        <v>0</v>
      </c>
    </row>
    <row r="2720" spans="1:7" ht="24" customHeight="1" x14ac:dyDescent="0.2">
      <c r="A2720" s="211" t="str">
        <f t="shared" si="816"/>
        <v/>
      </c>
      <c r="B2720" s="211" t="str">
        <f t="shared" si="819"/>
        <v/>
      </c>
      <c r="C2720" s="221"/>
      <c r="D2720" s="172" t="str">
        <f t="shared" si="817"/>
        <v/>
      </c>
      <c r="E2720" s="176"/>
      <c r="F2720" s="201">
        <f t="shared" si="818"/>
        <v>0</v>
      </c>
      <c r="G2720" s="201">
        <f t="shared" si="820"/>
        <v>0</v>
      </c>
    </row>
    <row r="2721" spans="1:7" ht="24" customHeight="1" x14ac:dyDescent="0.2">
      <c r="A2721" s="211" t="str">
        <f t="shared" si="816"/>
        <v/>
      </c>
      <c r="B2721" s="211" t="str">
        <f t="shared" si="819"/>
        <v/>
      </c>
      <c r="C2721" s="221"/>
      <c r="D2721" s="172" t="str">
        <f t="shared" si="817"/>
        <v/>
      </c>
      <c r="E2721" s="176"/>
      <c r="F2721" s="201">
        <f t="shared" si="818"/>
        <v>0</v>
      </c>
      <c r="G2721" s="201">
        <f t="shared" si="820"/>
        <v>0</v>
      </c>
    </row>
    <row r="2722" spans="1:7" ht="24" customHeight="1" x14ac:dyDescent="0.2">
      <c r="A2722" s="211" t="str">
        <f t="shared" si="816"/>
        <v/>
      </c>
      <c r="B2722" s="211" t="str">
        <f t="shared" si="819"/>
        <v/>
      </c>
      <c r="C2722" s="221"/>
      <c r="D2722" s="172" t="str">
        <f t="shared" si="817"/>
        <v/>
      </c>
      <c r="E2722" s="176"/>
      <c r="F2722" s="201">
        <f t="shared" si="818"/>
        <v>0</v>
      </c>
      <c r="G2722" s="201">
        <f t="shared" si="820"/>
        <v>0</v>
      </c>
    </row>
    <row r="2723" spans="1:7" ht="24" customHeight="1" x14ac:dyDescent="0.2">
      <c r="A2723" s="211" t="str">
        <f t="shared" si="816"/>
        <v/>
      </c>
      <c r="B2723" s="211" t="str">
        <f t="shared" si="819"/>
        <v/>
      </c>
      <c r="C2723" s="221"/>
      <c r="D2723" s="172" t="str">
        <f t="shared" si="817"/>
        <v/>
      </c>
      <c r="E2723" s="176"/>
      <c r="F2723" s="201">
        <f t="shared" si="818"/>
        <v>0</v>
      </c>
      <c r="G2723" s="201">
        <f t="shared" si="820"/>
        <v>0</v>
      </c>
    </row>
    <row r="2724" spans="1:7" ht="24" customHeight="1" x14ac:dyDescent="0.2">
      <c r="A2724" s="211" t="str">
        <f t="shared" si="816"/>
        <v/>
      </c>
      <c r="B2724" s="211" t="str">
        <f t="shared" si="819"/>
        <v/>
      </c>
      <c r="C2724" s="221"/>
      <c r="D2724" s="172" t="str">
        <f t="shared" si="817"/>
        <v/>
      </c>
      <c r="E2724" s="176"/>
      <c r="F2724" s="201">
        <f t="shared" si="818"/>
        <v>0</v>
      </c>
      <c r="G2724" s="201">
        <f t="shared" si="820"/>
        <v>0</v>
      </c>
    </row>
    <row r="2725" spans="1:7" ht="24" customHeight="1" x14ac:dyDescent="0.2">
      <c r="A2725" s="211" t="str">
        <f t="shared" si="816"/>
        <v/>
      </c>
      <c r="B2725" s="211" t="str">
        <f t="shared" si="819"/>
        <v/>
      </c>
      <c r="C2725" s="221"/>
      <c r="D2725" s="172" t="str">
        <f t="shared" si="817"/>
        <v/>
      </c>
      <c r="E2725" s="176"/>
      <c r="F2725" s="202">
        <f t="shared" si="818"/>
        <v>0</v>
      </c>
      <c r="G2725" s="201">
        <f t="shared" si="820"/>
        <v>0</v>
      </c>
    </row>
    <row r="2726" spans="1:7" ht="24" customHeight="1" x14ac:dyDescent="0.2">
      <c r="A2726" s="212"/>
      <c r="E2726" s="178"/>
      <c r="F2726" s="195" t="s">
        <v>1742</v>
      </c>
      <c r="G2726" s="222">
        <f>SUBTOTAL(9,G2712:G2725)</f>
        <v>0</v>
      </c>
    </row>
    <row r="2727" spans="1:7" ht="24" customHeight="1" x14ac:dyDescent="0.2">
      <c r="A2727" s="212"/>
      <c r="C2727" s="74" t="s">
        <v>1743</v>
      </c>
      <c r="E2727" s="178"/>
      <c r="G2727" s="194"/>
    </row>
    <row r="2728" spans="1:7" ht="24" customHeight="1" x14ac:dyDescent="0.2">
      <c r="A2728" s="211" t="str">
        <f t="shared" ref="A2728:A2735" si="821">IFERROR(VLOOKUP(C2728,Tabla_Insumos,4,FALSE),"")</f>
        <v/>
      </c>
      <c r="B2728" s="211" t="str">
        <f t="shared" ref="B2728:B2735" si="822">IFERROR(VLOOKUP(A2728,Tabla_Indices,5,FALSE),"")</f>
        <v/>
      </c>
      <c r="C2728" s="220"/>
      <c r="D2728" s="174" t="str">
        <f t="shared" ref="D2728:D2735" si="823">IFERROR(VLOOKUP(C2728,Tabla_Insumos,2,FALSE),"")</f>
        <v/>
      </c>
      <c r="E2728" s="173"/>
      <c r="F2728" s="201">
        <f t="shared" ref="F2728:F2735" si="824">IFERROR(VLOOKUP(C2728,Tabla_Insumos,3,FALSE),0)</f>
        <v>0</v>
      </c>
      <c r="G2728" s="201">
        <f>ROUND(E2728*F2728,2)</f>
        <v>0</v>
      </c>
    </row>
    <row r="2729" spans="1:7" ht="24" customHeight="1" x14ac:dyDescent="0.2">
      <c r="A2729" s="211" t="str">
        <f t="shared" si="821"/>
        <v/>
      </c>
      <c r="B2729" s="211" t="str">
        <f t="shared" si="822"/>
        <v/>
      </c>
      <c r="C2729" s="220"/>
      <c r="D2729" s="174" t="str">
        <f t="shared" si="823"/>
        <v/>
      </c>
      <c r="E2729" s="173"/>
      <c r="F2729" s="201">
        <f t="shared" si="824"/>
        <v>0</v>
      </c>
      <c r="G2729" s="201">
        <f>ROUND(E2729*F2729,2)</f>
        <v>0</v>
      </c>
    </row>
    <row r="2730" spans="1:7" ht="24" customHeight="1" x14ac:dyDescent="0.2">
      <c r="A2730" s="211" t="str">
        <f t="shared" si="821"/>
        <v/>
      </c>
      <c r="B2730" s="211" t="str">
        <f t="shared" si="822"/>
        <v/>
      </c>
      <c r="C2730" s="220"/>
      <c r="D2730" s="174" t="str">
        <f t="shared" si="823"/>
        <v/>
      </c>
      <c r="E2730" s="173"/>
      <c r="F2730" s="201">
        <f t="shared" si="824"/>
        <v>0</v>
      </c>
      <c r="G2730" s="201">
        <f t="shared" ref="G2730:G2735" si="825">ROUND(E2730*F2730,2)</f>
        <v>0</v>
      </c>
    </row>
    <row r="2731" spans="1:7" ht="24" customHeight="1" x14ac:dyDescent="0.2">
      <c r="A2731" s="211" t="str">
        <f t="shared" si="821"/>
        <v/>
      </c>
      <c r="B2731" s="211" t="str">
        <f t="shared" si="822"/>
        <v/>
      </c>
      <c r="C2731" s="220"/>
      <c r="D2731" s="174" t="str">
        <f t="shared" si="823"/>
        <v/>
      </c>
      <c r="E2731" s="173"/>
      <c r="F2731" s="201">
        <f t="shared" si="824"/>
        <v>0</v>
      </c>
      <c r="G2731" s="201">
        <f t="shared" si="825"/>
        <v>0</v>
      </c>
    </row>
    <row r="2732" spans="1:7" ht="24" customHeight="1" x14ac:dyDescent="0.2">
      <c r="A2732" s="211" t="str">
        <f t="shared" si="821"/>
        <v/>
      </c>
      <c r="B2732" s="211" t="str">
        <f t="shared" si="822"/>
        <v/>
      </c>
      <c r="C2732" s="220"/>
      <c r="D2732" s="174" t="str">
        <f t="shared" si="823"/>
        <v/>
      </c>
      <c r="E2732" s="173"/>
      <c r="F2732" s="201">
        <f t="shared" si="824"/>
        <v>0</v>
      </c>
      <c r="G2732" s="201">
        <f t="shared" si="825"/>
        <v>0</v>
      </c>
    </row>
    <row r="2733" spans="1:7" ht="24" customHeight="1" x14ac:dyDescent="0.2">
      <c r="A2733" s="211" t="str">
        <f t="shared" si="821"/>
        <v/>
      </c>
      <c r="B2733" s="211" t="str">
        <f t="shared" si="822"/>
        <v/>
      </c>
      <c r="C2733" s="220"/>
      <c r="D2733" s="174" t="str">
        <f t="shared" si="823"/>
        <v/>
      </c>
      <c r="E2733" s="173"/>
      <c r="F2733" s="201">
        <f t="shared" si="824"/>
        <v>0</v>
      </c>
      <c r="G2733" s="201">
        <f t="shared" si="825"/>
        <v>0</v>
      </c>
    </row>
    <row r="2734" spans="1:7" ht="24" customHeight="1" x14ac:dyDescent="0.2">
      <c r="A2734" s="211" t="str">
        <f t="shared" si="821"/>
        <v/>
      </c>
      <c r="B2734" s="211" t="str">
        <f t="shared" si="822"/>
        <v/>
      </c>
      <c r="C2734" s="221"/>
      <c r="D2734" s="172" t="str">
        <f t="shared" si="823"/>
        <v/>
      </c>
      <c r="E2734" s="176"/>
      <c r="F2734" s="201">
        <f t="shared" si="824"/>
        <v>0</v>
      </c>
      <c r="G2734" s="201">
        <f t="shared" si="825"/>
        <v>0</v>
      </c>
    </row>
    <row r="2735" spans="1:7" ht="24" customHeight="1" x14ac:dyDescent="0.2">
      <c r="A2735" s="211" t="str">
        <f t="shared" si="821"/>
        <v/>
      </c>
      <c r="B2735" s="211" t="str">
        <f t="shared" si="822"/>
        <v/>
      </c>
      <c r="C2735" s="221"/>
      <c r="D2735" s="172" t="str">
        <f t="shared" si="823"/>
        <v/>
      </c>
      <c r="E2735" s="176"/>
      <c r="F2735" s="201">
        <f t="shared" si="824"/>
        <v>0</v>
      </c>
      <c r="G2735" s="201">
        <f t="shared" si="825"/>
        <v>0</v>
      </c>
    </row>
    <row r="2736" spans="1:7" ht="24" customHeight="1" x14ac:dyDescent="0.2">
      <c r="A2736" s="212"/>
      <c r="E2736" s="178"/>
      <c r="F2736" s="195" t="s">
        <v>1744</v>
      </c>
      <c r="G2736" s="222">
        <f>SUBTOTAL(9,G2728:G2735)</f>
        <v>0</v>
      </c>
    </row>
    <row r="2737" spans="1:7" ht="24" customHeight="1" x14ac:dyDescent="0.2">
      <c r="A2737" s="212"/>
      <c r="C2737" s="74" t="s">
        <v>1745</v>
      </c>
      <c r="E2737" s="178"/>
      <c r="G2737" s="194"/>
    </row>
    <row r="2738" spans="1:7" ht="24" customHeight="1" x14ac:dyDescent="0.2">
      <c r="A2738" s="211" t="str">
        <f t="shared" ref="A2738:A2746" si="826">IFERROR(VLOOKUP(C2738,Tabla_Insumos,4,FALSE),"")</f>
        <v/>
      </c>
      <c r="B2738" s="211" t="str">
        <f t="shared" ref="B2738:B2746" si="827">IFERROR(VLOOKUP(C2738,Tabla_Insumos,5,FALSE),"")</f>
        <v/>
      </c>
      <c r="C2738" s="220"/>
      <c r="D2738" s="174" t="str">
        <f t="shared" ref="D2738:D2746" si="828">IFERROR(VLOOKUP(C2738,Tabla_Insumos,2,FALSE),"")</f>
        <v/>
      </c>
      <c r="E2738" s="173"/>
      <c r="F2738" s="201">
        <f t="shared" ref="F2738:F2746" si="829">IFERROR(VLOOKUP(C2738,Tabla_Insumos,3,FALSE),0)</f>
        <v>0</v>
      </c>
      <c r="G2738" s="201">
        <f t="shared" ref="G2738:G2746" si="830">ROUND(E2738*F2738,2)</f>
        <v>0</v>
      </c>
    </row>
    <row r="2739" spans="1:7" ht="24" customHeight="1" x14ac:dyDescent="0.2">
      <c r="A2739" s="211" t="str">
        <f t="shared" si="826"/>
        <v/>
      </c>
      <c r="B2739" s="211" t="str">
        <f t="shared" si="827"/>
        <v/>
      </c>
      <c r="C2739" s="220"/>
      <c r="D2739" s="174" t="str">
        <f t="shared" si="828"/>
        <v/>
      </c>
      <c r="E2739" s="173"/>
      <c r="F2739" s="201">
        <f t="shared" si="829"/>
        <v>0</v>
      </c>
      <c r="G2739" s="201">
        <f t="shared" si="830"/>
        <v>0</v>
      </c>
    </row>
    <row r="2740" spans="1:7" ht="24" customHeight="1" x14ac:dyDescent="0.2">
      <c r="A2740" s="211" t="str">
        <f t="shared" si="826"/>
        <v/>
      </c>
      <c r="B2740" s="211" t="str">
        <f t="shared" si="827"/>
        <v/>
      </c>
      <c r="C2740" s="221"/>
      <c r="D2740" s="172" t="str">
        <f t="shared" si="828"/>
        <v/>
      </c>
      <c r="E2740" s="176"/>
      <c r="F2740" s="201">
        <f t="shared" si="829"/>
        <v>0</v>
      </c>
      <c r="G2740" s="201">
        <f t="shared" si="830"/>
        <v>0</v>
      </c>
    </row>
    <row r="2741" spans="1:7" ht="24" customHeight="1" x14ac:dyDescent="0.2">
      <c r="A2741" s="211" t="str">
        <f t="shared" si="826"/>
        <v/>
      </c>
      <c r="B2741" s="211" t="str">
        <f t="shared" si="827"/>
        <v/>
      </c>
      <c r="C2741" s="221"/>
      <c r="D2741" s="172" t="str">
        <f t="shared" si="828"/>
        <v/>
      </c>
      <c r="E2741" s="176"/>
      <c r="F2741" s="201">
        <f t="shared" si="829"/>
        <v>0</v>
      </c>
      <c r="G2741" s="201">
        <f t="shared" si="830"/>
        <v>0</v>
      </c>
    </row>
    <row r="2742" spans="1:7" ht="24" customHeight="1" x14ac:dyDescent="0.2">
      <c r="A2742" s="211" t="str">
        <f t="shared" si="826"/>
        <v/>
      </c>
      <c r="B2742" s="211" t="str">
        <f t="shared" si="827"/>
        <v/>
      </c>
      <c r="C2742" s="221"/>
      <c r="D2742" s="172" t="str">
        <f t="shared" si="828"/>
        <v/>
      </c>
      <c r="E2742" s="176"/>
      <c r="F2742" s="201">
        <f t="shared" si="829"/>
        <v>0</v>
      </c>
      <c r="G2742" s="201">
        <f t="shared" si="830"/>
        <v>0</v>
      </c>
    </row>
    <row r="2743" spans="1:7" ht="24" customHeight="1" x14ac:dyDescent="0.2">
      <c r="A2743" s="211" t="str">
        <f t="shared" si="826"/>
        <v/>
      </c>
      <c r="B2743" s="211" t="str">
        <f t="shared" si="827"/>
        <v/>
      </c>
      <c r="C2743" s="221"/>
      <c r="D2743" s="172" t="str">
        <f t="shared" si="828"/>
        <v/>
      </c>
      <c r="E2743" s="176"/>
      <c r="F2743" s="201">
        <f t="shared" si="829"/>
        <v>0</v>
      </c>
      <c r="G2743" s="201">
        <f t="shared" si="830"/>
        <v>0</v>
      </c>
    </row>
    <row r="2744" spans="1:7" ht="24" customHeight="1" x14ac:dyDescent="0.2">
      <c r="A2744" s="211" t="str">
        <f t="shared" si="826"/>
        <v/>
      </c>
      <c r="B2744" s="211" t="str">
        <f t="shared" si="827"/>
        <v/>
      </c>
      <c r="C2744" s="221"/>
      <c r="D2744" s="172" t="str">
        <f t="shared" si="828"/>
        <v/>
      </c>
      <c r="E2744" s="176"/>
      <c r="F2744" s="201">
        <f t="shared" si="829"/>
        <v>0</v>
      </c>
      <c r="G2744" s="201">
        <f t="shared" si="830"/>
        <v>0</v>
      </c>
    </row>
    <row r="2745" spans="1:7" ht="24" customHeight="1" x14ac:dyDescent="0.2">
      <c r="A2745" s="211" t="str">
        <f t="shared" si="826"/>
        <v/>
      </c>
      <c r="B2745" s="211" t="str">
        <f t="shared" si="827"/>
        <v/>
      </c>
      <c r="C2745" s="221"/>
      <c r="D2745" s="172" t="str">
        <f t="shared" si="828"/>
        <v/>
      </c>
      <c r="E2745" s="176"/>
      <c r="F2745" s="201">
        <f t="shared" si="829"/>
        <v>0</v>
      </c>
      <c r="G2745" s="201">
        <f t="shared" si="830"/>
        <v>0</v>
      </c>
    </row>
    <row r="2746" spans="1:7" ht="24" customHeight="1" x14ac:dyDescent="0.2">
      <c r="A2746" s="211" t="str">
        <f t="shared" si="826"/>
        <v/>
      </c>
      <c r="B2746" s="211" t="str">
        <f t="shared" si="827"/>
        <v/>
      </c>
      <c r="C2746" s="221"/>
      <c r="D2746" s="172" t="str">
        <f t="shared" si="828"/>
        <v/>
      </c>
      <c r="E2746" s="176"/>
      <c r="F2746" s="201">
        <f t="shared" si="829"/>
        <v>0</v>
      </c>
      <c r="G2746" s="201">
        <f t="shared" si="830"/>
        <v>0</v>
      </c>
    </row>
    <row r="2747" spans="1:7" ht="24" customHeight="1" x14ac:dyDescent="0.2">
      <c r="A2747" s="213"/>
      <c r="E2747" s="178"/>
      <c r="F2747" s="195" t="s">
        <v>1746</v>
      </c>
      <c r="G2747" s="222">
        <f>SUBTOTAL(9,G2738:G2746)</f>
        <v>0</v>
      </c>
    </row>
    <row r="2748" spans="1:7" ht="24" customHeight="1" x14ac:dyDescent="0.2">
      <c r="A2748" s="212"/>
      <c r="E2748" s="178"/>
      <c r="G2748" s="194"/>
    </row>
    <row r="2749" spans="1:7" ht="24" customHeight="1" x14ac:dyDescent="0.2">
      <c r="A2749" s="214" t="str">
        <f>B2707</f>
        <v>9.5</v>
      </c>
      <c r="B2749" s="98" t="str">
        <f>C2707</f>
        <v>Umbrales y Solias</v>
      </c>
      <c r="C2749" s="197"/>
      <c r="D2749" s="197" t="s">
        <v>1747</v>
      </c>
      <c r="E2749" s="198"/>
      <c r="F2749" s="225" t="s">
        <v>1748</v>
      </c>
      <c r="G2749" s="226">
        <f>SUBTOTAL(9,G2712:G2748)</f>
        <v>0</v>
      </c>
    </row>
    <row r="2751" spans="1:7" ht="24" customHeight="1" x14ac:dyDescent="0.2">
      <c r="A2751" s="203" t="s">
        <v>1725</v>
      </c>
      <c r="B2751" s="204"/>
      <c r="C2751" s="99"/>
      <c r="D2751" s="99"/>
      <c r="E2751" s="99"/>
      <c r="F2751" s="99"/>
      <c r="G2751" s="215"/>
    </row>
    <row r="2752" spans="1:7" ht="24" customHeight="1" x14ac:dyDescent="0.2">
      <c r="A2752" s="206" t="s">
        <v>1726</v>
      </c>
      <c r="B2752" s="207" t="str">
        <f>Comitente</f>
        <v>SUBSECRETARIA DE OBRAS PUBLICAS</v>
      </c>
      <c r="C2752" s="216"/>
      <c r="D2752" s="74"/>
      <c r="E2752" s="74"/>
      <c r="F2752" s="190"/>
      <c r="G2752" s="191"/>
    </row>
    <row r="2753" spans="1:7" ht="24" customHeight="1" x14ac:dyDescent="0.2">
      <c r="A2753" s="206" t="s">
        <v>1727</v>
      </c>
      <c r="B2753" s="207">
        <f>Contratista</f>
        <v>0</v>
      </c>
      <c r="C2753" s="217"/>
      <c r="D2753" s="217"/>
      <c r="E2753" s="217"/>
      <c r="F2753" s="190"/>
      <c r="G2753" s="191"/>
    </row>
    <row r="2754" spans="1:7" ht="24" customHeight="1" x14ac:dyDescent="0.2">
      <c r="A2754" s="206" t="s">
        <v>1728</v>
      </c>
      <c r="B2754" s="207" t="str">
        <f>Obra</f>
        <v>CAPS. VIRGEN DE GUADALUPE</v>
      </c>
      <c r="C2754" s="217"/>
      <c r="D2754" s="217"/>
      <c r="E2754" s="217"/>
      <c r="F2754" s="190" t="s">
        <v>1729</v>
      </c>
      <c r="G2754" s="218">
        <f>Fecha_Base</f>
        <v>0</v>
      </c>
    </row>
    <row r="2755" spans="1:7" ht="24" customHeight="1" x14ac:dyDescent="0.2">
      <c r="A2755" s="208" t="s">
        <v>1730</v>
      </c>
      <c r="B2755" s="100" t="str">
        <f>Ubicación</f>
        <v xml:space="preserve"> Calle Enfermera Medina y Cristobal Colon - Dpto. CAUCETE   -  Sup. 227,50m2</v>
      </c>
      <c r="C2755" s="74"/>
      <c r="E2755" s="178"/>
      <c r="G2755" s="194"/>
    </row>
    <row r="2756" spans="1:7" ht="24" customHeight="1" x14ac:dyDescent="0.2">
      <c r="A2756" s="208" t="s">
        <v>1731</v>
      </c>
      <c r="B2756" s="192">
        <f>IFERROR(VALUE(LEFT(B2757,FIND(".",B2757)-1)),"")</f>
        <v>10</v>
      </c>
      <c r="C2756" s="71" t="str">
        <f>IFERROR(VLOOKUP(B2756,Tabla_CyP,2,FALSE),"VIDRIOS Y ESPEJOS ")</f>
        <v xml:space="preserve">VIDRIOS Y ESPEJOS </v>
      </c>
      <c r="E2756" s="178"/>
      <c r="G2756" s="194"/>
    </row>
    <row r="2757" spans="1:7" ht="24" customHeight="1" x14ac:dyDescent="0.2">
      <c r="A2757" s="208" t="s">
        <v>1732</v>
      </c>
      <c r="B2757" s="193" t="str">
        <f>IFERROR(VLOOKUP(COUNTIF($A$1:A2757,"ANALISIS DE PRECIOS"),Tabla_NumeroItem,2,FALSE),"")</f>
        <v>10.1</v>
      </c>
      <c r="C2757" s="71" t="str">
        <f>IFERROR(VLOOKUP(B2757,Tabla_CyP,2,FALSE),"")</f>
        <v xml:space="preserve">Mesadas </v>
      </c>
      <c r="E2757" s="178"/>
      <c r="F2757" s="190" t="s">
        <v>1733</v>
      </c>
      <c r="G2757" s="194" t="str">
        <f>IFERROR(VLOOKUP(B2757,Tabla_CyP,4,FALSE),"")</f>
        <v>m2</v>
      </c>
    </row>
    <row r="2758" spans="1:7" ht="24" customHeight="1" x14ac:dyDescent="0.2">
      <c r="A2758" s="208"/>
      <c r="B2758" s="100"/>
      <c r="E2758" s="178"/>
      <c r="G2758" s="194"/>
    </row>
    <row r="2759" spans="1:7" ht="24" customHeight="1" x14ac:dyDescent="0.2">
      <c r="A2759" s="419" t="s">
        <v>1734</v>
      </c>
      <c r="B2759" s="420"/>
      <c r="C2759" s="421" t="s">
        <v>1690</v>
      </c>
      <c r="D2759" s="421" t="s">
        <v>1735</v>
      </c>
      <c r="E2759" s="423" t="s">
        <v>1736</v>
      </c>
      <c r="F2759" s="425" t="s">
        <v>1737</v>
      </c>
      <c r="G2759" s="425" t="s">
        <v>1738</v>
      </c>
    </row>
    <row r="2760" spans="1:7" ht="24" customHeight="1" x14ac:dyDescent="0.2">
      <c r="A2760" s="209" t="s">
        <v>1739</v>
      </c>
      <c r="B2760" s="209" t="s">
        <v>1740</v>
      </c>
      <c r="C2760" s="422"/>
      <c r="D2760" s="422"/>
      <c r="E2760" s="424"/>
      <c r="F2760" s="426"/>
      <c r="G2760" s="426"/>
    </row>
    <row r="2761" spans="1:7" ht="24" customHeight="1" x14ac:dyDescent="0.2">
      <c r="A2761" s="189"/>
      <c r="B2761" s="210"/>
      <c r="C2761" s="89" t="s">
        <v>1741</v>
      </c>
      <c r="D2761" s="197"/>
      <c r="E2761" s="198"/>
      <c r="F2761" s="199"/>
      <c r="G2761" s="200"/>
    </row>
    <row r="2762" spans="1:7" ht="24" customHeight="1" x14ac:dyDescent="0.2">
      <c r="A2762" s="211" t="str">
        <f t="shared" ref="A2762:A2775" si="831">IFERROR(VLOOKUP(C2762,Tabla_Insumos,4,FALSE),"")</f>
        <v/>
      </c>
      <c r="B2762" s="211" t="str">
        <f>IFERROR(VLOOKUP(C2762,Tabla_Insumos,5,FALSE),"")</f>
        <v/>
      </c>
      <c r="C2762" s="220"/>
      <c r="D2762" s="174" t="str">
        <f t="shared" ref="D2762:D2775" si="832">IFERROR(VLOOKUP(C2762,Tabla_Insumos,2,FALSE),"")</f>
        <v/>
      </c>
      <c r="E2762" s="173"/>
      <c r="F2762" s="201">
        <f t="shared" ref="F2762:F2775" si="833">IFERROR(VLOOKUP(C2762,Tabla_Insumos,3,FALSE),0)</f>
        <v>0</v>
      </c>
      <c r="G2762" s="201">
        <f>ROUND(E2762*F2762,2)</f>
        <v>0</v>
      </c>
    </row>
    <row r="2763" spans="1:7" ht="24" customHeight="1" x14ac:dyDescent="0.2">
      <c r="A2763" s="211" t="str">
        <f t="shared" si="831"/>
        <v/>
      </c>
      <c r="B2763" s="211" t="str">
        <f t="shared" ref="B2763:B2775" si="834">IFERROR(VLOOKUP(C2763,Tabla_Insumos,5,FALSE),"")</f>
        <v/>
      </c>
      <c r="C2763" s="220"/>
      <c r="D2763" s="174" t="str">
        <f t="shared" si="832"/>
        <v/>
      </c>
      <c r="E2763" s="173"/>
      <c r="F2763" s="201">
        <f t="shared" si="833"/>
        <v>0</v>
      </c>
      <c r="G2763" s="201">
        <f t="shared" ref="G2763:G2775" si="835">ROUND(E2763*F2763,2)</f>
        <v>0</v>
      </c>
    </row>
    <row r="2764" spans="1:7" ht="24" customHeight="1" x14ac:dyDescent="0.2">
      <c r="A2764" s="211" t="str">
        <f t="shared" si="831"/>
        <v/>
      </c>
      <c r="B2764" s="211" t="str">
        <f t="shared" si="834"/>
        <v/>
      </c>
      <c r="C2764" s="227"/>
      <c r="D2764" s="174" t="str">
        <f t="shared" si="832"/>
        <v/>
      </c>
      <c r="E2764" s="173"/>
      <c r="F2764" s="201">
        <f t="shared" si="833"/>
        <v>0</v>
      </c>
      <c r="G2764" s="201">
        <f t="shared" si="835"/>
        <v>0</v>
      </c>
    </row>
    <row r="2765" spans="1:7" ht="24" customHeight="1" x14ac:dyDescent="0.2">
      <c r="A2765" s="211" t="str">
        <f t="shared" si="831"/>
        <v/>
      </c>
      <c r="B2765" s="211" t="str">
        <f t="shared" si="834"/>
        <v/>
      </c>
      <c r="C2765" s="220"/>
      <c r="D2765" s="174" t="str">
        <f t="shared" si="832"/>
        <v/>
      </c>
      <c r="E2765" s="173"/>
      <c r="F2765" s="201">
        <f t="shared" si="833"/>
        <v>0</v>
      </c>
      <c r="G2765" s="201">
        <f t="shared" si="835"/>
        <v>0</v>
      </c>
    </row>
    <row r="2766" spans="1:7" ht="24" customHeight="1" x14ac:dyDescent="0.2">
      <c r="A2766" s="211" t="str">
        <f t="shared" si="831"/>
        <v/>
      </c>
      <c r="B2766" s="211" t="str">
        <f t="shared" si="834"/>
        <v/>
      </c>
      <c r="C2766" s="221"/>
      <c r="D2766" s="172" t="str">
        <f t="shared" si="832"/>
        <v/>
      </c>
      <c r="E2766" s="176"/>
      <c r="F2766" s="201">
        <f t="shared" si="833"/>
        <v>0</v>
      </c>
      <c r="G2766" s="201">
        <f t="shared" si="835"/>
        <v>0</v>
      </c>
    </row>
    <row r="2767" spans="1:7" ht="24" customHeight="1" x14ac:dyDescent="0.2">
      <c r="A2767" s="211" t="str">
        <f t="shared" si="831"/>
        <v/>
      </c>
      <c r="B2767" s="211" t="str">
        <f t="shared" si="834"/>
        <v/>
      </c>
      <c r="C2767" s="221"/>
      <c r="D2767" s="172" t="str">
        <f t="shared" si="832"/>
        <v/>
      </c>
      <c r="E2767" s="176"/>
      <c r="F2767" s="201">
        <f t="shared" si="833"/>
        <v>0</v>
      </c>
      <c r="G2767" s="201">
        <f t="shared" si="835"/>
        <v>0</v>
      </c>
    </row>
    <row r="2768" spans="1:7" ht="24" customHeight="1" x14ac:dyDescent="0.2">
      <c r="A2768" s="211" t="str">
        <f t="shared" si="831"/>
        <v/>
      </c>
      <c r="B2768" s="211" t="str">
        <f t="shared" si="834"/>
        <v/>
      </c>
      <c r="C2768" s="221"/>
      <c r="D2768" s="172" t="str">
        <f t="shared" si="832"/>
        <v/>
      </c>
      <c r="E2768" s="176"/>
      <c r="F2768" s="201">
        <f t="shared" si="833"/>
        <v>0</v>
      </c>
      <c r="G2768" s="201">
        <f t="shared" si="835"/>
        <v>0</v>
      </c>
    </row>
    <row r="2769" spans="1:7" ht="24" customHeight="1" x14ac:dyDescent="0.2">
      <c r="A2769" s="211" t="str">
        <f t="shared" si="831"/>
        <v/>
      </c>
      <c r="B2769" s="211" t="str">
        <f t="shared" si="834"/>
        <v/>
      </c>
      <c r="C2769" s="221"/>
      <c r="D2769" s="172" t="str">
        <f t="shared" si="832"/>
        <v/>
      </c>
      <c r="E2769" s="176"/>
      <c r="F2769" s="201">
        <f t="shared" si="833"/>
        <v>0</v>
      </c>
      <c r="G2769" s="201">
        <f t="shared" si="835"/>
        <v>0</v>
      </c>
    </row>
    <row r="2770" spans="1:7" ht="24" customHeight="1" x14ac:dyDescent="0.2">
      <c r="A2770" s="211" t="str">
        <f t="shared" si="831"/>
        <v/>
      </c>
      <c r="B2770" s="211" t="str">
        <f t="shared" si="834"/>
        <v/>
      </c>
      <c r="C2770" s="221"/>
      <c r="D2770" s="172" t="str">
        <f t="shared" si="832"/>
        <v/>
      </c>
      <c r="E2770" s="176"/>
      <c r="F2770" s="201">
        <f t="shared" si="833"/>
        <v>0</v>
      </c>
      <c r="G2770" s="201">
        <f t="shared" si="835"/>
        <v>0</v>
      </c>
    </row>
    <row r="2771" spans="1:7" ht="24" customHeight="1" x14ac:dyDescent="0.2">
      <c r="A2771" s="211" t="str">
        <f t="shared" si="831"/>
        <v/>
      </c>
      <c r="B2771" s="211" t="str">
        <f t="shared" si="834"/>
        <v/>
      </c>
      <c r="C2771" s="221"/>
      <c r="D2771" s="172" t="str">
        <f t="shared" si="832"/>
        <v/>
      </c>
      <c r="E2771" s="176"/>
      <c r="F2771" s="201">
        <f t="shared" si="833"/>
        <v>0</v>
      </c>
      <c r="G2771" s="201">
        <f t="shared" si="835"/>
        <v>0</v>
      </c>
    </row>
    <row r="2772" spans="1:7" ht="24" customHeight="1" x14ac:dyDescent="0.2">
      <c r="A2772" s="211" t="str">
        <f t="shared" si="831"/>
        <v/>
      </c>
      <c r="B2772" s="211" t="str">
        <f t="shared" si="834"/>
        <v/>
      </c>
      <c r="C2772" s="221"/>
      <c r="D2772" s="172" t="str">
        <f t="shared" si="832"/>
        <v/>
      </c>
      <c r="E2772" s="176"/>
      <c r="F2772" s="201">
        <f t="shared" si="833"/>
        <v>0</v>
      </c>
      <c r="G2772" s="201">
        <f t="shared" si="835"/>
        <v>0</v>
      </c>
    </row>
    <row r="2773" spans="1:7" ht="24" customHeight="1" x14ac:dyDescent="0.2">
      <c r="A2773" s="211" t="str">
        <f t="shared" si="831"/>
        <v/>
      </c>
      <c r="B2773" s="211" t="str">
        <f t="shared" si="834"/>
        <v/>
      </c>
      <c r="C2773" s="221"/>
      <c r="D2773" s="172" t="str">
        <f t="shared" si="832"/>
        <v/>
      </c>
      <c r="E2773" s="176"/>
      <c r="F2773" s="201">
        <f t="shared" si="833"/>
        <v>0</v>
      </c>
      <c r="G2773" s="201">
        <f t="shared" si="835"/>
        <v>0</v>
      </c>
    </row>
    <row r="2774" spans="1:7" ht="24" customHeight="1" x14ac:dyDescent="0.2">
      <c r="A2774" s="211" t="str">
        <f t="shared" si="831"/>
        <v/>
      </c>
      <c r="B2774" s="211" t="str">
        <f t="shared" si="834"/>
        <v/>
      </c>
      <c r="C2774" s="221"/>
      <c r="D2774" s="172" t="str">
        <f t="shared" si="832"/>
        <v/>
      </c>
      <c r="E2774" s="176"/>
      <c r="F2774" s="201">
        <f t="shared" si="833"/>
        <v>0</v>
      </c>
      <c r="G2774" s="201">
        <f t="shared" si="835"/>
        <v>0</v>
      </c>
    </row>
    <row r="2775" spans="1:7" ht="24" customHeight="1" x14ac:dyDescent="0.2">
      <c r="A2775" s="211" t="str">
        <f t="shared" si="831"/>
        <v/>
      </c>
      <c r="B2775" s="211" t="str">
        <f t="shared" si="834"/>
        <v/>
      </c>
      <c r="C2775" s="221"/>
      <c r="D2775" s="172" t="str">
        <f t="shared" si="832"/>
        <v/>
      </c>
      <c r="E2775" s="176"/>
      <c r="F2775" s="202">
        <f t="shared" si="833"/>
        <v>0</v>
      </c>
      <c r="G2775" s="201">
        <f t="shared" si="835"/>
        <v>0</v>
      </c>
    </row>
    <row r="2776" spans="1:7" ht="24" customHeight="1" x14ac:dyDescent="0.2">
      <c r="A2776" s="212"/>
      <c r="E2776" s="178"/>
      <c r="F2776" s="195" t="s">
        <v>1742</v>
      </c>
      <c r="G2776" s="222">
        <f>SUBTOTAL(9,G2762:G2775)</f>
        <v>0</v>
      </c>
    </row>
    <row r="2777" spans="1:7" ht="24" customHeight="1" x14ac:dyDescent="0.2">
      <c r="A2777" s="212"/>
      <c r="C2777" s="74" t="s">
        <v>1743</v>
      </c>
      <c r="E2777" s="178"/>
      <c r="G2777" s="194"/>
    </row>
    <row r="2778" spans="1:7" ht="24" customHeight="1" x14ac:dyDescent="0.2">
      <c r="A2778" s="211" t="str">
        <f t="shared" ref="A2778:A2785" si="836">IFERROR(VLOOKUP(C2778,Tabla_Insumos,4,FALSE),"")</f>
        <v/>
      </c>
      <c r="B2778" s="211" t="str">
        <f t="shared" ref="B2778:B2785" si="837">IFERROR(VLOOKUP(A2778,Tabla_Indices,5,FALSE),"")</f>
        <v/>
      </c>
      <c r="C2778" s="220"/>
      <c r="D2778" s="174" t="str">
        <f t="shared" ref="D2778:D2785" si="838">IFERROR(VLOOKUP(C2778,Tabla_Insumos,2,FALSE),"")</f>
        <v/>
      </c>
      <c r="E2778" s="173"/>
      <c r="F2778" s="201">
        <f t="shared" ref="F2778:F2785" si="839">IFERROR(VLOOKUP(C2778,Tabla_Insumos,3,FALSE),0)</f>
        <v>0</v>
      </c>
      <c r="G2778" s="201">
        <f>ROUND(E2778*F2778,2)</f>
        <v>0</v>
      </c>
    </row>
    <row r="2779" spans="1:7" ht="24" customHeight="1" x14ac:dyDescent="0.2">
      <c r="A2779" s="211" t="str">
        <f t="shared" si="836"/>
        <v/>
      </c>
      <c r="B2779" s="211" t="str">
        <f t="shared" si="837"/>
        <v/>
      </c>
      <c r="C2779" s="220"/>
      <c r="D2779" s="174" t="str">
        <f t="shared" si="838"/>
        <v/>
      </c>
      <c r="E2779" s="173"/>
      <c r="F2779" s="201">
        <f t="shared" si="839"/>
        <v>0</v>
      </c>
      <c r="G2779" s="201">
        <f>ROUND(E2779*F2779,2)</f>
        <v>0</v>
      </c>
    </row>
    <row r="2780" spans="1:7" ht="24" customHeight="1" x14ac:dyDescent="0.2">
      <c r="A2780" s="211" t="str">
        <f t="shared" si="836"/>
        <v/>
      </c>
      <c r="B2780" s="211" t="str">
        <f t="shared" si="837"/>
        <v/>
      </c>
      <c r="C2780" s="220"/>
      <c r="D2780" s="174" t="str">
        <f t="shared" si="838"/>
        <v/>
      </c>
      <c r="E2780" s="173"/>
      <c r="F2780" s="201">
        <f t="shared" si="839"/>
        <v>0</v>
      </c>
      <c r="G2780" s="201">
        <f t="shared" ref="G2780:G2785" si="840">ROUND(E2780*F2780,2)</f>
        <v>0</v>
      </c>
    </row>
    <row r="2781" spans="1:7" ht="24" customHeight="1" x14ac:dyDescent="0.2">
      <c r="A2781" s="211" t="str">
        <f t="shared" si="836"/>
        <v/>
      </c>
      <c r="B2781" s="211" t="str">
        <f t="shared" si="837"/>
        <v/>
      </c>
      <c r="C2781" s="220"/>
      <c r="D2781" s="174" t="str">
        <f t="shared" si="838"/>
        <v/>
      </c>
      <c r="E2781" s="173"/>
      <c r="F2781" s="201">
        <f t="shared" si="839"/>
        <v>0</v>
      </c>
      <c r="G2781" s="201">
        <f t="shared" si="840"/>
        <v>0</v>
      </c>
    </row>
    <row r="2782" spans="1:7" ht="24" customHeight="1" x14ac:dyDescent="0.2">
      <c r="A2782" s="211" t="str">
        <f t="shared" si="836"/>
        <v/>
      </c>
      <c r="B2782" s="211" t="str">
        <f t="shared" si="837"/>
        <v/>
      </c>
      <c r="C2782" s="220"/>
      <c r="D2782" s="174" t="str">
        <f t="shared" si="838"/>
        <v/>
      </c>
      <c r="E2782" s="173"/>
      <c r="F2782" s="201">
        <f t="shared" si="839"/>
        <v>0</v>
      </c>
      <c r="G2782" s="201">
        <f t="shared" si="840"/>
        <v>0</v>
      </c>
    </row>
    <row r="2783" spans="1:7" ht="24" customHeight="1" x14ac:dyDescent="0.2">
      <c r="A2783" s="211" t="str">
        <f t="shared" si="836"/>
        <v/>
      </c>
      <c r="B2783" s="211" t="str">
        <f t="shared" si="837"/>
        <v/>
      </c>
      <c r="C2783" s="220"/>
      <c r="D2783" s="174" t="str">
        <f t="shared" si="838"/>
        <v/>
      </c>
      <c r="E2783" s="173"/>
      <c r="F2783" s="201">
        <f t="shared" si="839"/>
        <v>0</v>
      </c>
      <c r="G2783" s="201">
        <f t="shared" si="840"/>
        <v>0</v>
      </c>
    </row>
    <row r="2784" spans="1:7" ht="24" customHeight="1" x14ac:dyDescent="0.2">
      <c r="A2784" s="211" t="str">
        <f t="shared" si="836"/>
        <v/>
      </c>
      <c r="B2784" s="211" t="str">
        <f t="shared" si="837"/>
        <v/>
      </c>
      <c r="C2784" s="221"/>
      <c r="D2784" s="172" t="str">
        <f t="shared" si="838"/>
        <v/>
      </c>
      <c r="E2784" s="176"/>
      <c r="F2784" s="201">
        <f t="shared" si="839"/>
        <v>0</v>
      </c>
      <c r="G2784" s="201">
        <f t="shared" si="840"/>
        <v>0</v>
      </c>
    </row>
    <row r="2785" spans="1:7" ht="24" customHeight="1" x14ac:dyDescent="0.2">
      <c r="A2785" s="211" t="str">
        <f t="shared" si="836"/>
        <v/>
      </c>
      <c r="B2785" s="211" t="str">
        <f t="shared" si="837"/>
        <v/>
      </c>
      <c r="C2785" s="221"/>
      <c r="D2785" s="172" t="str">
        <f t="shared" si="838"/>
        <v/>
      </c>
      <c r="E2785" s="176"/>
      <c r="F2785" s="201">
        <f t="shared" si="839"/>
        <v>0</v>
      </c>
      <c r="G2785" s="201">
        <f t="shared" si="840"/>
        <v>0</v>
      </c>
    </row>
    <row r="2786" spans="1:7" ht="24" customHeight="1" x14ac:dyDescent="0.2">
      <c r="A2786" s="212"/>
      <c r="E2786" s="178"/>
      <c r="F2786" s="195" t="s">
        <v>1744</v>
      </c>
      <c r="G2786" s="222">
        <f>SUBTOTAL(9,G2778:G2785)</f>
        <v>0</v>
      </c>
    </row>
    <row r="2787" spans="1:7" ht="24" customHeight="1" x14ac:dyDescent="0.2">
      <c r="A2787" s="212"/>
      <c r="C2787" s="74" t="s">
        <v>1745</v>
      </c>
      <c r="E2787" s="178"/>
      <c r="G2787" s="194"/>
    </row>
    <row r="2788" spans="1:7" ht="24" customHeight="1" x14ac:dyDescent="0.2">
      <c r="A2788" s="211" t="str">
        <f t="shared" ref="A2788:A2796" si="841">IFERROR(VLOOKUP(C2788,Tabla_Insumos,4,FALSE),"")</f>
        <v/>
      </c>
      <c r="B2788" s="211" t="str">
        <f t="shared" ref="B2788:B2796" si="842">IFERROR(VLOOKUP(C2788,Tabla_Insumos,5,FALSE),"")</f>
        <v/>
      </c>
      <c r="C2788" s="220"/>
      <c r="D2788" s="174" t="str">
        <f t="shared" ref="D2788:D2796" si="843">IFERROR(VLOOKUP(C2788,Tabla_Insumos,2,FALSE),"")</f>
        <v/>
      </c>
      <c r="E2788" s="173"/>
      <c r="F2788" s="201">
        <f t="shared" ref="F2788:F2796" si="844">IFERROR(VLOOKUP(C2788,Tabla_Insumos,3,FALSE),0)</f>
        <v>0</v>
      </c>
      <c r="G2788" s="201">
        <f t="shared" ref="G2788:G2796" si="845">ROUND(E2788*F2788,2)</f>
        <v>0</v>
      </c>
    </row>
    <row r="2789" spans="1:7" ht="24" customHeight="1" x14ac:dyDescent="0.2">
      <c r="A2789" s="211" t="str">
        <f t="shared" si="841"/>
        <v/>
      </c>
      <c r="B2789" s="211" t="str">
        <f t="shared" si="842"/>
        <v/>
      </c>
      <c r="C2789" s="220"/>
      <c r="D2789" s="174" t="str">
        <f t="shared" si="843"/>
        <v/>
      </c>
      <c r="E2789" s="173"/>
      <c r="F2789" s="201">
        <f t="shared" si="844"/>
        <v>0</v>
      </c>
      <c r="G2789" s="201">
        <f t="shared" si="845"/>
        <v>0</v>
      </c>
    </row>
    <row r="2790" spans="1:7" ht="24" customHeight="1" x14ac:dyDescent="0.2">
      <c r="A2790" s="211" t="str">
        <f t="shared" si="841"/>
        <v/>
      </c>
      <c r="B2790" s="211" t="str">
        <f t="shared" si="842"/>
        <v/>
      </c>
      <c r="C2790" s="221"/>
      <c r="D2790" s="172" t="str">
        <f t="shared" si="843"/>
        <v/>
      </c>
      <c r="E2790" s="176"/>
      <c r="F2790" s="201">
        <f t="shared" si="844"/>
        <v>0</v>
      </c>
      <c r="G2790" s="201">
        <f t="shared" si="845"/>
        <v>0</v>
      </c>
    </row>
    <row r="2791" spans="1:7" ht="24" customHeight="1" x14ac:dyDescent="0.2">
      <c r="A2791" s="211" t="str">
        <f t="shared" si="841"/>
        <v/>
      </c>
      <c r="B2791" s="211" t="str">
        <f t="shared" si="842"/>
        <v/>
      </c>
      <c r="C2791" s="221"/>
      <c r="D2791" s="172" t="str">
        <f t="shared" si="843"/>
        <v/>
      </c>
      <c r="E2791" s="176"/>
      <c r="F2791" s="201">
        <f t="shared" si="844"/>
        <v>0</v>
      </c>
      <c r="G2791" s="201">
        <f t="shared" si="845"/>
        <v>0</v>
      </c>
    </row>
    <row r="2792" spans="1:7" ht="24" customHeight="1" x14ac:dyDescent="0.2">
      <c r="A2792" s="211" t="str">
        <f t="shared" si="841"/>
        <v/>
      </c>
      <c r="B2792" s="211" t="str">
        <f t="shared" si="842"/>
        <v/>
      </c>
      <c r="C2792" s="221"/>
      <c r="D2792" s="172" t="str">
        <f t="shared" si="843"/>
        <v/>
      </c>
      <c r="E2792" s="176"/>
      <c r="F2792" s="201">
        <f t="shared" si="844"/>
        <v>0</v>
      </c>
      <c r="G2792" s="201">
        <f t="shared" si="845"/>
        <v>0</v>
      </c>
    </row>
    <row r="2793" spans="1:7" ht="24" customHeight="1" x14ac:dyDescent="0.2">
      <c r="A2793" s="211" t="str">
        <f t="shared" si="841"/>
        <v/>
      </c>
      <c r="B2793" s="211" t="str">
        <f t="shared" si="842"/>
        <v/>
      </c>
      <c r="C2793" s="221"/>
      <c r="D2793" s="172" t="str">
        <f t="shared" si="843"/>
        <v/>
      </c>
      <c r="E2793" s="176"/>
      <c r="F2793" s="201">
        <f t="shared" si="844"/>
        <v>0</v>
      </c>
      <c r="G2793" s="201">
        <f t="shared" si="845"/>
        <v>0</v>
      </c>
    </row>
    <row r="2794" spans="1:7" ht="24" customHeight="1" x14ac:dyDescent="0.2">
      <c r="A2794" s="211" t="str">
        <f t="shared" si="841"/>
        <v/>
      </c>
      <c r="B2794" s="211" t="str">
        <f t="shared" si="842"/>
        <v/>
      </c>
      <c r="C2794" s="221"/>
      <c r="D2794" s="172" t="str">
        <f t="shared" si="843"/>
        <v/>
      </c>
      <c r="E2794" s="176"/>
      <c r="F2794" s="201">
        <f t="shared" si="844"/>
        <v>0</v>
      </c>
      <c r="G2794" s="201">
        <f t="shared" si="845"/>
        <v>0</v>
      </c>
    </row>
    <row r="2795" spans="1:7" ht="24" customHeight="1" x14ac:dyDescent="0.2">
      <c r="A2795" s="211" t="str">
        <f t="shared" si="841"/>
        <v/>
      </c>
      <c r="B2795" s="211" t="str">
        <f t="shared" si="842"/>
        <v/>
      </c>
      <c r="C2795" s="221"/>
      <c r="D2795" s="172" t="str">
        <f t="shared" si="843"/>
        <v/>
      </c>
      <c r="E2795" s="176"/>
      <c r="F2795" s="201">
        <f t="shared" si="844"/>
        <v>0</v>
      </c>
      <c r="G2795" s="201">
        <f t="shared" si="845"/>
        <v>0</v>
      </c>
    </row>
    <row r="2796" spans="1:7" ht="24" customHeight="1" x14ac:dyDescent="0.2">
      <c r="A2796" s="211" t="str">
        <f t="shared" si="841"/>
        <v/>
      </c>
      <c r="B2796" s="211" t="str">
        <f t="shared" si="842"/>
        <v/>
      </c>
      <c r="C2796" s="221"/>
      <c r="D2796" s="172" t="str">
        <f t="shared" si="843"/>
        <v/>
      </c>
      <c r="E2796" s="176"/>
      <c r="F2796" s="201">
        <f t="shared" si="844"/>
        <v>0</v>
      </c>
      <c r="G2796" s="201">
        <f t="shared" si="845"/>
        <v>0</v>
      </c>
    </row>
    <row r="2797" spans="1:7" ht="24" customHeight="1" x14ac:dyDescent="0.2">
      <c r="A2797" s="213"/>
      <c r="E2797" s="178"/>
      <c r="F2797" s="195" t="s">
        <v>1746</v>
      </c>
      <c r="G2797" s="222">
        <f>SUBTOTAL(9,G2788:G2796)</f>
        <v>0</v>
      </c>
    </row>
    <row r="2798" spans="1:7" ht="24" customHeight="1" x14ac:dyDescent="0.2">
      <c r="A2798" s="212"/>
      <c r="E2798" s="178"/>
      <c r="G2798" s="194"/>
    </row>
    <row r="2799" spans="1:7" ht="24" customHeight="1" x14ac:dyDescent="0.2">
      <c r="A2799" s="214" t="str">
        <f>B2757</f>
        <v>10.1</v>
      </c>
      <c r="B2799" s="98" t="str">
        <f>C2757</f>
        <v xml:space="preserve">Mesadas </v>
      </c>
      <c r="C2799" s="197"/>
      <c r="D2799" s="197" t="s">
        <v>1747</v>
      </c>
      <c r="E2799" s="198"/>
      <c r="F2799" s="225" t="s">
        <v>1748</v>
      </c>
      <c r="G2799" s="226">
        <f>SUBTOTAL(9,G2762:G2798)</f>
        <v>0</v>
      </c>
    </row>
    <row r="2801" spans="1:7" ht="24" customHeight="1" x14ac:dyDescent="0.2">
      <c r="A2801" s="203" t="s">
        <v>1725</v>
      </c>
      <c r="B2801" s="204"/>
      <c r="C2801" s="99"/>
      <c r="D2801" s="99"/>
      <c r="E2801" s="99"/>
      <c r="F2801" s="99"/>
      <c r="G2801" s="215"/>
    </row>
    <row r="2802" spans="1:7" ht="24" customHeight="1" x14ac:dyDescent="0.2">
      <c r="A2802" s="206" t="s">
        <v>1726</v>
      </c>
      <c r="B2802" s="207" t="str">
        <f>Comitente</f>
        <v>SUBSECRETARIA DE OBRAS PUBLICAS</v>
      </c>
      <c r="C2802" s="216"/>
      <c r="D2802" s="74"/>
      <c r="E2802" s="74"/>
      <c r="F2802" s="190"/>
      <c r="G2802" s="191"/>
    </row>
    <row r="2803" spans="1:7" ht="24" customHeight="1" x14ac:dyDescent="0.2">
      <c r="A2803" s="206" t="s">
        <v>1727</v>
      </c>
      <c r="B2803" s="207">
        <f>Contratista</f>
        <v>0</v>
      </c>
      <c r="C2803" s="217"/>
      <c r="D2803" s="217"/>
      <c r="E2803" s="217"/>
      <c r="F2803" s="190"/>
      <c r="G2803" s="191"/>
    </row>
    <row r="2804" spans="1:7" ht="24" customHeight="1" x14ac:dyDescent="0.2">
      <c r="A2804" s="206" t="s">
        <v>1728</v>
      </c>
      <c r="B2804" s="207" t="str">
        <f>Obra</f>
        <v>CAPS. VIRGEN DE GUADALUPE</v>
      </c>
      <c r="C2804" s="217"/>
      <c r="D2804" s="217"/>
      <c r="E2804" s="217"/>
      <c r="F2804" s="190" t="s">
        <v>1729</v>
      </c>
      <c r="G2804" s="218">
        <f>Fecha_Base</f>
        <v>0</v>
      </c>
    </row>
    <row r="2805" spans="1:7" ht="24" customHeight="1" x14ac:dyDescent="0.2">
      <c r="A2805" s="208" t="s">
        <v>1730</v>
      </c>
      <c r="B2805" s="100" t="str">
        <f>Ubicación</f>
        <v xml:space="preserve"> Calle Enfermera Medina y Cristobal Colon - Dpto. CAUCETE   -  Sup. 227,50m2</v>
      </c>
      <c r="C2805" s="74"/>
      <c r="E2805" s="178"/>
      <c r="G2805" s="194"/>
    </row>
    <row r="2806" spans="1:7" ht="24" customHeight="1" x14ac:dyDescent="0.2">
      <c r="A2806" s="208" t="s">
        <v>1731</v>
      </c>
      <c r="B2806" s="192">
        <f>IFERROR(VALUE(LEFT(B2807,FIND(".",B2807)-1)),"")</f>
        <v>11</v>
      </c>
      <c r="C2806" s="71" t="str">
        <f>IFERROR(VLOOKUP(B2806,Tabla_CyP,2,FALSE),"VIDRIOS Y ESPEJOS ")</f>
        <v xml:space="preserve">VIDRIOS Y ESPEJOS </v>
      </c>
      <c r="E2806" s="178"/>
      <c r="G2806" s="194"/>
    </row>
    <row r="2807" spans="1:7" ht="24" customHeight="1" x14ac:dyDescent="0.2">
      <c r="A2807" s="208" t="s">
        <v>1732</v>
      </c>
      <c r="B2807" s="193" t="str">
        <f>IFERROR(VLOOKUP(COUNTIF($A$1:A2807,"ANALISIS DE PRECIOS"),Tabla_NumeroItem,2,FALSE),"")</f>
        <v>11.1.1</v>
      </c>
      <c r="C2807" s="71" t="str">
        <f>IFERROR(VLOOKUP(B2807,Tabla_CyP,2,FALSE),"")</f>
        <v>Vidrio laminado de seguridad (3+3)</v>
      </c>
      <c r="E2807" s="178"/>
      <c r="F2807" s="190" t="s">
        <v>1733</v>
      </c>
      <c r="G2807" s="194" t="str">
        <f>IFERROR(VLOOKUP(B2807,Tabla_CyP,4,FALSE),"")</f>
        <v>m2</v>
      </c>
    </row>
    <row r="2808" spans="1:7" ht="24" customHeight="1" x14ac:dyDescent="0.2">
      <c r="A2808" s="208"/>
      <c r="B2808" s="100"/>
      <c r="E2808" s="178"/>
      <c r="G2808" s="194"/>
    </row>
    <row r="2809" spans="1:7" ht="24" customHeight="1" x14ac:dyDescent="0.2">
      <c r="A2809" s="419" t="s">
        <v>1734</v>
      </c>
      <c r="B2809" s="420"/>
      <c r="C2809" s="421" t="s">
        <v>1690</v>
      </c>
      <c r="D2809" s="421" t="s">
        <v>1735</v>
      </c>
      <c r="E2809" s="423" t="s">
        <v>1736</v>
      </c>
      <c r="F2809" s="425" t="s">
        <v>1737</v>
      </c>
      <c r="G2809" s="425" t="s">
        <v>1738</v>
      </c>
    </row>
    <row r="2810" spans="1:7" ht="24" customHeight="1" x14ac:dyDescent="0.2">
      <c r="A2810" s="209" t="s">
        <v>1739</v>
      </c>
      <c r="B2810" s="209" t="s">
        <v>1740</v>
      </c>
      <c r="C2810" s="422"/>
      <c r="D2810" s="422"/>
      <c r="E2810" s="424"/>
      <c r="F2810" s="426"/>
      <c r="G2810" s="426"/>
    </row>
    <row r="2811" spans="1:7" ht="24" customHeight="1" x14ac:dyDescent="0.2">
      <c r="A2811" s="189"/>
      <c r="B2811" s="210"/>
      <c r="C2811" s="89" t="s">
        <v>1741</v>
      </c>
      <c r="D2811" s="197"/>
      <c r="E2811" s="198"/>
      <c r="F2811" s="199"/>
      <c r="G2811" s="200"/>
    </row>
    <row r="2812" spans="1:7" ht="24" customHeight="1" x14ac:dyDescent="0.2">
      <c r="A2812" s="211" t="str">
        <f t="shared" ref="A2812:A2825" si="846">IFERROR(VLOOKUP(C2812,Tabla_Insumos,4,FALSE),"")</f>
        <v/>
      </c>
      <c r="B2812" s="211" t="str">
        <f>IFERROR(VLOOKUP(C2812,Tabla_Insumos,5,FALSE),"")</f>
        <v/>
      </c>
      <c r="C2812" s="220"/>
      <c r="D2812" s="174" t="str">
        <f t="shared" ref="D2812:D2825" si="847">IFERROR(VLOOKUP(C2812,Tabla_Insumos,2,FALSE),"")</f>
        <v/>
      </c>
      <c r="E2812" s="173"/>
      <c r="F2812" s="201">
        <f t="shared" ref="F2812:F2825" si="848">IFERROR(VLOOKUP(C2812,Tabla_Insumos,3,FALSE),0)</f>
        <v>0</v>
      </c>
      <c r="G2812" s="201">
        <f>ROUND(E2812*F2812,2)</f>
        <v>0</v>
      </c>
    </row>
    <row r="2813" spans="1:7" ht="24" customHeight="1" x14ac:dyDescent="0.2">
      <c r="A2813" s="211" t="str">
        <f t="shared" si="846"/>
        <v/>
      </c>
      <c r="B2813" s="211" t="str">
        <f t="shared" ref="B2813:B2825" si="849">IFERROR(VLOOKUP(C2813,Tabla_Insumos,5,FALSE),"")</f>
        <v/>
      </c>
      <c r="C2813" s="220"/>
      <c r="D2813" s="174" t="str">
        <f t="shared" si="847"/>
        <v/>
      </c>
      <c r="E2813" s="173"/>
      <c r="F2813" s="201">
        <f t="shared" si="848"/>
        <v>0</v>
      </c>
      <c r="G2813" s="201">
        <f t="shared" ref="G2813:G2825" si="850">ROUND(E2813*F2813,2)</f>
        <v>0</v>
      </c>
    </row>
    <row r="2814" spans="1:7" ht="24" customHeight="1" x14ac:dyDescent="0.2">
      <c r="A2814" s="211" t="str">
        <f t="shared" si="846"/>
        <v/>
      </c>
      <c r="B2814" s="211" t="str">
        <f t="shared" si="849"/>
        <v/>
      </c>
      <c r="C2814" s="227"/>
      <c r="D2814" s="174" t="str">
        <f t="shared" si="847"/>
        <v/>
      </c>
      <c r="E2814" s="173"/>
      <c r="F2814" s="201">
        <f t="shared" si="848"/>
        <v>0</v>
      </c>
      <c r="G2814" s="201">
        <f t="shared" si="850"/>
        <v>0</v>
      </c>
    </row>
    <row r="2815" spans="1:7" ht="24" customHeight="1" x14ac:dyDescent="0.2">
      <c r="A2815" s="211" t="str">
        <f t="shared" si="846"/>
        <v/>
      </c>
      <c r="B2815" s="211" t="str">
        <f t="shared" si="849"/>
        <v/>
      </c>
      <c r="C2815" s="220"/>
      <c r="D2815" s="174" t="str">
        <f t="shared" si="847"/>
        <v/>
      </c>
      <c r="E2815" s="173"/>
      <c r="F2815" s="201">
        <f t="shared" si="848"/>
        <v>0</v>
      </c>
      <c r="G2815" s="201">
        <f t="shared" si="850"/>
        <v>0</v>
      </c>
    </row>
    <row r="2816" spans="1:7" ht="24" customHeight="1" x14ac:dyDescent="0.2">
      <c r="A2816" s="211" t="str">
        <f t="shared" si="846"/>
        <v/>
      </c>
      <c r="B2816" s="211" t="str">
        <f t="shared" si="849"/>
        <v/>
      </c>
      <c r="C2816" s="221"/>
      <c r="D2816" s="172" t="str">
        <f t="shared" si="847"/>
        <v/>
      </c>
      <c r="E2816" s="176"/>
      <c r="F2816" s="201">
        <f t="shared" si="848"/>
        <v>0</v>
      </c>
      <c r="G2816" s="201">
        <f t="shared" si="850"/>
        <v>0</v>
      </c>
    </row>
    <row r="2817" spans="1:7" ht="24" customHeight="1" x14ac:dyDescent="0.2">
      <c r="A2817" s="211" t="str">
        <f t="shared" si="846"/>
        <v/>
      </c>
      <c r="B2817" s="211" t="str">
        <f t="shared" si="849"/>
        <v/>
      </c>
      <c r="C2817" s="221"/>
      <c r="D2817" s="172" t="str">
        <f t="shared" si="847"/>
        <v/>
      </c>
      <c r="E2817" s="176"/>
      <c r="F2817" s="201">
        <f t="shared" si="848"/>
        <v>0</v>
      </c>
      <c r="G2817" s="201">
        <f t="shared" si="850"/>
        <v>0</v>
      </c>
    </row>
    <row r="2818" spans="1:7" ht="24" customHeight="1" x14ac:dyDescent="0.2">
      <c r="A2818" s="211" t="str">
        <f t="shared" si="846"/>
        <v/>
      </c>
      <c r="B2818" s="211" t="str">
        <f t="shared" si="849"/>
        <v/>
      </c>
      <c r="C2818" s="221"/>
      <c r="D2818" s="172" t="str">
        <f t="shared" si="847"/>
        <v/>
      </c>
      <c r="E2818" s="176"/>
      <c r="F2818" s="201">
        <f t="shared" si="848"/>
        <v>0</v>
      </c>
      <c r="G2818" s="201">
        <f t="shared" si="850"/>
        <v>0</v>
      </c>
    </row>
    <row r="2819" spans="1:7" ht="24" customHeight="1" x14ac:dyDescent="0.2">
      <c r="A2819" s="211" t="str">
        <f t="shared" si="846"/>
        <v/>
      </c>
      <c r="B2819" s="211" t="str">
        <f t="shared" si="849"/>
        <v/>
      </c>
      <c r="C2819" s="221"/>
      <c r="D2819" s="172" t="str">
        <f t="shared" si="847"/>
        <v/>
      </c>
      <c r="E2819" s="176"/>
      <c r="F2819" s="201">
        <f t="shared" si="848"/>
        <v>0</v>
      </c>
      <c r="G2819" s="201">
        <f t="shared" si="850"/>
        <v>0</v>
      </c>
    </row>
    <row r="2820" spans="1:7" ht="24" customHeight="1" x14ac:dyDescent="0.2">
      <c r="A2820" s="211" t="str">
        <f t="shared" si="846"/>
        <v/>
      </c>
      <c r="B2820" s="211" t="str">
        <f t="shared" si="849"/>
        <v/>
      </c>
      <c r="C2820" s="221"/>
      <c r="D2820" s="172" t="str">
        <f t="shared" si="847"/>
        <v/>
      </c>
      <c r="E2820" s="176"/>
      <c r="F2820" s="201">
        <f t="shared" si="848"/>
        <v>0</v>
      </c>
      <c r="G2820" s="201">
        <f t="shared" si="850"/>
        <v>0</v>
      </c>
    </row>
    <row r="2821" spans="1:7" ht="24" customHeight="1" x14ac:dyDescent="0.2">
      <c r="A2821" s="211" t="str">
        <f t="shared" si="846"/>
        <v/>
      </c>
      <c r="B2821" s="211" t="str">
        <f t="shared" si="849"/>
        <v/>
      </c>
      <c r="C2821" s="221"/>
      <c r="D2821" s="172" t="str">
        <f t="shared" si="847"/>
        <v/>
      </c>
      <c r="E2821" s="176"/>
      <c r="F2821" s="201">
        <f t="shared" si="848"/>
        <v>0</v>
      </c>
      <c r="G2821" s="201">
        <f t="shared" si="850"/>
        <v>0</v>
      </c>
    </row>
    <row r="2822" spans="1:7" ht="24" customHeight="1" x14ac:dyDescent="0.2">
      <c r="A2822" s="211" t="str">
        <f t="shared" si="846"/>
        <v/>
      </c>
      <c r="B2822" s="211" t="str">
        <f t="shared" si="849"/>
        <v/>
      </c>
      <c r="C2822" s="221"/>
      <c r="D2822" s="172" t="str">
        <f t="shared" si="847"/>
        <v/>
      </c>
      <c r="E2822" s="176"/>
      <c r="F2822" s="201">
        <f t="shared" si="848"/>
        <v>0</v>
      </c>
      <c r="G2822" s="201">
        <f t="shared" si="850"/>
        <v>0</v>
      </c>
    </row>
    <row r="2823" spans="1:7" ht="24" customHeight="1" x14ac:dyDescent="0.2">
      <c r="A2823" s="211" t="str">
        <f t="shared" si="846"/>
        <v/>
      </c>
      <c r="B2823" s="211" t="str">
        <f t="shared" si="849"/>
        <v/>
      </c>
      <c r="C2823" s="221"/>
      <c r="D2823" s="172" t="str">
        <f t="shared" si="847"/>
        <v/>
      </c>
      <c r="E2823" s="176"/>
      <c r="F2823" s="201">
        <f t="shared" si="848"/>
        <v>0</v>
      </c>
      <c r="G2823" s="201">
        <f t="shared" si="850"/>
        <v>0</v>
      </c>
    </row>
    <row r="2824" spans="1:7" ht="24" customHeight="1" x14ac:dyDescent="0.2">
      <c r="A2824" s="211" t="str">
        <f t="shared" si="846"/>
        <v/>
      </c>
      <c r="B2824" s="211" t="str">
        <f t="shared" si="849"/>
        <v/>
      </c>
      <c r="C2824" s="221"/>
      <c r="D2824" s="172" t="str">
        <f t="shared" si="847"/>
        <v/>
      </c>
      <c r="E2824" s="176"/>
      <c r="F2824" s="201">
        <f t="shared" si="848"/>
        <v>0</v>
      </c>
      <c r="G2824" s="201">
        <f t="shared" si="850"/>
        <v>0</v>
      </c>
    </row>
    <row r="2825" spans="1:7" ht="24" customHeight="1" x14ac:dyDescent="0.2">
      <c r="A2825" s="211" t="str">
        <f t="shared" si="846"/>
        <v/>
      </c>
      <c r="B2825" s="211" t="str">
        <f t="shared" si="849"/>
        <v/>
      </c>
      <c r="C2825" s="221"/>
      <c r="D2825" s="172" t="str">
        <f t="shared" si="847"/>
        <v/>
      </c>
      <c r="E2825" s="176"/>
      <c r="F2825" s="202">
        <f t="shared" si="848"/>
        <v>0</v>
      </c>
      <c r="G2825" s="201">
        <f t="shared" si="850"/>
        <v>0</v>
      </c>
    </row>
    <row r="2826" spans="1:7" ht="24" customHeight="1" x14ac:dyDescent="0.2">
      <c r="A2826" s="212"/>
      <c r="E2826" s="178"/>
      <c r="F2826" s="195" t="s">
        <v>1742</v>
      </c>
      <c r="G2826" s="222">
        <f>SUBTOTAL(9,G2812:G2825)</f>
        <v>0</v>
      </c>
    </row>
    <row r="2827" spans="1:7" ht="24" customHeight="1" x14ac:dyDescent="0.2">
      <c r="A2827" s="212"/>
      <c r="C2827" s="74" t="s">
        <v>1743</v>
      </c>
      <c r="E2827" s="178"/>
      <c r="G2827" s="194"/>
    </row>
    <row r="2828" spans="1:7" ht="24" customHeight="1" x14ac:dyDescent="0.2">
      <c r="A2828" s="211" t="str">
        <f t="shared" ref="A2828:A2835" si="851">IFERROR(VLOOKUP(C2828,Tabla_Insumos,4,FALSE),"")</f>
        <v/>
      </c>
      <c r="B2828" s="211" t="str">
        <f t="shared" ref="B2828:B2835" si="852">IFERROR(VLOOKUP(A2828,Tabla_Indices,5,FALSE),"")</f>
        <v/>
      </c>
      <c r="C2828" s="220"/>
      <c r="D2828" s="174" t="str">
        <f t="shared" ref="D2828:D2835" si="853">IFERROR(VLOOKUP(C2828,Tabla_Insumos,2,FALSE),"")</f>
        <v/>
      </c>
      <c r="E2828" s="173"/>
      <c r="F2828" s="201">
        <f t="shared" ref="F2828:F2835" si="854">IFERROR(VLOOKUP(C2828,Tabla_Insumos,3,FALSE),0)</f>
        <v>0</v>
      </c>
      <c r="G2828" s="201">
        <f>ROUND(E2828*F2828,2)</f>
        <v>0</v>
      </c>
    </row>
    <row r="2829" spans="1:7" ht="24" customHeight="1" x14ac:dyDescent="0.2">
      <c r="A2829" s="211" t="str">
        <f t="shared" si="851"/>
        <v/>
      </c>
      <c r="B2829" s="211" t="str">
        <f t="shared" si="852"/>
        <v/>
      </c>
      <c r="C2829" s="220"/>
      <c r="D2829" s="174" t="str">
        <f t="shared" si="853"/>
        <v/>
      </c>
      <c r="E2829" s="173"/>
      <c r="F2829" s="201">
        <f t="shared" si="854"/>
        <v>0</v>
      </c>
      <c r="G2829" s="201">
        <f>ROUND(E2829*F2829,2)</f>
        <v>0</v>
      </c>
    </row>
    <row r="2830" spans="1:7" ht="24" customHeight="1" x14ac:dyDescent="0.2">
      <c r="A2830" s="211" t="str">
        <f t="shared" si="851"/>
        <v/>
      </c>
      <c r="B2830" s="211" t="str">
        <f t="shared" si="852"/>
        <v/>
      </c>
      <c r="C2830" s="220"/>
      <c r="D2830" s="174" t="str">
        <f t="shared" si="853"/>
        <v/>
      </c>
      <c r="E2830" s="173"/>
      <c r="F2830" s="201">
        <f t="shared" si="854"/>
        <v>0</v>
      </c>
      <c r="G2830" s="201">
        <f t="shared" ref="G2830:G2835" si="855">ROUND(E2830*F2830,2)</f>
        <v>0</v>
      </c>
    </row>
    <row r="2831" spans="1:7" ht="24" customHeight="1" x14ac:dyDescent="0.2">
      <c r="A2831" s="211" t="str">
        <f t="shared" si="851"/>
        <v/>
      </c>
      <c r="B2831" s="211" t="str">
        <f t="shared" si="852"/>
        <v/>
      </c>
      <c r="C2831" s="220"/>
      <c r="D2831" s="174" t="str">
        <f t="shared" si="853"/>
        <v/>
      </c>
      <c r="E2831" s="173"/>
      <c r="F2831" s="201">
        <f t="shared" si="854"/>
        <v>0</v>
      </c>
      <c r="G2831" s="201">
        <f t="shared" si="855"/>
        <v>0</v>
      </c>
    </row>
    <row r="2832" spans="1:7" ht="24" customHeight="1" x14ac:dyDescent="0.2">
      <c r="A2832" s="211" t="str">
        <f t="shared" si="851"/>
        <v/>
      </c>
      <c r="B2832" s="211" t="str">
        <f t="shared" si="852"/>
        <v/>
      </c>
      <c r="C2832" s="220"/>
      <c r="D2832" s="174" t="str">
        <f t="shared" si="853"/>
        <v/>
      </c>
      <c r="E2832" s="173"/>
      <c r="F2832" s="201">
        <f t="shared" si="854"/>
        <v>0</v>
      </c>
      <c r="G2832" s="201">
        <f t="shared" si="855"/>
        <v>0</v>
      </c>
    </row>
    <row r="2833" spans="1:7" ht="24" customHeight="1" x14ac:dyDescent="0.2">
      <c r="A2833" s="211" t="str">
        <f t="shared" si="851"/>
        <v/>
      </c>
      <c r="B2833" s="211" t="str">
        <f t="shared" si="852"/>
        <v/>
      </c>
      <c r="C2833" s="220"/>
      <c r="D2833" s="174" t="str">
        <f t="shared" si="853"/>
        <v/>
      </c>
      <c r="E2833" s="173"/>
      <c r="F2833" s="201">
        <f t="shared" si="854"/>
        <v>0</v>
      </c>
      <c r="G2833" s="201">
        <f t="shared" si="855"/>
        <v>0</v>
      </c>
    </row>
    <row r="2834" spans="1:7" ht="24" customHeight="1" x14ac:dyDescent="0.2">
      <c r="A2834" s="211" t="str">
        <f t="shared" si="851"/>
        <v/>
      </c>
      <c r="B2834" s="211" t="str">
        <f t="shared" si="852"/>
        <v/>
      </c>
      <c r="C2834" s="221"/>
      <c r="D2834" s="172" t="str">
        <f t="shared" si="853"/>
        <v/>
      </c>
      <c r="E2834" s="176"/>
      <c r="F2834" s="201">
        <f t="shared" si="854"/>
        <v>0</v>
      </c>
      <c r="G2834" s="201">
        <f t="shared" si="855"/>
        <v>0</v>
      </c>
    </row>
    <row r="2835" spans="1:7" ht="24" customHeight="1" x14ac:dyDescent="0.2">
      <c r="A2835" s="211" t="str">
        <f t="shared" si="851"/>
        <v/>
      </c>
      <c r="B2835" s="211" t="str">
        <f t="shared" si="852"/>
        <v/>
      </c>
      <c r="C2835" s="221"/>
      <c r="D2835" s="172" t="str">
        <f t="shared" si="853"/>
        <v/>
      </c>
      <c r="E2835" s="176"/>
      <c r="F2835" s="201">
        <f t="shared" si="854"/>
        <v>0</v>
      </c>
      <c r="G2835" s="201">
        <f t="shared" si="855"/>
        <v>0</v>
      </c>
    </row>
    <row r="2836" spans="1:7" ht="24" customHeight="1" x14ac:dyDescent="0.2">
      <c r="A2836" s="212"/>
      <c r="E2836" s="178"/>
      <c r="F2836" s="195" t="s">
        <v>1744</v>
      </c>
      <c r="G2836" s="222">
        <f>SUBTOTAL(9,G2828:G2835)</f>
        <v>0</v>
      </c>
    </row>
    <row r="2837" spans="1:7" ht="24" customHeight="1" x14ac:dyDescent="0.2">
      <c r="A2837" s="212"/>
      <c r="C2837" s="74" t="s">
        <v>1745</v>
      </c>
      <c r="E2837" s="178"/>
      <c r="G2837" s="194"/>
    </row>
    <row r="2838" spans="1:7" ht="24" customHeight="1" x14ac:dyDescent="0.2">
      <c r="A2838" s="211" t="str">
        <f t="shared" ref="A2838:A2846" si="856">IFERROR(VLOOKUP(C2838,Tabla_Insumos,4,FALSE),"")</f>
        <v/>
      </c>
      <c r="B2838" s="211" t="str">
        <f t="shared" ref="B2838:B2846" si="857">IFERROR(VLOOKUP(C2838,Tabla_Insumos,5,FALSE),"")</f>
        <v/>
      </c>
      <c r="C2838" s="220"/>
      <c r="D2838" s="174" t="str">
        <f t="shared" ref="D2838:D2846" si="858">IFERROR(VLOOKUP(C2838,Tabla_Insumos,2,FALSE),"")</f>
        <v/>
      </c>
      <c r="E2838" s="173"/>
      <c r="F2838" s="201">
        <f t="shared" ref="F2838:F2846" si="859">IFERROR(VLOOKUP(C2838,Tabla_Insumos,3,FALSE),0)</f>
        <v>0</v>
      </c>
      <c r="G2838" s="201">
        <f t="shared" ref="G2838:G2846" si="860">ROUND(E2838*F2838,2)</f>
        <v>0</v>
      </c>
    </row>
    <row r="2839" spans="1:7" ht="24" customHeight="1" x14ac:dyDescent="0.2">
      <c r="A2839" s="211" t="str">
        <f t="shared" si="856"/>
        <v/>
      </c>
      <c r="B2839" s="211" t="str">
        <f t="shared" si="857"/>
        <v/>
      </c>
      <c r="C2839" s="220"/>
      <c r="D2839" s="174" t="str">
        <f t="shared" si="858"/>
        <v/>
      </c>
      <c r="E2839" s="173"/>
      <c r="F2839" s="201">
        <f t="shared" si="859"/>
        <v>0</v>
      </c>
      <c r="G2839" s="201">
        <f t="shared" si="860"/>
        <v>0</v>
      </c>
    </row>
    <row r="2840" spans="1:7" ht="24" customHeight="1" x14ac:dyDescent="0.2">
      <c r="A2840" s="211" t="str">
        <f t="shared" si="856"/>
        <v/>
      </c>
      <c r="B2840" s="211" t="str">
        <f t="shared" si="857"/>
        <v/>
      </c>
      <c r="C2840" s="221"/>
      <c r="D2840" s="172" t="str">
        <f t="shared" si="858"/>
        <v/>
      </c>
      <c r="E2840" s="176"/>
      <c r="F2840" s="201">
        <f t="shared" si="859"/>
        <v>0</v>
      </c>
      <c r="G2840" s="201">
        <f t="shared" si="860"/>
        <v>0</v>
      </c>
    </row>
    <row r="2841" spans="1:7" ht="24" customHeight="1" x14ac:dyDescent="0.2">
      <c r="A2841" s="211" t="str">
        <f t="shared" si="856"/>
        <v/>
      </c>
      <c r="B2841" s="211" t="str">
        <f t="shared" si="857"/>
        <v/>
      </c>
      <c r="C2841" s="221"/>
      <c r="D2841" s="172" t="str">
        <f t="shared" si="858"/>
        <v/>
      </c>
      <c r="E2841" s="176"/>
      <c r="F2841" s="201">
        <f t="shared" si="859"/>
        <v>0</v>
      </c>
      <c r="G2841" s="201">
        <f t="shared" si="860"/>
        <v>0</v>
      </c>
    </row>
    <row r="2842" spans="1:7" ht="24" customHeight="1" x14ac:dyDescent="0.2">
      <c r="A2842" s="211" t="str">
        <f t="shared" si="856"/>
        <v/>
      </c>
      <c r="B2842" s="211" t="str">
        <f t="shared" si="857"/>
        <v/>
      </c>
      <c r="C2842" s="221"/>
      <c r="D2842" s="172" t="str">
        <f t="shared" si="858"/>
        <v/>
      </c>
      <c r="E2842" s="176"/>
      <c r="F2842" s="201">
        <f t="shared" si="859"/>
        <v>0</v>
      </c>
      <c r="G2842" s="201">
        <f t="shared" si="860"/>
        <v>0</v>
      </c>
    </row>
    <row r="2843" spans="1:7" ht="24" customHeight="1" x14ac:dyDescent="0.2">
      <c r="A2843" s="211" t="str">
        <f t="shared" si="856"/>
        <v/>
      </c>
      <c r="B2843" s="211" t="str">
        <f t="shared" si="857"/>
        <v/>
      </c>
      <c r="C2843" s="221"/>
      <c r="D2843" s="172" t="str">
        <f t="shared" si="858"/>
        <v/>
      </c>
      <c r="E2843" s="176"/>
      <c r="F2843" s="201">
        <f t="shared" si="859"/>
        <v>0</v>
      </c>
      <c r="G2843" s="201">
        <f t="shared" si="860"/>
        <v>0</v>
      </c>
    </row>
    <row r="2844" spans="1:7" ht="24" customHeight="1" x14ac:dyDescent="0.2">
      <c r="A2844" s="211" t="str">
        <f t="shared" si="856"/>
        <v/>
      </c>
      <c r="B2844" s="211" t="str">
        <f t="shared" si="857"/>
        <v/>
      </c>
      <c r="C2844" s="221"/>
      <c r="D2844" s="172" t="str">
        <f t="shared" si="858"/>
        <v/>
      </c>
      <c r="E2844" s="176"/>
      <c r="F2844" s="201">
        <f t="shared" si="859"/>
        <v>0</v>
      </c>
      <c r="G2844" s="201">
        <f t="shared" si="860"/>
        <v>0</v>
      </c>
    </row>
    <row r="2845" spans="1:7" ht="24" customHeight="1" x14ac:dyDescent="0.2">
      <c r="A2845" s="211" t="str">
        <f t="shared" si="856"/>
        <v/>
      </c>
      <c r="B2845" s="211" t="str">
        <f t="shared" si="857"/>
        <v/>
      </c>
      <c r="C2845" s="221"/>
      <c r="D2845" s="172" t="str">
        <f t="shared" si="858"/>
        <v/>
      </c>
      <c r="E2845" s="176"/>
      <c r="F2845" s="201">
        <f t="shared" si="859"/>
        <v>0</v>
      </c>
      <c r="G2845" s="201">
        <f t="shared" si="860"/>
        <v>0</v>
      </c>
    </row>
    <row r="2846" spans="1:7" ht="24" customHeight="1" x14ac:dyDescent="0.2">
      <c r="A2846" s="211" t="str">
        <f t="shared" si="856"/>
        <v/>
      </c>
      <c r="B2846" s="211" t="str">
        <f t="shared" si="857"/>
        <v/>
      </c>
      <c r="C2846" s="221"/>
      <c r="D2846" s="172" t="str">
        <f t="shared" si="858"/>
        <v/>
      </c>
      <c r="E2846" s="176"/>
      <c r="F2846" s="201">
        <f t="shared" si="859"/>
        <v>0</v>
      </c>
      <c r="G2846" s="201">
        <f t="shared" si="860"/>
        <v>0</v>
      </c>
    </row>
    <row r="2847" spans="1:7" ht="24" customHeight="1" x14ac:dyDescent="0.2">
      <c r="A2847" s="213"/>
      <c r="E2847" s="178"/>
      <c r="F2847" s="195" t="s">
        <v>1746</v>
      </c>
      <c r="G2847" s="222">
        <f>SUBTOTAL(9,G2838:G2846)</f>
        <v>0</v>
      </c>
    </row>
    <row r="2848" spans="1:7" ht="24" customHeight="1" x14ac:dyDescent="0.2">
      <c r="A2848" s="212"/>
      <c r="E2848" s="178"/>
      <c r="G2848" s="194"/>
    </row>
    <row r="2849" spans="1:7" ht="24" customHeight="1" x14ac:dyDescent="0.2">
      <c r="A2849" s="214" t="str">
        <f>B2807</f>
        <v>11.1.1</v>
      </c>
      <c r="B2849" s="98" t="str">
        <f>C2807</f>
        <v>Vidrio laminado de seguridad (3+3)</v>
      </c>
      <c r="C2849" s="197"/>
      <c r="D2849" s="197" t="s">
        <v>1747</v>
      </c>
      <c r="E2849" s="198"/>
      <c r="F2849" s="225" t="s">
        <v>1748</v>
      </c>
      <c r="G2849" s="226">
        <f>SUBTOTAL(9,G2812:G2848)</f>
        <v>0</v>
      </c>
    </row>
    <row r="2850" spans="1:7" ht="24" customHeight="1" x14ac:dyDescent="0.2">
      <c r="A2850" s="203" t="s">
        <v>1725</v>
      </c>
      <c r="B2850" s="204"/>
      <c r="C2850" s="99"/>
      <c r="D2850" s="99"/>
      <c r="E2850" s="99"/>
      <c r="F2850" s="99"/>
      <c r="G2850" s="215"/>
    </row>
    <row r="2851" spans="1:7" ht="24" customHeight="1" x14ac:dyDescent="0.2">
      <c r="A2851" s="206" t="s">
        <v>1726</v>
      </c>
      <c r="B2851" s="207" t="str">
        <f>Comitente</f>
        <v>SUBSECRETARIA DE OBRAS PUBLICAS</v>
      </c>
      <c r="C2851" s="216"/>
      <c r="D2851" s="74"/>
      <c r="E2851" s="74"/>
      <c r="F2851" s="190"/>
      <c r="G2851" s="191"/>
    </row>
    <row r="2852" spans="1:7" ht="24" customHeight="1" x14ac:dyDescent="0.2">
      <c r="A2852" s="206" t="s">
        <v>1727</v>
      </c>
      <c r="B2852" s="207">
        <f>Contratista</f>
        <v>0</v>
      </c>
      <c r="C2852" s="217"/>
      <c r="D2852" s="217"/>
      <c r="E2852" s="217"/>
      <c r="F2852" s="190"/>
      <c r="G2852" s="191"/>
    </row>
    <row r="2853" spans="1:7" ht="24" customHeight="1" x14ac:dyDescent="0.2">
      <c r="A2853" s="206" t="s">
        <v>1728</v>
      </c>
      <c r="B2853" s="207" t="str">
        <f>Obra</f>
        <v>CAPS. VIRGEN DE GUADALUPE</v>
      </c>
      <c r="C2853" s="217"/>
      <c r="D2853" s="217"/>
      <c r="E2853" s="217"/>
      <c r="F2853" s="190" t="s">
        <v>1729</v>
      </c>
      <c r="G2853" s="218">
        <f>Fecha_Base</f>
        <v>0</v>
      </c>
    </row>
    <row r="2854" spans="1:7" ht="24" customHeight="1" x14ac:dyDescent="0.2">
      <c r="A2854" s="208" t="s">
        <v>1730</v>
      </c>
      <c r="B2854" s="100" t="str">
        <f>Ubicación</f>
        <v xml:space="preserve"> Calle Enfermera Medina y Cristobal Colon - Dpto. CAUCETE   -  Sup. 227,50m2</v>
      </c>
      <c r="C2854" s="74"/>
      <c r="E2854" s="178"/>
      <c r="G2854" s="194"/>
    </row>
    <row r="2855" spans="1:7" ht="24" customHeight="1" x14ac:dyDescent="0.2">
      <c r="A2855" s="208" t="s">
        <v>1731</v>
      </c>
      <c r="B2855" s="192">
        <f t="shared" ref="B2855" si="861">IFERROR(VALUE(LEFT(B2856,FIND(".",B2856)-1)),"")</f>
        <v>11</v>
      </c>
      <c r="C2855" s="71" t="str">
        <f>IFERROR(VLOOKUP(B2855,Tabla_CyP,2,FALSE),"VIDRIOS Y ESPEJOS ")</f>
        <v xml:space="preserve">VIDRIOS Y ESPEJOS </v>
      </c>
      <c r="E2855" s="178"/>
      <c r="G2855" s="194"/>
    </row>
    <row r="2856" spans="1:7" ht="24" customHeight="1" x14ac:dyDescent="0.2">
      <c r="A2856" s="208" t="s">
        <v>1732</v>
      </c>
      <c r="B2856" s="193" t="str">
        <f>IFERROR(VLOOKUP(COUNTIF($A$1:A2856,"ANALISIS DE PRECIOS"),Tabla_NumeroItem,2,FALSE),"")</f>
        <v>11.1.2</v>
      </c>
      <c r="C2856" s="71" t="str">
        <f>IFERROR(VLOOKUP(B2856,Tabla_CyP,2,FALSE),"")</f>
        <v>Doble vidriado hermetico (DVH)</v>
      </c>
      <c r="E2856" s="178"/>
      <c r="F2856" s="190" t="s">
        <v>1733</v>
      </c>
      <c r="G2856" s="194" t="str">
        <f>IFERROR(VLOOKUP(B2856,Tabla_CyP,4,FALSE),"")</f>
        <v>m2</v>
      </c>
    </row>
    <row r="2857" spans="1:7" ht="24" customHeight="1" x14ac:dyDescent="0.2">
      <c r="A2857" s="208"/>
      <c r="B2857" s="100"/>
      <c r="E2857" s="178"/>
      <c r="G2857" s="194"/>
    </row>
    <row r="2858" spans="1:7" ht="24" customHeight="1" x14ac:dyDescent="0.2">
      <c r="A2858" s="419" t="s">
        <v>1734</v>
      </c>
      <c r="B2858" s="420"/>
      <c r="C2858" s="421" t="s">
        <v>1690</v>
      </c>
      <c r="D2858" s="421" t="s">
        <v>1735</v>
      </c>
      <c r="E2858" s="423" t="s">
        <v>1736</v>
      </c>
      <c r="F2858" s="425" t="s">
        <v>1737</v>
      </c>
      <c r="G2858" s="425" t="s">
        <v>1738</v>
      </c>
    </row>
    <row r="2859" spans="1:7" ht="24" customHeight="1" x14ac:dyDescent="0.2">
      <c r="A2859" s="209" t="s">
        <v>1739</v>
      </c>
      <c r="B2859" s="209" t="s">
        <v>1740</v>
      </c>
      <c r="C2859" s="422"/>
      <c r="D2859" s="422"/>
      <c r="E2859" s="424"/>
      <c r="F2859" s="426"/>
      <c r="G2859" s="426"/>
    </row>
    <row r="2860" spans="1:7" ht="24" customHeight="1" x14ac:dyDescent="0.2">
      <c r="A2860" s="189"/>
      <c r="B2860" s="210"/>
      <c r="C2860" s="89" t="s">
        <v>1741</v>
      </c>
      <c r="D2860" s="197"/>
      <c r="E2860" s="198"/>
      <c r="F2860" s="199"/>
      <c r="G2860" s="200"/>
    </row>
    <row r="2861" spans="1:7" ht="24" customHeight="1" x14ac:dyDescent="0.2">
      <c r="A2861" s="211" t="str">
        <f t="shared" ref="A2861:A2874" si="862">IFERROR(VLOOKUP(C2861,Tabla_Insumos,4,FALSE),"")</f>
        <v/>
      </c>
      <c r="B2861" s="211" t="str">
        <f>IFERROR(VLOOKUP(C2861,Tabla_Insumos,5,FALSE),"")</f>
        <v/>
      </c>
      <c r="C2861" s="220"/>
      <c r="D2861" s="174" t="str">
        <f t="shared" ref="D2861:D2874" si="863">IFERROR(VLOOKUP(C2861,Tabla_Insumos,2,FALSE),"")</f>
        <v/>
      </c>
      <c r="E2861" s="173"/>
      <c r="F2861" s="201">
        <f t="shared" ref="F2861:F2874" si="864">IFERROR(VLOOKUP(C2861,Tabla_Insumos,3,FALSE),0)</f>
        <v>0</v>
      </c>
      <c r="G2861" s="201">
        <f t="shared" ref="G2861:G2874" si="865">ROUND(E2861*F2861,2)</f>
        <v>0</v>
      </c>
    </row>
    <row r="2862" spans="1:7" ht="24" customHeight="1" x14ac:dyDescent="0.2">
      <c r="A2862" s="211" t="str">
        <f t="shared" si="862"/>
        <v/>
      </c>
      <c r="B2862" s="211" t="str">
        <f t="shared" ref="B2862:B2874" si="866">IFERROR(VLOOKUP(C2862,Tabla_Insumos,5,FALSE),"")</f>
        <v/>
      </c>
      <c r="C2862" s="220"/>
      <c r="D2862" s="174" t="str">
        <f t="shared" si="863"/>
        <v/>
      </c>
      <c r="E2862" s="173"/>
      <c r="F2862" s="201">
        <f t="shared" si="864"/>
        <v>0</v>
      </c>
      <c r="G2862" s="201">
        <f t="shared" si="865"/>
        <v>0</v>
      </c>
    </row>
    <row r="2863" spans="1:7" ht="24" customHeight="1" x14ac:dyDescent="0.2">
      <c r="A2863" s="211" t="str">
        <f t="shared" si="862"/>
        <v/>
      </c>
      <c r="B2863" s="211" t="str">
        <f t="shared" si="866"/>
        <v/>
      </c>
      <c r="C2863" s="227"/>
      <c r="D2863" s="174" t="str">
        <f t="shared" si="863"/>
        <v/>
      </c>
      <c r="E2863" s="173"/>
      <c r="F2863" s="201">
        <f t="shared" si="864"/>
        <v>0</v>
      </c>
      <c r="G2863" s="201">
        <f t="shared" si="865"/>
        <v>0</v>
      </c>
    </row>
    <row r="2864" spans="1:7" ht="24" customHeight="1" x14ac:dyDescent="0.2">
      <c r="A2864" s="211" t="str">
        <f t="shared" si="862"/>
        <v/>
      </c>
      <c r="B2864" s="211" t="str">
        <f t="shared" si="866"/>
        <v/>
      </c>
      <c r="C2864" s="220"/>
      <c r="D2864" s="174" t="str">
        <f t="shared" si="863"/>
        <v/>
      </c>
      <c r="E2864" s="173"/>
      <c r="F2864" s="201">
        <f t="shared" si="864"/>
        <v>0</v>
      </c>
      <c r="G2864" s="201">
        <f t="shared" si="865"/>
        <v>0</v>
      </c>
    </row>
    <row r="2865" spans="1:7" ht="24" customHeight="1" x14ac:dyDescent="0.2">
      <c r="A2865" s="211" t="str">
        <f t="shared" si="862"/>
        <v/>
      </c>
      <c r="B2865" s="211" t="str">
        <f t="shared" si="866"/>
        <v/>
      </c>
      <c r="C2865" s="221"/>
      <c r="D2865" s="172" t="str">
        <f t="shared" si="863"/>
        <v/>
      </c>
      <c r="E2865" s="176"/>
      <c r="F2865" s="201">
        <f t="shared" si="864"/>
        <v>0</v>
      </c>
      <c r="G2865" s="201">
        <f t="shared" si="865"/>
        <v>0</v>
      </c>
    </row>
    <row r="2866" spans="1:7" ht="24" customHeight="1" x14ac:dyDescent="0.2">
      <c r="A2866" s="211" t="str">
        <f t="shared" si="862"/>
        <v/>
      </c>
      <c r="B2866" s="211" t="str">
        <f t="shared" si="866"/>
        <v/>
      </c>
      <c r="C2866" s="221"/>
      <c r="D2866" s="172" t="str">
        <f t="shared" si="863"/>
        <v/>
      </c>
      <c r="E2866" s="176"/>
      <c r="F2866" s="201">
        <f t="shared" si="864"/>
        <v>0</v>
      </c>
      <c r="G2866" s="201">
        <f t="shared" si="865"/>
        <v>0</v>
      </c>
    </row>
    <row r="2867" spans="1:7" ht="24" customHeight="1" x14ac:dyDescent="0.2">
      <c r="A2867" s="211" t="str">
        <f t="shared" si="862"/>
        <v/>
      </c>
      <c r="B2867" s="211" t="str">
        <f t="shared" si="866"/>
        <v/>
      </c>
      <c r="C2867" s="221"/>
      <c r="D2867" s="172" t="str">
        <f t="shared" si="863"/>
        <v/>
      </c>
      <c r="E2867" s="176"/>
      <c r="F2867" s="201">
        <f t="shared" si="864"/>
        <v>0</v>
      </c>
      <c r="G2867" s="201">
        <f t="shared" si="865"/>
        <v>0</v>
      </c>
    </row>
    <row r="2868" spans="1:7" ht="24" customHeight="1" x14ac:dyDescent="0.2">
      <c r="A2868" s="211" t="str">
        <f t="shared" si="862"/>
        <v/>
      </c>
      <c r="B2868" s="211" t="str">
        <f t="shared" si="866"/>
        <v/>
      </c>
      <c r="C2868" s="221"/>
      <c r="D2868" s="172" t="str">
        <f t="shared" si="863"/>
        <v/>
      </c>
      <c r="E2868" s="176"/>
      <c r="F2868" s="201">
        <f t="shared" si="864"/>
        <v>0</v>
      </c>
      <c r="G2868" s="201">
        <f t="shared" si="865"/>
        <v>0</v>
      </c>
    </row>
    <row r="2869" spans="1:7" ht="24" customHeight="1" x14ac:dyDescent="0.2">
      <c r="A2869" s="211" t="str">
        <f t="shared" si="862"/>
        <v/>
      </c>
      <c r="B2869" s="211" t="str">
        <f t="shared" si="866"/>
        <v/>
      </c>
      <c r="C2869" s="221"/>
      <c r="D2869" s="172" t="str">
        <f t="shared" si="863"/>
        <v/>
      </c>
      <c r="E2869" s="176"/>
      <c r="F2869" s="201">
        <f t="shared" si="864"/>
        <v>0</v>
      </c>
      <c r="G2869" s="201">
        <f t="shared" si="865"/>
        <v>0</v>
      </c>
    </row>
    <row r="2870" spans="1:7" ht="24" customHeight="1" x14ac:dyDescent="0.2">
      <c r="A2870" s="211" t="str">
        <f t="shared" si="862"/>
        <v/>
      </c>
      <c r="B2870" s="211" t="str">
        <f t="shared" si="866"/>
        <v/>
      </c>
      <c r="C2870" s="221"/>
      <c r="D2870" s="172" t="str">
        <f t="shared" si="863"/>
        <v/>
      </c>
      <c r="E2870" s="176"/>
      <c r="F2870" s="201">
        <f t="shared" si="864"/>
        <v>0</v>
      </c>
      <c r="G2870" s="201">
        <f t="shared" si="865"/>
        <v>0</v>
      </c>
    </row>
    <row r="2871" spans="1:7" ht="24" customHeight="1" x14ac:dyDescent="0.2">
      <c r="A2871" s="211" t="str">
        <f t="shared" si="862"/>
        <v/>
      </c>
      <c r="B2871" s="211" t="str">
        <f t="shared" si="866"/>
        <v/>
      </c>
      <c r="C2871" s="221"/>
      <c r="D2871" s="172" t="str">
        <f t="shared" si="863"/>
        <v/>
      </c>
      <c r="E2871" s="176"/>
      <c r="F2871" s="201">
        <f t="shared" si="864"/>
        <v>0</v>
      </c>
      <c r="G2871" s="201">
        <f t="shared" si="865"/>
        <v>0</v>
      </c>
    </row>
    <row r="2872" spans="1:7" ht="24" customHeight="1" x14ac:dyDescent="0.2">
      <c r="A2872" s="211" t="str">
        <f t="shared" si="862"/>
        <v/>
      </c>
      <c r="B2872" s="211" t="str">
        <f t="shared" si="866"/>
        <v/>
      </c>
      <c r="C2872" s="221"/>
      <c r="D2872" s="172" t="str">
        <f t="shared" si="863"/>
        <v/>
      </c>
      <c r="E2872" s="176"/>
      <c r="F2872" s="201">
        <f t="shared" si="864"/>
        <v>0</v>
      </c>
      <c r="G2872" s="201">
        <f t="shared" si="865"/>
        <v>0</v>
      </c>
    </row>
    <row r="2873" spans="1:7" ht="24" customHeight="1" x14ac:dyDescent="0.2">
      <c r="A2873" s="211" t="str">
        <f t="shared" si="862"/>
        <v/>
      </c>
      <c r="B2873" s="211" t="str">
        <f t="shared" si="866"/>
        <v/>
      </c>
      <c r="C2873" s="221"/>
      <c r="D2873" s="172" t="str">
        <f t="shared" si="863"/>
        <v/>
      </c>
      <c r="E2873" s="176"/>
      <c r="F2873" s="201">
        <f t="shared" si="864"/>
        <v>0</v>
      </c>
      <c r="G2873" s="201">
        <f t="shared" si="865"/>
        <v>0</v>
      </c>
    </row>
    <row r="2874" spans="1:7" ht="24" customHeight="1" x14ac:dyDescent="0.2">
      <c r="A2874" s="211" t="str">
        <f t="shared" si="862"/>
        <v/>
      </c>
      <c r="B2874" s="211" t="str">
        <f t="shared" si="866"/>
        <v/>
      </c>
      <c r="C2874" s="221"/>
      <c r="D2874" s="172" t="str">
        <f t="shared" si="863"/>
        <v/>
      </c>
      <c r="E2874" s="176"/>
      <c r="F2874" s="202">
        <f t="shared" si="864"/>
        <v>0</v>
      </c>
      <c r="G2874" s="201">
        <f t="shared" si="865"/>
        <v>0</v>
      </c>
    </row>
    <row r="2875" spans="1:7" ht="24" customHeight="1" x14ac:dyDescent="0.2">
      <c r="A2875" s="212"/>
      <c r="E2875" s="178"/>
      <c r="F2875" s="195" t="s">
        <v>1742</v>
      </c>
      <c r="G2875" s="222">
        <f t="shared" ref="G2875" si="867">SUBTOTAL(9,G2861:G2874)</f>
        <v>0</v>
      </c>
    </row>
    <row r="2876" spans="1:7" ht="24" customHeight="1" x14ac:dyDescent="0.2">
      <c r="A2876" s="212"/>
      <c r="C2876" s="74" t="s">
        <v>1743</v>
      </c>
      <c r="E2876" s="178"/>
      <c r="G2876" s="194"/>
    </row>
    <row r="2877" spans="1:7" ht="24" customHeight="1" x14ac:dyDescent="0.2">
      <c r="A2877" s="211" t="str">
        <f t="shared" ref="A2877:A2884" si="868">IFERROR(VLOOKUP(C2877,Tabla_Insumos,4,FALSE),"")</f>
        <v/>
      </c>
      <c r="B2877" s="211" t="str">
        <f t="shared" ref="B2877:B2884" si="869">IFERROR(VLOOKUP(A2877,Tabla_Indices,5,FALSE),"")</f>
        <v/>
      </c>
      <c r="C2877" s="220"/>
      <c r="D2877" s="174" t="str">
        <f t="shared" ref="D2877:D2884" si="870">IFERROR(VLOOKUP(C2877,Tabla_Insumos,2,FALSE),"")</f>
        <v/>
      </c>
      <c r="E2877" s="173"/>
      <c r="F2877" s="201">
        <f t="shared" ref="F2877:F2884" si="871">IFERROR(VLOOKUP(C2877,Tabla_Insumos,3,FALSE),0)</f>
        <v>0</v>
      </c>
      <c r="G2877" s="201">
        <f t="shared" ref="G2877:G2884" si="872">ROUND(E2877*F2877,2)</f>
        <v>0</v>
      </c>
    </row>
    <row r="2878" spans="1:7" ht="24" customHeight="1" x14ac:dyDescent="0.2">
      <c r="A2878" s="211" t="str">
        <f t="shared" si="868"/>
        <v/>
      </c>
      <c r="B2878" s="211" t="str">
        <f t="shared" si="869"/>
        <v/>
      </c>
      <c r="C2878" s="220"/>
      <c r="D2878" s="174" t="str">
        <f t="shared" si="870"/>
        <v/>
      </c>
      <c r="E2878" s="173"/>
      <c r="F2878" s="201">
        <f t="shared" si="871"/>
        <v>0</v>
      </c>
      <c r="G2878" s="201">
        <f t="shared" si="872"/>
        <v>0</v>
      </c>
    </row>
    <row r="2879" spans="1:7" ht="24" customHeight="1" x14ac:dyDescent="0.2">
      <c r="A2879" s="211" t="str">
        <f t="shared" si="868"/>
        <v/>
      </c>
      <c r="B2879" s="211" t="str">
        <f t="shared" si="869"/>
        <v/>
      </c>
      <c r="C2879" s="220"/>
      <c r="D2879" s="174" t="str">
        <f t="shared" si="870"/>
        <v/>
      </c>
      <c r="E2879" s="173"/>
      <c r="F2879" s="201">
        <f t="shared" si="871"/>
        <v>0</v>
      </c>
      <c r="G2879" s="201">
        <f t="shared" si="872"/>
        <v>0</v>
      </c>
    </row>
    <row r="2880" spans="1:7" ht="24" customHeight="1" x14ac:dyDescent="0.2">
      <c r="A2880" s="211" t="str">
        <f t="shared" si="868"/>
        <v/>
      </c>
      <c r="B2880" s="211" t="str">
        <f t="shared" si="869"/>
        <v/>
      </c>
      <c r="C2880" s="220"/>
      <c r="D2880" s="174" t="str">
        <f t="shared" si="870"/>
        <v/>
      </c>
      <c r="E2880" s="173"/>
      <c r="F2880" s="201">
        <f t="shared" si="871"/>
        <v>0</v>
      </c>
      <c r="G2880" s="201">
        <f t="shared" si="872"/>
        <v>0</v>
      </c>
    </row>
    <row r="2881" spans="1:7" ht="24" customHeight="1" x14ac:dyDescent="0.2">
      <c r="A2881" s="211" t="str">
        <f t="shared" si="868"/>
        <v/>
      </c>
      <c r="B2881" s="211" t="str">
        <f t="shared" si="869"/>
        <v/>
      </c>
      <c r="C2881" s="220"/>
      <c r="D2881" s="174" t="str">
        <f t="shared" si="870"/>
        <v/>
      </c>
      <c r="E2881" s="173"/>
      <c r="F2881" s="201">
        <f t="shared" si="871"/>
        <v>0</v>
      </c>
      <c r="G2881" s="201">
        <f t="shared" si="872"/>
        <v>0</v>
      </c>
    </row>
    <row r="2882" spans="1:7" ht="24" customHeight="1" x14ac:dyDescent="0.2">
      <c r="A2882" s="211" t="str">
        <f t="shared" si="868"/>
        <v/>
      </c>
      <c r="B2882" s="211" t="str">
        <f t="shared" si="869"/>
        <v/>
      </c>
      <c r="C2882" s="220"/>
      <c r="D2882" s="174" t="str">
        <f t="shared" si="870"/>
        <v/>
      </c>
      <c r="E2882" s="173"/>
      <c r="F2882" s="201">
        <f t="shared" si="871"/>
        <v>0</v>
      </c>
      <c r="G2882" s="201">
        <f t="shared" si="872"/>
        <v>0</v>
      </c>
    </row>
    <row r="2883" spans="1:7" ht="24" customHeight="1" x14ac:dyDescent="0.2">
      <c r="A2883" s="211" t="str">
        <f t="shared" si="868"/>
        <v/>
      </c>
      <c r="B2883" s="211" t="str">
        <f t="shared" si="869"/>
        <v/>
      </c>
      <c r="C2883" s="221"/>
      <c r="D2883" s="172" t="str">
        <f t="shared" si="870"/>
        <v/>
      </c>
      <c r="E2883" s="176"/>
      <c r="F2883" s="201">
        <f t="shared" si="871"/>
        <v>0</v>
      </c>
      <c r="G2883" s="201">
        <f t="shared" si="872"/>
        <v>0</v>
      </c>
    </row>
    <row r="2884" spans="1:7" ht="24" customHeight="1" x14ac:dyDescent="0.2">
      <c r="A2884" s="211" t="str">
        <f t="shared" si="868"/>
        <v/>
      </c>
      <c r="B2884" s="211" t="str">
        <f t="shared" si="869"/>
        <v/>
      </c>
      <c r="C2884" s="221"/>
      <c r="D2884" s="172" t="str">
        <f t="shared" si="870"/>
        <v/>
      </c>
      <c r="E2884" s="176"/>
      <c r="F2884" s="201">
        <f t="shared" si="871"/>
        <v>0</v>
      </c>
      <c r="G2884" s="201">
        <f t="shared" si="872"/>
        <v>0</v>
      </c>
    </row>
    <row r="2885" spans="1:7" ht="24" customHeight="1" x14ac:dyDescent="0.2">
      <c r="A2885" s="212"/>
      <c r="E2885" s="178"/>
      <c r="F2885" s="195" t="s">
        <v>1744</v>
      </c>
      <c r="G2885" s="222">
        <f t="shared" ref="G2885" si="873">SUBTOTAL(9,G2877:G2884)</f>
        <v>0</v>
      </c>
    </row>
    <row r="2886" spans="1:7" ht="24" customHeight="1" x14ac:dyDescent="0.2">
      <c r="A2886" s="212"/>
      <c r="C2886" s="74" t="s">
        <v>1745</v>
      </c>
      <c r="E2886" s="178"/>
      <c r="G2886" s="194"/>
    </row>
    <row r="2887" spans="1:7" ht="24" customHeight="1" x14ac:dyDescent="0.2">
      <c r="A2887" s="211" t="str">
        <f t="shared" ref="A2887:A2895" si="874">IFERROR(VLOOKUP(C2887,Tabla_Insumos,4,FALSE),"")</f>
        <v/>
      </c>
      <c r="B2887" s="211" t="str">
        <f t="shared" ref="B2887:B2895" si="875">IFERROR(VLOOKUP(C2887,Tabla_Insumos,5,FALSE),"")</f>
        <v/>
      </c>
      <c r="C2887" s="220"/>
      <c r="D2887" s="174" t="str">
        <f t="shared" ref="D2887:D2895" si="876">IFERROR(VLOOKUP(C2887,Tabla_Insumos,2,FALSE),"")</f>
        <v/>
      </c>
      <c r="E2887" s="173"/>
      <c r="F2887" s="201">
        <f t="shared" ref="F2887:F2895" si="877">IFERROR(VLOOKUP(C2887,Tabla_Insumos,3,FALSE),0)</f>
        <v>0</v>
      </c>
      <c r="G2887" s="201">
        <f t="shared" ref="G2887:G2895" si="878">ROUND(E2887*F2887,2)</f>
        <v>0</v>
      </c>
    </row>
    <row r="2888" spans="1:7" ht="24" customHeight="1" x14ac:dyDescent="0.2">
      <c r="A2888" s="211" t="str">
        <f t="shared" si="874"/>
        <v/>
      </c>
      <c r="B2888" s="211" t="str">
        <f t="shared" si="875"/>
        <v/>
      </c>
      <c r="C2888" s="220"/>
      <c r="D2888" s="174" t="str">
        <f t="shared" si="876"/>
        <v/>
      </c>
      <c r="E2888" s="173"/>
      <c r="F2888" s="201">
        <f t="shared" si="877"/>
        <v>0</v>
      </c>
      <c r="G2888" s="201">
        <f t="shared" si="878"/>
        <v>0</v>
      </c>
    </row>
    <row r="2889" spans="1:7" ht="24" customHeight="1" x14ac:dyDescent="0.2">
      <c r="A2889" s="211" t="str">
        <f t="shared" si="874"/>
        <v/>
      </c>
      <c r="B2889" s="211" t="str">
        <f t="shared" si="875"/>
        <v/>
      </c>
      <c r="C2889" s="221"/>
      <c r="D2889" s="172" t="str">
        <f t="shared" si="876"/>
        <v/>
      </c>
      <c r="E2889" s="176"/>
      <c r="F2889" s="201">
        <f t="shared" si="877"/>
        <v>0</v>
      </c>
      <c r="G2889" s="201">
        <f t="shared" si="878"/>
        <v>0</v>
      </c>
    </row>
    <row r="2890" spans="1:7" ht="24" customHeight="1" x14ac:dyDescent="0.2">
      <c r="A2890" s="211" t="str">
        <f t="shared" si="874"/>
        <v/>
      </c>
      <c r="B2890" s="211" t="str">
        <f t="shared" si="875"/>
        <v/>
      </c>
      <c r="C2890" s="221"/>
      <c r="D2890" s="172" t="str">
        <f t="shared" si="876"/>
        <v/>
      </c>
      <c r="E2890" s="176"/>
      <c r="F2890" s="201">
        <f t="shared" si="877"/>
        <v>0</v>
      </c>
      <c r="G2890" s="201">
        <f t="shared" si="878"/>
        <v>0</v>
      </c>
    </row>
    <row r="2891" spans="1:7" ht="24" customHeight="1" x14ac:dyDescent="0.2">
      <c r="A2891" s="211" t="str">
        <f t="shared" si="874"/>
        <v/>
      </c>
      <c r="B2891" s="211" t="str">
        <f t="shared" si="875"/>
        <v/>
      </c>
      <c r="C2891" s="221"/>
      <c r="D2891" s="172" t="str">
        <f t="shared" si="876"/>
        <v/>
      </c>
      <c r="E2891" s="176"/>
      <c r="F2891" s="201">
        <f t="shared" si="877"/>
        <v>0</v>
      </c>
      <c r="G2891" s="201">
        <f t="shared" si="878"/>
        <v>0</v>
      </c>
    </row>
    <row r="2892" spans="1:7" ht="24" customHeight="1" x14ac:dyDescent="0.2">
      <c r="A2892" s="211" t="str">
        <f t="shared" si="874"/>
        <v/>
      </c>
      <c r="B2892" s="211" t="str">
        <f t="shared" si="875"/>
        <v/>
      </c>
      <c r="C2892" s="221"/>
      <c r="D2892" s="172" t="str">
        <f t="shared" si="876"/>
        <v/>
      </c>
      <c r="E2892" s="176"/>
      <c r="F2892" s="201">
        <f t="shared" si="877"/>
        <v>0</v>
      </c>
      <c r="G2892" s="201">
        <f t="shared" si="878"/>
        <v>0</v>
      </c>
    </row>
    <row r="2893" spans="1:7" ht="24" customHeight="1" x14ac:dyDescent="0.2">
      <c r="A2893" s="211" t="str">
        <f t="shared" si="874"/>
        <v/>
      </c>
      <c r="B2893" s="211" t="str">
        <f t="shared" si="875"/>
        <v/>
      </c>
      <c r="C2893" s="221"/>
      <c r="D2893" s="172" t="str">
        <f t="shared" si="876"/>
        <v/>
      </c>
      <c r="E2893" s="176"/>
      <c r="F2893" s="201">
        <f t="shared" si="877"/>
        <v>0</v>
      </c>
      <c r="G2893" s="201">
        <f t="shared" si="878"/>
        <v>0</v>
      </c>
    </row>
    <row r="2894" spans="1:7" ht="24" customHeight="1" x14ac:dyDescent="0.2">
      <c r="A2894" s="211" t="str">
        <f t="shared" si="874"/>
        <v/>
      </c>
      <c r="B2894" s="211" t="str">
        <f t="shared" si="875"/>
        <v/>
      </c>
      <c r="C2894" s="221"/>
      <c r="D2894" s="172" t="str">
        <f t="shared" si="876"/>
        <v/>
      </c>
      <c r="E2894" s="176"/>
      <c r="F2894" s="201">
        <f t="shared" si="877"/>
        <v>0</v>
      </c>
      <c r="G2894" s="201">
        <f t="shared" si="878"/>
        <v>0</v>
      </c>
    </row>
    <row r="2895" spans="1:7" ht="24" customHeight="1" x14ac:dyDescent="0.2">
      <c r="A2895" s="211" t="str">
        <f t="shared" si="874"/>
        <v/>
      </c>
      <c r="B2895" s="211" t="str">
        <f t="shared" si="875"/>
        <v/>
      </c>
      <c r="C2895" s="221"/>
      <c r="D2895" s="172" t="str">
        <f t="shared" si="876"/>
        <v/>
      </c>
      <c r="E2895" s="176"/>
      <c r="F2895" s="201">
        <f t="shared" si="877"/>
        <v>0</v>
      </c>
      <c r="G2895" s="201">
        <f t="shared" si="878"/>
        <v>0</v>
      </c>
    </row>
    <row r="2896" spans="1:7" ht="24" customHeight="1" x14ac:dyDescent="0.2">
      <c r="A2896" s="213"/>
      <c r="E2896" s="178"/>
      <c r="F2896" s="195" t="s">
        <v>1746</v>
      </c>
      <c r="G2896" s="222">
        <f t="shared" ref="G2896" si="879">SUBTOTAL(9,G2887:G2895)</f>
        <v>0</v>
      </c>
    </row>
    <row r="2897" spans="1:7" ht="24" customHeight="1" x14ac:dyDescent="0.2">
      <c r="A2897" s="212"/>
      <c r="E2897" s="178"/>
      <c r="G2897" s="194"/>
    </row>
    <row r="2898" spans="1:7" ht="24" customHeight="1" x14ac:dyDescent="0.2">
      <c r="A2898" s="214" t="str">
        <f t="shared" ref="A2898:B2898" si="880">B2856</f>
        <v>11.1.2</v>
      </c>
      <c r="B2898" s="98" t="str">
        <f t="shared" si="880"/>
        <v>Doble vidriado hermetico (DVH)</v>
      </c>
      <c r="C2898" s="197"/>
      <c r="D2898" s="197" t="s">
        <v>1747</v>
      </c>
      <c r="E2898" s="198"/>
      <c r="F2898" s="225" t="s">
        <v>1748</v>
      </c>
      <c r="G2898" s="226">
        <f t="shared" ref="G2898" si="881">SUBTOTAL(9,G2861:G2897)</f>
        <v>0</v>
      </c>
    </row>
    <row r="2899" spans="1:7" ht="24" customHeight="1" x14ac:dyDescent="0.2">
      <c r="A2899" s="203" t="s">
        <v>1725</v>
      </c>
      <c r="B2899" s="204"/>
      <c r="C2899" s="99"/>
      <c r="D2899" s="99"/>
      <c r="E2899" s="99"/>
      <c r="F2899" s="99"/>
      <c r="G2899" s="215"/>
    </row>
    <row r="2900" spans="1:7" ht="24" customHeight="1" x14ac:dyDescent="0.2">
      <c r="A2900" s="206" t="s">
        <v>1726</v>
      </c>
      <c r="B2900" s="207" t="str">
        <f>Comitente</f>
        <v>SUBSECRETARIA DE OBRAS PUBLICAS</v>
      </c>
      <c r="C2900" s="216"/>
      <c r="D2900" s="74"/>
      <c r="E2900" s="74"/>
      <c r="F2900" s="190"/>
      <c r="G2900" s="191"/>
    </row>
    <row r="2901" spans="1:7" ht="24" customHeight="1" x14ac:dyDescent="0.2">
      <c r="A2901" s="206" t="s">
        <v>1727</v>
      </c>
      <c r="B2901" s="207">
        <f>Contratista</f>
        <v>0</v>
      </c>
      <c r="C2901" s="217"/>
      <c r="D2901" s="217"/>
      <c r="E2901" s="217"/>
      <c r="F2901" s="190"/>
      <c r="G2901" s="191"/>
    </row>
    <row r="2902" spans="1:7" ht="24" customHeight="1" x14ac:dyDescent="0.2">
      <c r="A2902" s="206" t="s">
        <v>1728</v>
      </c>
      <c r="B2902" s="207" t="str">
        <f>Obra</f>
        <v>CAPS. VIRGEN DE GUADALUPE</v>
      </c>
      <c r="C2902" s="217"/>
      <c r="D2902" s="217"/>
      <c r="E2902" s="217"/>
      <c r="F2902" s="190" t="s">
        <v>1729</v>
      </c>
      <c r="G2902" s="218">
        <f>Fecha_Base</f>
        <v>0</v>
      </c>
    </row>
    <row r="2903" spans="1:7" ht="24" customHeight="1" x14ac:dyDescent="0.2">
      <c r="A2903" s="208" t="s">
        <v>1730</v>
      </c>
      <c r="B2903" s="100" t="str">
        <f>Ubicación</f>
        <v xml:space="preserve"> Calle Enfermera Medina y Cristobal Colon - Dpto. CAUCETE   -  Sup. 227,50m2</v>
      </c>
      <c r="C2903" s="74"/>
      <c r="E2903" s="178"/>
      <c r="G2903" s="194"/>
    </row>
    <row r="2904" spans="1:7" ht="24" customHeight="1" x14ac:dyDescent="0.2">
      <c r="A2904" s="208" t="s">
        <v>1731</v>
      </c>
      <c r="B2904" s="192">
        <f t="shared" ref="B2904" si="882">IFERROR(VALUE(LEFT(B2905,FIND(".",B2905)-1)),"")</f>
        <v>11</v>
      </c>
      <c r="C2904" s="71" t="str">
        <f>IFERROR(VLOOKUP(B2904,Tabla_CyP,2,FALSE),"VIDRIOS Y ESPEJOS ")</f>
        <v xml:space="preserve">VIDRIOS Y ESPEJOS </v>
      </c>
      <c r="E2904" s="178"/>
      <c r="G2904" s="194"/>
    </row>
    <row r="2905" spans="1:7" ht="24" customHeight="1" x14ac:dyDescent="0.2">
      <c r="A2905" s="208" t="s">
        <v>1732</v>
      </c>
      <c r="B2905" s="193" t="str">
        <f>IFERROR(VLOOKUP(COUNTIF($A$1:A2905,"ANALISIS DE PRECIOS"),Tabla_NumeroItem,2,FALSE),"")</f>
        <v>11.2</v>
      </c>
      <c r="C2905" s="71" t="str">
        <f>IFERROR(VLOOKUP(B2905,Tabla_CyP,2,FALSE),"")</f>
        <v>Espejos</v>
      </c>
      <c r="E2905" s="178"/>
      <c r="F2905" s="190" t="s">
        <v>1733</v>
      </c>
      <c r="G2905" s="194" t="str">
        <f>IFERROR(VLOOKUP(B2905,Tabla_CyP,4,FALSE),"")</f>
        <v>m2</v>
      </c>
    </row>
    <row r="2906" spans="1:7" ht="24" customHeight="1" x14ac:dyDescent="0.2">
      <c r="A2906" s="208"/>
      <c r="B2906" s="100"/>
      <c r="E2906" s="178"/>
      <c r="G2906" s="194"/>
    </row>
    <row r="2907" spans="1:7" ht="24" customHeight="1" x14ac:dyDescent="0.2">
      <c r="A2907" s="419" t="s">
        <v>1734</v>
      </c>
      <c r="B2907" s="420"/>
      <c r="C2907" s="421" t="s">
        <v>1690</v>
      </c>
      <c r="D2907" s="421" t="s">
        <v>1735</v>
      </c>
      <c r="E2907" s="423" t="s">
        <v>1736</v>
      </c>
      <c r="F2907" s="425" t="s">
        <v>1737</v>
      </c>
      <c r="G2907" s="425" t="s">
        <v>1738</v>
      </c>
    </row>
    <row r="2908" spans="1:7" ht="24" customHeight="1" x14ac:dyDescent="0.2">
      <c r="A2908" s="209" t="s">
        <v>1739</v>
      </c>
      <c r="B2908" s="209" t="s">
        <v>1740</v>
      </c>
      <c r="C2908" s="422"/>
      <c r="D2908" s="422"/>
      <c r="E2908" s="424"/>
      <c r="F2908" s="426"/>
      <c r="G2908" s="426"/>
    </row>
    <row r="2909" spans="1:7" ht="24" customHeight="1" x14ac:dyDescent="0.2">
      <c r="A2909" s="189"/>
      <c r="B2909" s="210"/>
      <c r="C2909" s="89" t="s">
        <v>1741</v>
      </c>
      <c r="D2909" s="197"/>
      <c r="E2909" s="198"/>
      <c r="F2909" s="199"/>
      <c r="G2909" s="200"/>
    </row>
    <row r="2910" spans="1:7" ht="24" customHeight="1" x14ac:dyDescent="0.2">
      <c r="A2910" s="211" t="str">
        <f t="shared" ref="A2910:A2923" si="883">IFERROR(VLOOKUP(C2910,Tabla_Insumos,4,FALSE),"")</f>
        <v/>
      </c>
      <c r="B2910" s="211" t="str">
        <f>IFERROR(VLOOKUP(C2910,Tabla_Insumos,5,FALSE),"")</f>
        <v/>
      </c>
      <c r="C2910" s="220"/>
      <c r="D2910" s="174" t="str">
        <f t="shared" ref="D2910:D2923" si="884">IFERROR(VLOOKUP(C2910,Tabla_Insumos,2,FALSE),"")</f>
        <v/>
      </c>
      <c r="E2910" s="173"/>
      <c r="F2910" s="201">
        <f t="shared" ref="F2910:F2923" si="885">IFERROR(VLOOKUP(C2910,Tabla_Insumos,3,FALSE),0)</f>
        <v>0</v>
      </c>
      <c r="G2910" s="201">
        <f t="shared" ref="G2910:G2923" si="886">ROUND(E2910*F2910,2)</f>
        <v>0</v>
      </c>
    </row>
    <row r="2911" spans="1:7" ht="24" customHeight="1" x14ac:dyDescent="0.2">
      <c r="A2911" s="211" t="str">
        <f t="shared" si="883"/>
        <v/>
      </c>
      <c r="B2911" s="211" t="str">
        <f t="shared" ref="B2911:B2923" si="887">IFERROR(VLOOKUP(C2911,Tabla_Insumos,5,FALSE),"")</f>
        <v/>
      </c>
      <c r="C2911" s="220"/>
      <c r="D2911" s="174" t="str">
        <f t="shared" si="884"/>
        <v/>
      </c>
      <c r="E2911" s="173"/>
      <c r="F2911" s="201">
        <f t="shared" si="885"/>
        <v>0</v>
      </c>
      <c r="G2911" s="201">
        <f t="shared" si="886"/>
        <v>0</v>
      </c>
    </row>
    <row r="2912" spans="1:7" ht="24" customHeight="1" x14ac:dyDescent="0.2">
      <c r="A2912" s="211" t="str">
        <f t="shared" si="883"/>
        <v/>
      </c>
      <c r="B2912" s="211" t="str">
        <f t="shared" si="887"/>
        <v/>
      </c>
      <c r="C2912" s="227"/>
      <c r="D2912" s="174" t="str">
        <f t="shared" si="884"/>
        <v/>
      </c>
      <c r="E2912" s="173"/>
      <c r="F2912" s="201">
        <f t="shared" si="885"/>
        <v>0</v>
      </c>
      <c r="G2912" s="201">
        <f t="shared" si="886"/>
        <v>0</v>
      </c>
    </row>
    <row r="2913" spans="1:7" ht="24" customHeight="1" x14ac:dyDescent="0.2">
      <c r="A2913" s="211" t="str">
        <f t="shared" si="883"/>
        <v/>
      </c>
      <c r="B2913" s="211" t="str">
        <f t="shared" si="887"/>
        <v/>
      </c>
      <c r="C2913" s="220"/>
      <c r="D2913" s="174" t="str">
        <f t="shared" si="884"/>
        <v/>
      </c>
      <c r="E2913" s="173"/>
      <c r="F2913" s="201">
        <f t="shared" si="885"/>
        <v>0</v>
      </c>
      <c r="G2913" s="201">
        <f t="shared" si="886"/>
        <v>0</v>
      </c>
    </row>
    <row r="2914" spans="1:7" ht="24" customHeight="1" x14ac:dyDescent="0.2">
      <c r="A2914" s="211" t="str">
        <f t="shared" si="883"/>
        <v/>
      </c>
      <c r="B2914" s="211" t="str">
        <f t="shared" si="887"/>
        <v/>
      </c>
      <c r="C2914" s="221"/>
      <c r="D2914" s="172" t="str">
        <f t="shared" si="884"/>
        <v/>
      </c>
      <c r="E2914" s="176"/>
      <c r="F2914" s="201">
        <f t="shared" si="885"/>
        <v>0</v>
      </c>
      <c r="G2914" s="201">
        <f t="shared" si="886"/>
        <v>0</v>
      </c>
    </row>
    <row r="2915" spans="1:7" ht="24" customHeight="1" x14ac:dyDescent="0.2">
      <c r="A2915" s="211" t="str">
        <f t="shared" si="883"/>
        <v/>
      </c>
      <c r="B2915" s="211" t="str">
        <f t="shared" si="887"/>
        <v/>
      </c>
      <c r="C2915" s="221"/>
      <c r="D2915" s="172" t="str">
        <f t="shared" si="884"/>
        <v/>
      </c>
      <c r="E2915" s="176"/>
      <c r="F2915" s="201">
        <f t="shared" si="885"/>
        <v>0</v>
      </c>
      <c r="G2915" s="201">
        <f t="shared" si="886"/>
        <v>0</v>
      </c>
    </row>
    <row r="2916" spans="1:7" ht="24" customHeight="1" x14ac:dyDescent="0.2">
      <c r="A2916" s="211" t="str">
        <f t="shared" si="883"/>
        <v/>
      </c>
      <c r="B2916" s="211" t="str">
        <f t="shared" si="887"/>
        <v/>
      </c>
      <c r="C2916" s="221"/>
      <c r="D2916" s="172" t="str">
        <f t="shared" si="884"/>
        <v/>
      </c>
      <c r="E2916" s="176"/>
      <c r="F2916" s="201">
        <f t="shared" si="885"/>
        <v>0</v>
      </c>
      <c r="G2916" s="201">
        <f t="shared" si="886"/>
        <v>0</v>
      </c>
    </row>
    <row r="2917" spans="1:7" ht="24" customHeight="1" x14ac:dyDescent="0.2">
      <c r="A2917" s="211" t="str">
        <f t="shared" si="883"/>
        <v/>
      </c>
      <c r="B2917" s="211" t="str">
        <f t="shared" si="887"/>
        <v/>
      </c>
      <c r="C2917" s="221"/>
      <c r="D2917" s="172" t="str">
        <f t="shared" si="884"/>
        <v/>
      </c>
      <c r="E2917" s="176"/>
      <c r="F2917" s="201">
        <f t="shared" si="885"/>
        <v>0</v>
      </c>
      <c r="G2917" s="201">
        <f t="shared" si="886"/>
        <v>0</v>
      </c>
    </row>
    <row r="2918" spans="1:7" ht="24" customHeight="1" x14ac:dyDescent="0.2">
      <c r="A2918" s="211" t="str">
        <f t="shared" si="883"/>
        <v/>
      </c>
      <c r="B2918" s="211" t="str">
        <f t="shared" si="887"/>
        <v/>
      </c>
      <c r="C2918" s="221"/>
      <c r="D2918" s="172" t="str">
        <f t="shared" si="884"/>
        <v/>
      </c>
      <c r="E2918" s="176"/>
      <c r="F2918" s="201">
        <f t="shared" si="885"/>
        <v>0</v>
      </c>
      <c r="G2918" s="201">
        <f t="shared" si="886"/>
        <v>0</v>
      </c>
    </row>
    <row r="2919" spans="1:7" ht="24" customHeight="1" x14ac:dyDescent="0.2">
      <c r="A2919" s="211" t="str">
        <f t="shared" si="883"/>
        <v/>
      </c>
      <c r="B2919" s="211" t="str">
        <f t="shared" si="887"/>
        <v/>
      </c>
      <c r="C2919" s="221"/>
      <c r="D2919" s="172" t="str">
        <f t="shared" si="884"/>
        <v/>
      </c>
      <c r="E2919" s="176"/>
      <c r="F2919" s="201">
        <f t="shared" si="885"/>
        <v>0</v>
      </c>
      <c r="G2919" s="201">
        <f t="shared" si="886"/>
        <v>0</v>
      </c>
    </row>
    <row r="2920" spans="1:7" ht="24" customHeight="1" x14ac:dyDescent="0.2">
      <c r="A2920" s="211" t="str">
        <f t="shared" si="883"/>
        <v/>
      </c>
      <c r="B2920" s="211" t="str">
        <f t="shared" si="887"/>
        <v/>
      </c>
      <c r="C2920" s="221"/>
      <c r="D2920" s="172" t="str">
        <f t="shared" si="884"/>
        <v/>
      </c>
      <c r="E2920" s="176"/>
      <c r="F2920" s="201">
        <f t="shared" si="885"/>
        <v>0</v>
      </c>
      <c r="G2920" s="201">
        <f t="shared" si="886"/>
        <v>0</v>
      </c>
    </row>
    <row r="2921" spans="1:7" ht="24" customHeight="1" x14ac:dyDescent="0.2">
      <c r="A2921" s="211" t="str">
        <f t="shared" si="883"/>
        <v/>
      </c>
      <c r="B2921" s="211" t="str">
        <f t="shared" si="887"/>
        <v/>
      </c>
      <c r="C2921" s="221"/>
      <c r="D2921" s="172" t="str">
        <f t="shared" si="884"/>
        <v/>
      </c>
      <c r="E2921" s="176"/>
      <c r="F2921" s="201">
        <f t="shared" si="885"/>
        <v>0</v>
      </c>
      <c r="G2921" s="201">
        <f t="shared" si="886"/>
        <v>0</v>
      </c>
    </row>
    <row r="2922" spans="1:7" ht="24" customHeight="1" x14ac:dyDescent="0.2">
      <c r="A2922" s="211" t="str">
        <f t="shared" si="883"/>
        <v/>
      </c>
      <c r="B2922" s="211" t="str">
        <f t="shared" si="887"/>
        <v/>
      </c>
      <c r="C2922" s="221"/>
      <c r="D2922" s="172" t="str">
        <f t="shared" si="884"/>
        <v/>
      </c>
      <c r="E2922" s="176"/>
      <c r="F2922" s="201">
        <f t="shared" si="885"/>
        <v>0</v>
      </c>
      <c r="G2922" s="201">
        <f t="shared" si="886"/>
        <v>0</v>
      </c>
    </row>
    <row r="2923" spans="1:7" ht="24" customHeight="1" x14ac:dyDescent="0.2">
      <c r="A2923" s="211" t="str">
        <f t="shared" si="883"/>
        <v/>
      </c>
      <c r="B2923" s="211" t="str">
        <f t="shared" si="887"/>
        <v/>
      </c>
      <c r="C2923" s="221"/>
      <c r="D2923" s="172" t="str">
        <f t="shared" si="884"/>
        <v/>
      </c>
      <c r="E2923" s="176"/>
      <c r="F2923" s="202">
        <f t="shared" si="885"/>
        <v>0</v>
      </c>
      <c r="G2923" s="201">
        <f t="shared" si="886"/>
        <v>0</v>
      </c>
    </row>
    <row r="2924" spans="1:7" ht="24" customHeight="1" x14ac:dyDescent="0.2">
      <c r="A2924" s="212"/>
      <c r="E2924" s="178"/>
      <c r="F2924" s="195" t="s">
        <v>1742</v>
      </c>
      <c r="G2924" s="222">
        <f t="shared" ref="G2924" si="888">SUBTOTAL(9,G2910:G2923)</f>
        <v>0</v>
      </c>
    </row>
    <row r="2925" spans="1:7" ht="24" customHeight="1" x14ac:dyDescent="0.2">
      <c r="A2925" s="212"/>
      <c r="C2925" s="74" t="s">
        <v>1743</v>
      </c>
      <c r="E2925" s="178"/>
      <c r="G2925" s="194"/>
    </row>
    <row r="2926" spans="1:7" ht="24" customHeight="1" x14ac:dyDescent="0.2">
      <c r="A2926" s="211" t="str">
        <f t="shared" ref="A2926:A2933" si="889">IFERROR(VLOOKUP(C2926,Tabla_Insumos,4,FALSE),"")</f>
        <v/>
      </c>
      <c r="B2926" s="211" t="str">
        <f t="shared" ref="B2926:B2933" si="890">IFERROR(VLOOKUP(A2926,Tabla_Indices,5,FALSE),"")</f>
        <v/>
      </c>
      <c r="C2926" s="220"/>
      <c r="D2926" s="174" t="str">
        <f t="shared" ref="D2926:D2933" si="891">IFERROR(VLOOKUP(C2926,Tabla_Insumos,2,FALSE),"")</f>
        <v/>
      </c>
      <c r="E2926" s="173"/>
      <c r="F2926" s="201">
        <f t="shared" ref="F2926:F2933" si="892">IFERROR(VLOOKUP(C2926,Tabla_Insumos,3,FALSE),0)</f>
        <v>0</v>
      </c>
      <c r="G2926" s="201">
        <f t="shared" ref="G2926:G2933" si="893">ROUND(E2926*F2926,2)</f>
        <v>0</v>
      </c>
    </row>
    <row r="2927" spans="1:7" ht="24" customHeight="1" x14ac:dyDescent="0.2">
      <c r="A2927" s="211" t="str">
        <f t="shared" si="889"/>
        <v/>
      </c>
      <c r="B2927" s="211" t="str">
        <f t="shared" si="890"/>
        <v/>
      </c>
      <c r="C2927" s="220"/>
      <c r="D2927" s="174" t="str">
        <f t="shared" si="891"/>
        <v/>
      </c>
      <c r="E2927" s="173"/>
      <c r="F2927" s="201">
        <f t="shared" si="892"/>
        <v>0</v>
      </c>
      <c r="G2927" s="201">
        <f t="shared" si="893"/>
        <v>0</v>
      </c>
    </row>
    <row r="2928" spans="1:7" ht="24" customHeight="1" x14ac:dyDescent="0.2">
      <c r="A2928" s="211" t="str">
        <f t="shared" si="889"/>
        <v/>
      </c>
      <c r="B2928" s="211" t="str">
        <f t="shared" si="890"/>
        <v/>
      </c>
      <c r="C2928" s="220"/>
      <c r="D2928" s="174" t="str">
        <f t="shared" si="891"/>
        <v/>
      </c>
      <c r="E2928" s="173"/>
      <c r="F2928" s="201">
        <f t="shared" si="892"/>
        <v>0</v>
      </c>
      <c r="G2928" s="201">
        <f t="shared" si="893"/>
        <v>0</v>
      </c>
    </row>
    <row r="2929" spans="1:7" ht="24" customHeight="1" x14ac:dyDescent="0.2">
      <c r="A2929" s="211" t="str">
        <f t="shared" si="889"/>
        <v/>
      </c>
      <c r="B2929" s="211" t="str">
        <f t="shared" si="890"/>
        <v/>
      </c>
      <c r="C2929" s="220"/>
      <c r="D2929" s="174" t="str">
        <f t="shared" si="891"/>
        <v/>
      </c>
      <c r="E2929" s="173"/>
      <c r="F2929" s="201">
        <f t="shared" si="892"/>
        <v>0</v>
      </c>
      <c r="G2929" s="201">
        <f t="shared" si="893"/>
        <v>0</v>
      </c>
    </row>
    <row r="2930" spans="1:7" ht="24" customHeight="1" x14ac:dyDescent="0.2">
      <c r="A2930" s="211" t="str">
        <f t="shared" si="889"/>
        <v/>
      </c>
      <c r="B2930" s="211" t="str">
        <f t="shared" si="890"/>
        <v/>
      </c>
      <c r="C2930" s="220"/>
      <c r="D2930" s="174" t="str">
        <f t="shared" si="891"/>
        <v/>
      </c>
      <c r="E2930" s="173"/>
      <c r="F2930" s="201">
        <f t="shared" si="892"/>
        <v>0</v>
      </c>
      <c r="G2930" s="201">
        <f t="shared" si="893"/>
        <v>0</v>
      </c>
    </row>
    <row r="2931" spans="1:7" ht="24" customHeight="1" x14ac:dyDescent="0.2">
      <c r="A2931" s="211" t="str">
        <f t="shared" si="889"/>
        <v/>
      </c>
      <c r="B2931" s="211" t="str">
        <f t="shared" si="890"/>
        <v/>
      </c>
      <c r="C2931" s="220"/>
      <c r="D2931" s="174" t="str">
        <f t="shared" si="891"/>
        <v/>
      </c>
      <c r="E2931" s="173"/>
      <c r="F2931" s="201">
        <f t="shared" si="892"/>
        <v>0</v>
      </c>
      <c r="G2931" s="201">
        <f t="shared" si="893"/>
        <v>0</v>
      </c>
    </row>
    <row r="2932" spans="1:7" ht="24" customHeight="1" x14ac:dyDescent="0.2">
      <c r="A2932" s="211" t="str">
        <f t="shared" si="889"/>
        <v/>
      </c>
      <c r="B2932" s="211" t="str">
        <f t="shared" si="890"/>
        <v/>
      </c>
      <c r="C2932" s="221"/>
      <c r="D2932" s="172" t="str">
        <f t="shared" si="891"/>
        <v/>
      </c>
      <c r="E2932" s="176"/>
      <c r="F2932" s="201">
        <f t="shared" si="892"/>
        <v>0</v>
      </c>
      <c r="G2932" s="201">
        <f t="shared" si="893"/>
        <v>0</v>
      </c>
    </row>
    <row r="2933" spans="1:7" ht="24" customHeight="1" x14ac:dyDescent="0.2">
      <c r="A2933" s="211" t="str">
        <f t="shared" si="889"/>
        <v/>
      </c>
      <c r="B2933" s="211" t="str">
        <f t="shared" si="890"/>
        <v/>
      </c>
      <c r="C2933" s="221"/>
      <c r="D2933" s="172" t="str">
        <f t="shared" si="891"/>
        <v/>
      </c>
      <c r="E2933" s="176"/>
      <c r="F2933" s="201">
        <f t="shared" si="892"/>
        <v>0</v>
      </c>
      <c r="G2933" s="201">
        <f t="shared" si="893"/>
        <v>0</v>
      </c>
    </row>
    <row r="2934" spans="1:7" ht="24" customHeight="1" x14ac:dyDescent="0.2">
      <c r="A2934" s="212"/>
      <c r="E2934" s="178"/>
      <c r="F2934" s="195" t="s">
        <v>1744</v>
      </c>
      <c r="G2934" s="222">
        <f t="shared" ref="G2934" si="894">SUBTOTAL(9,G2926:G2933)</f>
        <v>0</v>
      </c>
    </row>
    <row r="2935" spans="1:7" ht="24" customHeight="1" x14ac:dyDescent="0.2">
      <c r="A2935" s="212"/>
      <c r="C2935" s="74" t="s">
        <v>1745</v>
      </c>
      <c r="E2935" s="178"/>
      <c r="G2935" s="194"/>
    </row>
    <row r="2936" spans="1:7" ht="24" customHeight="1" x14ac:dyDescent="0.2">
      <c r="A2936" s="211" t="str">
        <f t="shared" ref="A2936:A2944" si="895">IFERROR(VLOOKUP(C2936,Tabla_Insumos,4,FALSE),"")</f>
        <v/>
      </c>
      <c r="B2936" s="211" t="str">
        <f t="shared" ref="B2936:B2944" si="896">IFERROR(VLOOKUP(C2936,Tabla_Insumos,5,FALSE),"")</f>
        <v/>
      </c>
      <c r="C2936" s="220"/>
      <c r="D2936" s="174" t="str">
        <f t="shared" ref="D2936:D2944" si="897">IFERROR(VLOOKUP(C2936,Tabla_Insumos,2,FALSE),"")</f>
        <v/>
      </c>
      <c r="E2936" s="173"/>
      <c r="F2936" s="201">
        <f t="shared" ref="F2936:F2944" si="898">IFERROR(VLOOKUP(C2936,Tabla_Insumos,3,FALSE),0)</f>
        <v>0</v>
      </c>
      <c r="G2936" s="201">
        <f t="shared" ref="G2936:G2944" si="899">ROUND(E2936*F2936,2)</f>
        <v>0</v>
      </c>
    </row>
    <row r="2937" spans="1:7" ht="24" customHeight="1" x14ac:dyDescent="0.2">
      <c r="A2937" s="211" t="str">
        <f t="shared" si="895"/>
        <v/>
      </c>
      <c r="B2937" s="211" t="str">
        <f t="shared" si="896"/>
        <v/>
      </c>
      <c r="C2937" s="220"/>
      <c r="D2937" s="174" t="str">
        <f t="shared" si="897"/>
        <v/>
      </c>
      <c r="E2937" s="173"/>
      <c r="F2937" s="201">
        <f t="shared" si="898"/>
        <v>0</v>
      </c>
      <c r="G2937" s="201">
        <f t="shared" si="899"/>
        <v>0</v>
      </c>
    </row>
    <row r="2938" spans="1:7" ht="24" customHeight="1" x14ac:dyDescent="0.2">
      <c r="A2938" s="211" t="str">
        <f t="shared" si="895"/>
        <v/>
      </c>
      <c r="B2938" s="211" t="str">
        <f t="shared" si="896"/>
        <v/>
      </c>
      <c r="C2938" s="221"/>
      <c r="D2938" s="172" t="str">
        <f t="shared" si="897"/>
        <v/>
      </c>
      <c r="E2938" s="176"/>
      <c r="F2938" s="201">
        <f t="shared" si="898"/>
        <v>0</v>
      </c>
      <c r="G2938" s="201">
        <f t="shared" si="899"/>
        <v>0</v>
      </c>
    </row>
    <row r="2939" spans="1:7" ht="24" customHeight="1" x14ac:dyDescent="0.2">
      <c r="A2939" s="211" t="str">
        <f t="shared" si="895"/>
        <v/>
      </c>
      <c r="B2939" s="211" t="str">
        <f t="shared" si="896"/>
        <v/>
      </c>
      <c r="C2939" s="221"/>
      <c r="D2939" s="172" t="str">
        <f t="shared" si="897"/>
        <v/>
      </c>
      <c r="E2939" s="176"/>
      <c r="F2939" s="201">
        <f t="shared" si="898"/>
        <v>0</v>
      </c>
      <c r="G2939" s="201">
        <f t="shared" si="899"/>
        <v>0</v>
      </c>
    </row>
    <row r="2940" spans="1:7" ht="24" customHeight="1" x14ac:dyDescent="0.2">
      <c r="A2940" s="211" t="str">
        <f t="shared" si="895"/>
        <v/>
      </c>
      <c r="B2940" s="211" t="str">
        <f t="shared" si="896"/>
        <v/>
      </c>
      <c r="C2940" s="221"/>
      <c r="D2940" s="172" t="str">
        <f t="shared" si="897"/>
        <v/>
      </c>
      <c r="E2940" s="176"/>
      <c r="F2940" s="201">
        <f t="shared" si="898"/>
        <v>0</v>
      </c>
      <c r="G2940" s="201">
        <f t="shared" si="899"/>
        <v>0</v>
      </c>
    </row>
    <row r="2941" spans="1:7" ht="24" customHeight="1" x14ac:dyDescent="0.2">
      <c r="A2941" s="211" t="str">
        <f t="shared" si="895"/>
        <v/>
      </c>
      <c r="B2941" s="211" t="str">
        <f t="shared" si="896"/>
        <v/>
      </c>
      <c r="C2941" s="221"/>
      <c r="D2941" s="172" t="str">
        <f t="shared" si="897"/>
        <v/>
      </c>
      <c r="E2941" s="176"/>
      <c r="F2941" s="201">
        <f t="shared" si="898"/>
        <v>0</v>
      </c>
      <c r="G2941" s="201">
        <f t="shared" si="899"/>
        <v>0</v>
      </c>
    </row>
    <row r="2942" spans="1:7" ht="24" customHeight="1" x14ac:dyDescent="0.2">
      <c r="A2942" s="211" t="str">
        <f t="shared" si="895"/>
        <v/>
      </c>
      <c r="B2942" s="211" t="str">
        <f t="shared" si="896"/>
        <v/>
      </c>
      <c r="C2942" s="221"/>
      <c r="D2942" s="172" t="str">
        <f t="shared" si="897"/>
        <v/>
      </c>
      <c r="E2942" s="176"/>
      <c r="F2942" s="201">
        <f t="shared" si="898"/>
        <v>0</v>
      </c>
      <c r="G2942" s="201">
        <f t="shared" si="899"/>
        <v>0</v>
      </c>
    </row>
    <row r="2943" spans="1:7" ht="24" customHeight="1" x14ac:dyDescent="0.2">
      <c r="A2943" s="211" t="str">
        <f t="shared" si="895"/>
        <v/>
      </c>
      <c r="B2943" s="211" t="str">
        <f t="shared" si="896"/>
        <v/>
      </c>
      <c r="C2943" s="221"/>
      <c r="D2943" s="172" t="str">
        <f t="shared" si="897"/>
        <v/>
      </c>
      <c r="E2943" s="176"/>
      <c r="F2943" s="201">
        <f t="shared" si="898"/>
        <v>0</v>
      </c>
      <c r="G2943" s="201">
        <f t="shared" si="899"/>
        <v>0</v>
      </c>
    </row>
    <row r="2944" spans="1:7" ht="24" customHeight="1" x14ac:dyDescent="0.2">
      <c r="A2944" s="211" t="str">
        <f t="shared" si="895"/>
        <v/>
      </c>
      <c r="B2944" s="211" t="str">
        <f t="shared" si="896"/>
        <v/>
      </c>
      <c r="C2944" s="221"/>
      <c r="D2944" s="172" t="str">
        <f t="shared" si="897"/>
        <v/>
      </c>
      <c r="E2944" s="176"/>
      <c r="F2944" s="201">
        <f t="shared" si="898"/>
        <v>0</v>
      </c>
      <c r="G2944" s="201">
        <f t="shared" si="899"/>
        <v>0</v>
      </c>
    </row>
    <row r="2945" spans="1:7" ht="24" customHeight="1" x14ac:dyDescent="0.2">
      <c r="A2945" s="213"/>
      <c r="E2945" s="178"/>
      <c r="F2945" s="195" t="s">
        <v>1746</v>
      </c>
      <c r="G2945" s="222">
        <f t="shared" ref="G2945" si="900">SUBTOTAL(9,G2936:G2944)</f>
        <v>0</v>
      </c>
    </row>
    <row r="2946" spans="1:7" ht="24" customHeight="1" x14ac:dyDescent="0.2">
      <c r="A2946" s="212"/>
      <c r="E2946" s="178"/>
      <c r="G2946" s="194"/>
    </row>
    <row r="2947" spans="1:7" ht="24" customHeight="1" x14ac:dyDescent="0.2">
      <c r="A2947" s="214" t="str">
        <f t="shared" ref="A2947:B2947" si="901">B2905</f>
        <v>11.2</v>
      </c>
      <c r="B2947" s="98" t="str">
        <f t="shared" si="901"/>
        <v>Espejos</v>
      </c>
      <c r="C2947" s="197"/>
      <c r="D2947" s="197" t="s">
        <v>1747</v>
      </c>
      <c r="E2947" s="198"/>
      <c r="F2947" s="225" t="s">
        <v>1748</v>
      </c>
      <c r="G2947" s="226">
        <f t="shared" ref="G2947" si="902">SUBTOTAL(9,G2910:G2946)</f>
        <v>0</v>
      </c>
    </row>
    <row r="2948" spans="1:7" ht="24" customHeight="1" x14ac:dyDescent="0.2">
      <c r="A2948" s="203" t="s">
        <v>1725</v>
      </c>
      <c r="B2948" s="204"/>
      <c r="C2948" s="99"/>
      <c r="D2948" s="99"/>
      <c r="E2948" s="99"/>
      <c r="F2948" s="99"/>
      <c r="G2948" s="215"/>
    </row>
    <row r="2949" spans="1:7" ht="24" customHeight="1" x14ac:dyDescent="0.2">
      <c r="A2949" s="206" t="s">
        <v>1726</v>
      </c>
      <c r="B2949" s="207" t="str">
        <f>Comitente</f>
        <v>SUBSECRETARIA DE OBRAS PUBLICAS</v>
      </c>
      <c r="C2949" s="216"/>
      <c r="D2949" s="74"/>
      <c r="E2949" s="74"/>
      <c r="F2949" s="190"/>
      <c r="G2949" s="191"/>
    </row>
    <row r="2950" spans="1:7" ht="24" customHeight="1" x14ac:dyDescent="0.2">
      <c r="A2950" s="206" t="s">
        <v>1727</v>
      </c>
      <c r="B2950" s="207">
        <f>Contratista</f>
        <v>0</v>
      </c>
      <c r="C2950" s="217"/>
      <c r="D2950" s="217"/>
      <c r="E2950" s="217"/>
      <c r="F2950" s="190"/>
      <c r="G2950" s="191"/>
    </row>
    <row r="2951" spans="1:7" ht="24" customHeight="1" x14ac:dyDescent="0.2">
      <c r="A2951" s="206" t="s">
        <v>1728</v>
      </c>
      <c r="B2951" s="207" t="str">
        <f>Obra</f>
        <v>CAPS. VIRGEN DE GUADALUPE</v>
      </c>
      <c r="C2951" s="217"/>
      <c r="D2951" s="217"/>
      <c r="E2951" s="217"/>
      <c r="F2951" s="190" t="s">
        <v>1729</v>
      </c>
      <c r="G2951" s="218">
        <f>Fecha_Base</f>
        <v>0</v>
      </c>
    </row>
    <row r="2952" spans="1:7" ht="24" customHeight="1" x14ac:dyDescent="0.2">
      <c r="A2952" s="208" t="s">
        <v>1730</v>
      </c>
      <c r="B2952" s="100" t="str">
        <f>Ubicación</f>
        <v xml:space="preserve"> Calle Enfermera Medina y Cristobal Colon - Dpto. CAUCETE   -  Sup. 227,50m2</v>
      </c>
      <c r="C2952" s="74"/>
      <c r="E2952" s="178"/>
      <c r="G2952" s="194"/>
    </row>
    <row r="2953" spans="1:7" ht="24" customHeight="1" x14ac:dyDescent="0.2">
      <c r="A2953" s="208" t="s">
        <v>1731</v>
      </c>
      <c r="B2953" s="192">
        <f t="shared" ref="B2953" si="903">IFERROR(VALUE(LEFT(B2954,FIND(".",B2954)-1)),"")</f>
        <v>12</v>
      </c>
      <c r="C2953" s="71" t="str">
        <f>IFERROR(VLOOKUP(B2953,Tabla_CyP,2,FALSE),"VIDRIOS Y ESPEJOS ")</f>
        <v xml:space="preserve">VIDRIOS Y ESPEJOS </v>
      </c>
      <c r="E2953" s="178"/>
      <c r="G2953" s="194"/>
    </row>
    <row r="2954" spans="1:7" ht="24" customHeight="1" x14ac:dyDescent="0.2">
      <c r="A2954" s="208" t="s">
        <v>1732</v>
      </c>
      <c r="B2954" s="193" t="str">
        <f>IFERROR(VLOOKUP(COUNTIF($A$1:A2954,"ANALISIS DE PRECIOS"),Tabla_NumeroItem,2,FALSE),"")</f>
        <v>12.1.1</v>
      </c>
      <c r="C2954" s="71" t="str">
        <f>IFERROR(VLOOKUP(B2954,Tabla_CyP,2,FALSE),"")</f>
        <v>En muros  interiores</v>
      </c>
      <c r="E2954" s="178"/>
      <c r="F2954" s="190" t="s">
        <v>1733</v>
      </c>
      <c r="G2954" s="194" t="str">
        <f>IFERROR(VLOOKUP(B2954,Tabla_CyP,4,FALSE),"")</f>
        <v>m2</v>
      </c>
    </row>
    <row r="2955" spans="1:7" ht="24" customHeight="1" x14ac:dyDescent="0.2">
      <c r="A2955" s="208"/>
      <c r="B2955" s="100"/>
      <c r="E2955" s="178"/>
      <c r="G2955" s="194"/>
    </row>
    <row r="2956" spans="1:7" ht="24" customHeight="1" x14ac:dyDescent="0.2">
      <c r="A2956" s="419" t="s">
        <v>1734</v>
      </c>
      <c r="B2956" s="420"/>
      <c r="C2956" s="421" t="s">
        <v>1690</v>
      </c>
      <c r="D2956" s="421" t="s">
        <v>1735</v>
      </c>
      <c r="E2956" s="423" t="s">
        <v>1736</v>
      </c>
      <c r="F2956" s="425" t="s">
        <v>1737</v>
      </c>
      <c r="G2956" s="425" t="s">
        <v>1738</v>
      </c>
    </row>
    <row r="2957" spans="1:7" ht="24" customHeight="1" x14ac:dyDescent="0.2">
      <c r="A2957" s="209" t="s">
        <v>1739</v>
      </c>
      <c r="B2957" s="209" t="s">
        <v>1740</v>
      </c>
      <c r="C2957" s="422"/>
      <c r="D2957" s="422"/>
      <c r="E2957" s="424"/>
      <c r="F2957" s="426"/>
      <c r="G2957" s="426"/>
    </row>
    <row r="2958" spans="1:7" ht="24" customHeight="1" x14ac:dyDescent="0.2">
      <c r="A2958" s="189"/>
      <c r="B2958" s="210"/>
      <c r="C2958" s="89" t="s">
        <v>1741</v>
      </c>
      <c r="D2958" s="197"/>
      <c r="E2958" s="198"/>
      <c r="F2958" s="199"/>
      <c r="G2958" s="200"/>
    </row>
    <row r="2959" spans="1:7" ht="24" customHeight="1" x14ac:dyDescent="0.2">
      <c r="A2959" s="211" t="str">
        <f t="shared" ref="A2959:A2972" si="904">IFERROR(VLOOKUP(C2959,Tabla_Insumos,4,FALSE),"")</f>
        <v/>
      </c>
      <c r="B2959" s="211" t="str">
        <f>IFERROR(VLOOKUP(C2959,Tabla_Insumos,5,FALSE),"")</f>
        <v/>
      </c>
      <c r="C2959" s="220"/>
      <c r="D2959" s="174" t="str">
        <f t="shared" ref="D2959:D2972" si="905">IFERROR(VLOOKUP(C2959,Tabla_Insumos,2,FALSE),"")</f>
        <v/>
      </c>
      <c r="E2959" s="173"/>
      <c r="F2959" s="201">
        <f t="shared" ref="F2959:F2972" si="906">IFERROR(VLOOKUP(C2959,Tabla_Insumos,3,FALSE),0)</f>
        <v>0</v>
      </c>
      <c r="G2959" s="201">
        <f t="shared" ref="G2959:G2972" si="907">ROUND(E2959*F2959,2)</f>
        <v>0</v>
      </c>
    </row>
    <row r="2960" spans="1:7" ht="24" customHeight="1" x14ac:dyDescent="0.2">
      <c r="A2960" s="211" t="str">
        <f t="shared" si="904"/>
        <v/>
      </c>
      <c r="B2960" s="211" t="str">
        <f t="shared" ref="B2960:B2972" si="908">IFERROR(VLOOKUP(C2960,Tabla_Insumos,5,FALSE),"")</f>
        <v/>
      </c>
      <c r="C2960" s="220"/>
      <c r="D2960" s="174" t="str">
        <f t="shared" si="905"/>
        <v/>
      </c>
      <c r="E2960" s="173"/>
      <c r="F2960" s="201">
        <f t="shared" si="906"/>
        <v>0</v>
      </c>
      <c r="G2960" s="201">
        <f t="shared" si="907"/>
        <v>0</v>
      </c>
    </row>
    <row r="2961" spans="1:7" ht="24" customHeight="1" x14ac:dyDescent="0.2">
      <c r="A2961" s="211" t="str">
        <f t="shared" si="904"/>
        <v/>
      </c>
      <c r="B2961" s="211" t="str">
        <f t="shared" si="908"/>
        <v/>
      </c>
      <c r="C2961" s="227"/>
      <c r="D2961" s="174" t="str">
        <f t="shared" si="905"/>
        <v/>
      </c>
      <c r="E2961" s="173"/>
      <c r="F2961" s="201">
        <f t="shared" si="906"/>
        <v>0</v>
      </c>
      <c r="G2961" s="201">
        <f t="shared" si="907"/>
        <v>0</v>
      </c>
    </row>
    <row r="2962" spans="1:7" ht="24" customHeight="1" x14ac:dyDescent="0.2">
      <c r="A2962" s="211" t="str">
        <f t="shared" si="904"/>
        <v/>
      </c>
      <c r="B2962" s="211" t="str">
        <f t="shared" si="908"/>
        <v/>
      </c>
      <c r="C2962" s="220"/>
      <c r="D2962" s="174" t="str">
        <f t="shared" si="905"/>
        <v/>
      </c>
      <c r="E2962" s="173"/>
      <c r="F2962" s="201">
        <f t="shared" si="906"/>
        <v>0</v>
      </c>
      <c r="G2962" s="201">
        <f t="shared" si="907"/>
        <v>0</v>
      </c>
    </row>
    <row r="2963" spans="1:7" ht="24" customHeight="1" x14ac:dyDescent="0.2">
      <c r="A2963" s="211" t="str">
        <f t="shared" si="904"/>
        <v/>
      </c>
      <c r="B2963" s="211" t="str">
        <f t="shared" si="908"/>
        <v/>
      </c>
      <c r="C2963" s="221"/>
      <c r="D2963" s="172" t="str">
        <f t="shared" si="905"/>
        <v/>
      </c>
      <c r="E2963" s="176"/>
      <c r="F2963" s="201">
        <f t="shared" si="906"/>
        <v>0</v>
      </c>
      <c r="G2963" s="201">
        <f t="shared" si="907"/>
        <v>0</v>
      </c>
    </row>
    <row r="2964" spans="1:7" ht="24" customHeight="1" x14ac:dyDescent="0.2">
      <c r="A2964" s="211" t="str">
        <f t="shared" si="904"/>
        <v/>
      </c>
      <c r="B2964" s="211" t="str">
        <f t="shared" si="908"/>
        <v/>
      </c>
      <c r="C2964" s="221"/>
      <c r="D2964" s="172" t="str">
        <f t="shared" si="905"/>
        <v/>
      </c>
      <c r="E2964" s="176"/>
      <c r="F2964" s="201">
        <f t="shared" si="906"/>
        <v>0</v>
      </c>
      <c r="G2964" s="201">
        <f t="shared" si="907"/>
        <v>0</v>
      </c>
    </row>
    <row r="2965" spans="1:7" ht="24" customHeight="1" x14ac:dyDescent="0.2">
      <c r="A2965" s="211" t="str">
        <f t="shared" si="904"/>
        <v/>
      </c>
      <c r="B2965" s="211" t="str">
        <f t="shared" si="908"/>
        <v/>
      </c>
      <c r="C2965" s="221"/>
      <c r="D2965" s="172" t="str">
        <f t="shared" si="905"/>
        <v/>
      </c>
      <c r="E2965" s="176"/>
      <c r="F2965" s="201">
        <f t="shared" si="906"/>
        <v>0</v>
      </c>
      <c r="G2965" s="201">
        <f t="shared" si="907"/>
        <v>0</v>
      </c>
    </row>
    <row r="2966" spans="1:7" ht="24" customHeight="1" x14ac:dyDescent="0.2">
      <c r="A2966" s="211" t="str">
        <f t="shared" si="904"/>
        <v/>
      </c>
      <c r="B2966" s="211" t="str">
        <f t="shared" si="908"/>
        <v/>
      </c>
      <c r="C2966" s="221"/>
      <c r="D2966" s="172" t="str">
        <f t="shared" si="905"/>
        <v/>
      </c>
      <c r="E2966" s="176"/>
      <c r="F2966" s="201">
        <f t="shared" si="906"/>
        <v>0</v>
      </c>
      <c r="G2966" s="201">
        <f t="shared" si="907"/>
        <v>0</v>
      </c>
    </row>
    <row r="2967" spans="1:7" ht="24" customHeight="1" x14ac:dyDescent="0.2">
      <c r="A2967" s="211" t="str">
        <f t="shared" si="904"/>
        <v/>
      </c>
      <c r="B2967" s="211" t="str">
        <f t="shared" si="908"/>
        <v/>
      </c>
      <c r="C2967" s="221"/>
      <c r="D2967" s="172" t="str">
        <f t="shared" si="905"/>
        <v/>
      </c>
      <c r="E2967" s="176"/>
      <c r="F2967" s="201">
        <f t="shared" si="906"/>
        <v>0</v>
      </c>
      <c r="G2967" s="201">
        <f t="shared" si="907"/>
        <v>0</v>
      </c>
    </row>
    <row r="2968" spans="1:7" ht="24" customHeight="1" x14ac:dyDescent="0.2">
      <c r="A2968" s="211" t="str">
        <f t="shared" si="904"/>
        <v/>
      </c>
      <c r="B2968" s="211" t="str">
        <f t="shared" si="908"/>
        <v/>
      </c>
      <c r="C2968" s="221"/>
      <c r="D2968" s="172" t="str">
        <f t="shared" si="905"/>
        <v/>
      </c>
      <c r="E2968" s="176"/>
      <c r="F2968" s="201">
        <f t="shared" si="906"/>
        <v>0</v>
      </c>
      <c r="G2968" s="201">
        <f t="shared" si="907"/>
        <v>0</v>
      </c>
    </row>
    <row r="2969" spans="1:7" ht="24" customHeight="1" x14ac:dyDescent="0.2">
      <c r="A2969" s="211" t="str">
        <f t="shared" si="904"/>
        <v/>
      </c>
      <c r="B2969" s="211" t="str">
        <f t="shared" si="908"/>
        <v/>
      </c>
      <c r="C2969" s="221"/>
      <c r="D2969" s="172" t="str">
        <f t="shared" si="905"/>
        <v/>
      </c>
      <c r="E2969" s="176"/>
      <c r="F2969" s="201">
        <f t="shared" si="906"/>
        <v>0</v>
      </c>
      <c r="G2969" s="201">
        <f t="shared" si="907"/>
        <v>0</v>
      </c>
    </row>
    <row r="2970" spans="1:7" ht="24" customHeight="1" x14ac:dyDescent="0.2">
      <c r="A2970" s="211" t="str">
        <f t="shared" si="904"/>
        <v/>
      </c>
      <c r="B2970" s="211" t="str">
        <f t="shared" si="908"/>
        <v/>
      </c>
      <c r="C2970" s="221"/>
      <c r="D2970" s="172" t="str">
        <f t="shared" si="905"/>
        <v/>
      </c>
      <c r="E2970" s="176"/>
      <c r="F2970" s="201">
        <f t="shared" si="906"/>
        <v>0</v>
      </c>
      <c r="G2970" s="201">
        <f t="shared" si="907"/>
        <v>0</v>
      </c>
    </row>
    <row r="2971" spans="1:7" ht="24" customHeight="1" x14ac:dyDescent="0.2">
      <c r="A2971" s="211" t="str">
        <f t="shared" si="904"/>
        <v/>
      </c>
      <c r="B2971" s="211" t="str">
        <f t="shared" si="908"/>
        <v/>
      </c>
      <c r="C2971" s="221"/>
      <c r="D2971" s="172" t="str">
        <f t="shared" si="905"/>
        <v/>
      </c>
      <c r="E2971" s="176"/>
      <c r="F2971" s="201">
        <f t="shared" si="906"/>
        <v>0</v>
      </c>
      <c r="G2971" s="201">
        <f t="shared" si="907"/>
        <v>0</v>
      </c>
    </row>
    <row r="2972" spans="1:7" ht="24" customHeight="1" x14ac:dyDescent="0.2">
      <c r="A2972" s="211" t="str">
        <f t="shared" si="904"/>
        <v/>
      </c>
      <c r="B2972" s="211" t="str">
        <f t="shared" si="908"/>
        <v/>
      </c>
      <c r="C2972" s="221"/>
      <c r="D2972" s="172" t="str">
        <f t="shared" si="905"/>
        <v/>
      </c>
      <c r="E2972" s="176"/>
      <c r="F2972" s="202">
        <f t="shared" si="906"/>
        <v>0</v>
      </c>
      <c r="G2972" s="201">
        <f t="shared" si="907"/>
        <v>0</v>
      </c>
    </row>
    <row r="2973" spans="1:7" ht="24" customHeight="1" x14ac:dyDescent="0.2">
      <c r="A2973" s="212"/>
      <c r="E2973" s="178"/>
      <c r="F2973" s="195" t="s">
        <v>1742</v>
      </c>
      <c r="G2973" s="222">
        <f t="shared" ref="G2973" si="909">SUBTOTAL(9,G2959:G2972)</f>
        <v>0</v>
      </c>
    </row>
    <row r="2974" spans="1:7" ht="24" customHeight="1" x14ac:dyDescent="0.2">
      <c r="A2974" s="212"/>
      <c r="C2974" s="74" t="s">
        <v>1743</v>
      </c>
      <c r="E2974" s="178"/>
      <c r="G2974" s="194"/>
    </row>
    <row r="2975" spans="1:7" ht="24" customHeight="1" x14ac:dyDescent="0.2">
      <c r="A2975" s="211" t="str">
        <f t="shared" ref="A2975:A2982" si="910">IFERROR(VLOOKUP(C2975,Tabla_Insumos,4,FALSE),"")</f>
        <v/>
      </c>
      <c r="B2975" s="211" t="str">
        <f t="shared" ref="B2975:B2982" si="911">IFERROR(VLOOKUP(A2975,Tabla_Indices,5,FALSE),"")</f>
        <v/>
      </c>
      <c r="C2975" s="220"/>
      <c r="D2975" s="174" t="str">
        <f t="shared" ref="D2975:D2982" si="912">IFERROR(VLOOKUP(C2975,Tabla_Insumos,2,FALSE),"")</f>
        <v/>
      </c>
      <c r="E2975" s="173"/>
      <c r="F2975" s="201">
        <f t="shared" ref="F2975:F2982" si="913">IFERROR(VLOOKUP(C2975,Tabla_Insumos,3,FALSE),0)</f>
        <v>0</v>
      </c>
      <c r="G2975" s="201">
        <f t="shared" ref="G2975:G2982" si="914">ROUND(E2975*F2975,2)</f>
        <v>0</v>
      </c>
    </row>
    <row r="2976" spans="1:7" ht="24" customHeight="1" x14ac:dyDescent="0.2">
      <c r="A2976" s="211" t="str">
        <f t="shared" si="910"/>
        <v/>
      </c>
      <c r="B2976" s="211" t="str">
        <f t="shared" si="911"/>
        <v/>
      </c>
      <c r="C2976" s="220"/>
      <c r="D2976" s="174" t="str">
        <f t="shared" si="912"/>
        <v/>
      </c>
      <c r="E2976" s="173"/>
      <c r="F2976" s="201">
        <f t="shared" si="913"/>
        <v>0</v>
      </c>
      <c r="G2976" s="201">
        <f t="shared" si="914"/>
        <v>0</v>
      </c>
    </row>
    <row r="2977" spans="1:7" ht="24" customHeight="1" x14ac:dyDescent="0.2">
      <c r="A2977" s="211" t="str">
        <f t="shared" si="910"/>
        <v/>
      </c>
      <c r="B2977" s="211" t="str">
        <f t="shared" si="911"/>
        <v/>
      </c>
      <c r="C2977" s="220"/>
      <c r="D2977" s="174" t="str">
        <f t="shared" si="912"/>
        <v/>
      </c>
      <c r="E2977" s="173"/>
      <c r="F2977" s="201">
        <f t="shared" si="913"/>
        <v>0</v>
      </c>
      <c r="G2977" s="201">
        <f t="shared" si="914"/>
        <v>0</v>
      </c>
    </row>
    <row r="2978" spans="1:7" ht="24" customHeight="1" x14ac:dyDescent="0.2">
      <c r="A2978" s="211" t="str">
        <f t="shared" si="910"/>
        <v/>
      </c>
      <c r="B2978" s="211" t="str">
        <f t="shared" si="911"/>
        <v/>
      </c>
      <c r="C2978" s="220"/>
      <c r="D2978" s="174" t="str">
        <f t="shared" si="912"/>
        <v/>
      </c>
      <c r="E2978" s="173"/>
      <c r="F2978" s="201">
        <f t="shared" si="913"/>
        <v>0</v>
      </c>
      <c r="G2978" s="201">
        <f t="shared" si="914"/>
        <v>0</v>
      </c>
    </row>
    <row r="2979" spans="1:7" ht="24" customHeight="1" x14ac:dyDescent="0.2">
      <c r="A2979" s="211" t="str">
        <f t="shared" si="910"/>
        <v/>
      </c>
      <c r="B2979" s="211" t="str">
        <f t="shared" si="911"/>
        <v/>
      </c>
      <c r="C2979" s="220"/>
      <c r="D2979" s="174" t="str">
        <f t="shared" si="912"/>
        <v/>
      </c>
      <c r="E2979" s="173"/>
      <c r="F2979" s="201">
        <f t="shared" si="913"/>
        <v>0</v>
      </c>
      <c r="G2979" s="201">
        <f t="shared" si="914"/>
        <v>0</v>
      </c>
    </row>
    <row r="2980" spans="1:7" ht="24" customHeight="1" x14ac:dyDescent="0.2">
      <c r="A2980" s="211" t="str">
        <f t="shared" si="910"/>
        <v/>
      </c>
      <c r="B2980" s="211" t="str">
        <f t="shared" si="911"/>
        <v/>
      </c>
      <c r="C2980" s="220"/>
      <c r="D2980" s="174" t="str">
        <f t="shared" si="912"/>
        <v/>
      </c>
      <c r="E2980" s="173"/>
      <c r="F2980" s="201">
        <f t="shared" si="913"/>
        <v>0</v>
      </c>
      <c r="G2980" s="201">
        <f t="shared" si="914"/>
        <v>0</v>
      </c>
    </row>
    <row r="2981" spans="1:7" ht="24" customHeight="1" x14ac:dyDescent="0.2">
      <c r="A2981" s="211" t="str">
        <f t="shared" si="910"/>
        <v/>
      </c>
      <c r="B2981" s="211" t="str">
        <f t="shared" si="911"/>
        <v/>
      </c>
      <c r="C2981" s="221"/>
      <c r="D2981" s="172" t="str">
        <f t="shared" si="912"/>
        <v/>
      </c>
      <c r="E2981" s="176"/>
      <c r="F2981" s="201">
        <f t="shared" si="913"/>
        <v>0</v>
      </c>
      <c r="G2981" s="201">
        <f t="shared" si="914"/>
        <v>0</v>
      </c>
    </row>
    <row r="2982" spans="1:7" ht="24" customHeight="1" x14ac:dyDescent="0.2">
      <c r="A2982" s="211" t="str">
        <f t="shared" si="910"/>
        <v/>
      </c>
      <c r="B2982" s="211" t="str">
        <f t="shared" si="911"/>
        <v/>
      </c>
      <c r="C2982" s="221"/>
      <c r="D2982" s="172" t="str">
        <f t="shared" si="912"/>
        <v/>
      </c>
      <c r="E2982" s="176"/>
      <c r="F2982" s="201">
        <f t="shared" si="913"/>
        <v>0</v>
      </c>
      <c r="G2982" s="201">
        <f t="shared" si="914"/>
        <v>0</v>
      </c>
    </row>
    <row r="2983" spans="1:7" ht="24" customHeight="1" x14ac:dyDescent="0.2">
      <c r="A2983" s="212"/>
      <c r="E2983" s="178"/>
      <c r="F2983" s="195" t="s">
        <v>1744</v>
      </c>
      <c r="G2983" s="222">
        <f t="shared" ref="G2983" si="915">SUBTOTAL(9,G2975:G2982)</f>
        <v>0</v>
      </c>
    </row>
    <row r="2984" spans="1:7" ht="24" customHeight="1" x14ac:dyDescent="0.2">
      <c r="A2984" s="212"/>
      <c r="C2984" s="74" t="s">
        <v>1745</v>
      </c>
      <c r="E2984" s="178"/>
      <c r="G2984" s="194"/>
    </row>
    <row r="2985" spans="1:7" ht="24" customHeight="1" x14ac:dyDescent="0.2">
      <c r="A2985" s="211" t="str">
        <f t="shared" ref="A2985:A2993" si="916">IFERROR(VLOOKUP(C2985,Tabla_Insumos,4,FALSE),"")</f>
        <v/>
      </c>
      <c r="B2985" s="211" t="str">
        <f t="shared" ref="B2985:B2993" si="917">IFERROR(VLOOKUP(C2985,Tabla_Insumos,5,FALSE),"")</f>
        <v/>
      </c>
      <c r="C2985" s="220"/>
      <c r="D2985" s="174" t="str">
        <f t="shared" ref="D2985:D2993" si="918">IFERROR(VLOOKUP(C2985,Tabla_Insumos,2,FALSE),"")</f>
        <v/>
      </c>
      <c r="E2985" s="173"/>
      <c r="F2985" s="201">
        <f t="shared" ref="F2985:F2993" si="919">IFERROR(VLOOKUP(C2985,Tabla_Insumos,3,FALSE),0)</f>
        <v>0</v>
      </c>
      <c r="G2985" s="201">
        <f t="shared" ref="G2985:G2993" si="920">ROUND(E2985*F2985,2)</f>
        <v>0</v>
      </c>
    </row>
    <row r="2986" spans="1:7" ht="24" customHeight="1" x14ac:dyDescent="0.2">
      <c r="A2986" s="211" t="str">
        <f t="shared" si="916"/>
        <v/>
      </c>
      <c r="B2986" s="211" t="str">
        <f t="shared" si="917"/>
        <v/>
      </c>
      <c r="C2986" s="220"/>
      <c r="D2986" s="174" t="str">
        <f t="shared" si="918"/>
        <v/>
      </c>
      <c r="E2986" s="173"/>
      <c r="F2986" s="201">
        <f t="shared" si="919"/>
        <v>0</v>
      </c>
      <c r="G2986" s="201">
        <f t="shared" si="920"/>
        <v>0</v>
      </c>
    </row>
    <row r="2987" spans="1:7" ht="24" customHeight="1" x14ac:dyDescent="0.2">
      <c r="A2987" s="211" t="str">
        <f t="shared" si="916"/>
        <v/>
      </c>
      <c r="B2987" s="211" t="str">
        <f t="shared" si="917"/>
        <v/>
      </c>
      <c r="C2987" s="221"/>
      <c r="D2987" s="172" t="str">
        <f t="shared" si="918"/>
        <v/>
      </c>
      <c r="E2987" s="176"/>
      <c r="F2987" s="201">
        <f t="shared" si="919"/>
        <v>0</v>
      </c>
      <c r="G2987" s="201">
        <f t="shared" si="920"/>
        <v>0</v>
      </c>
    </row>
    <row r="2988" spans="1:7" ht="24" customHeight="1" x14ac:dyDescent="0.2">
      <c r="A2988" s="211" t="str">
        <f t="shared" si="916"/>
        <v/>
      </c>
      <c r="B2988" s="211" t="str">
        <f t="shared" si="917"/>
        <v/>
      </c>
      <c r="C2988" s="221"/>
      <c r="D2988" s="172" t="str">
        <f t="shared" si="918"/>
        <v/>
      </c>
      <c r="E2988" s="176"/>
      <c r="F2988" s="201">
        <f t="shared" si="919"/>
        <v>0</v>
      </c>
      <c r="G2988" s="201">
        <f t="shared" si="920"/>
        <v>0</v>
      </c>
    </row>
    <row r="2989" spans="1:7" ht="24" customHeight="1" x14ac:dyDescent="0.2">
      <c r="A2989" s="211" t="str">
        <f t="shared" si="916"/>
        <v/>
      </c>
      <c r="B2989" s="211" t="str">
        <f t="shared" si="917"/>
        <v/>
      </c>
      <c r="C2989" s="221"/>
      <c r="D2989" s="172" t="str">
        <f t="shared" si="918"/>
        <v/>
      </c>
      <c r="E2989" s="176"/>
      <c r="F2989" s="201">
        <f t="shared" si="919"/>
        <v>0</v>
      </c>
      <c r="G2989" s="201">
        <f t="shared" si="920"/>
        <v>0</v>
      </c>
    </row>
    <row r="2990" spans="1:7" ht="24" customHeight="1" x14ac:dyDescent="0.2">
      <c r="A2990" s="211" t="str">
        <f t="shared" si="916"/>
        <v/>
      </c>
      <c r="B2990" s="211" t="str">
        <f t="shared" si="917"/>
        <v/>
      </c>
      <c r="C2990" s="221"/>
      <c r="D2990" s="172" t="str">
        <f t="shared" si="918"/>
        <v/>
      </c>
      <c r="E2990" s="176"/>
      <c r="F2990" s="201">
        <f t="shared" si="919"/>
        <v>0</v>
      </c>
      <c r="G2990" s="201">
        <f t="shared" si="920"/>
        <v>0</v>
      </c>
    </row>
    <row r="2991" spans="1:7" ht="24" customHeight="1" x14ac:dyDescent="0.2">
      <c r="A2991" s="211" t="str">
        <f t="shared" si="916"/>
        <v/>
      </c>
      <c r="B2991" s="211" t="str">
        <f t="shared" si="917"/>
        <v/>
      </c>
      <c r="C2991" s="221"/>
      <c r="D2991" s="172" t="str">
        <f t="shared" si="918"/>
        <v/>
      </c>
      <c r="E2991" s="176"/>
      <c r="F2991" s="201">
        <f t="shared" si="919"/>
        <v>0</v>
      </c>
      <c r="G2991" s="201">
        <f t="shared" si="920"/>
        <v>0</v>
      </c>
    </row>
    <row r="2992" spans="1:7" ht="24" customHeight="1" x14ac:dyDescent="0.2">
      <c r="A2992" s="211" t="str">
        <f t="shared" si="916"/>
        <v/>
      </c>
      <c r="B2992" s="211" t="str">
        <f t="shared" si="917"/>
        <v/>
      </c>
      <c r="C2992" s="221"/>
      <c r="D2992" s="172" t="str">
        <f t="shared" si="918"/>
        <v/>
      </c>
      <c r="E2992" s="176"/>
      <c r="F2992" s="201">
        <f t="shared" si="919"/>
        <v>0</v>
      </c>
      <c r="G2992" s="201">
        <f t="shared" si="920"/>
        <v>0</v>
      </c>
    </row>
    <row r="2993" spans="1:7" ht="24" customHeight="1" x14ac:dyDescent="0.2">
      <c r="A2993" s="211" t="str">
        <f t="shared" si="916"/>
        <v/>
      </c>
      <c r="B2993" s="211" t="str">
        <f t="shared" si="917"/>
        <v/>
      </c>
      <c r="C2993" s="221"/>
      <c r="D2993" s="172" t="str">
        <f t="shared" si="918"/>
        <v/>
      </c>
      <c r="E2993" s="176"/>
      <c r="F2993" s="201">
        <f t="shared" si="919"/>
        <v>0</v>
      </c>
      <c r="G2993" s="201">
        <f t="shared" si="920"/>
        <v>0</v>
      </c>
    </row>
    <row r="2994" spans="1:7" ht="24" customHeight="1" x14ac:dyDescent="0.2">
      <c r="A2994" s="213"/>
      <c r="E2994" s="178"/>
      <c r="F2994" s="195" t="s">
        <v>1746</v>
      </c>
      <c r="G2994" s="222">
        <f t="shared" ref="G2994" si="921">SUBTOTAL(9,G2985:G2993)</f>
        <v>0</v>
      </c>
    </row>
    <row r="2995" spans="1:7" ht="24" customHeight="1" x14ac:dyDescent="0.2">
      <c r="A2995" s="212"/>
      <c r="E2995" s="178"/>
      <c r="G2995" s="194"/>
    </row>
    <row r="2996" spans="1:7" ht="24" customHeight="1" x14ac:dyDescent="0.2">
      <c r="A2996" s="214" t="str">
        <f t="shared" ref="A2996:B2996" si="922">B2954</f>
        <v>12.1.1</v>
      </c>
      <c r="B2996" s="98" t="str">
        <f t="shared" si="922"/>
        <v>En muros  interiores</v>
      </c>
      <c r="C2996" s="197"/>
      <c r="D2996" s="197" t="s">
        <v>1747</v>
      </c>
      <c r="E2996" s="198"/>
      <c r="F2996" s="225" t="s">
        <v>1748</v>
      </c>
      <c r="G2996" s="226">
        <f t="shared" ref="G2996" si="923">SUBTOTAL(9,G2959:G2995)</f>
        <v>0</v>
      </c>
    </row>
    <row r="2997" spans="1:7" ht="24" customHeight="1" x14ac:dyDescent="0.2">
      <c r="A2997" s="203" t="s">
        <v>1725</v>
      </c>
      <c r="B2997" s="204"/>
      <c r="C2997" s="99"/>
      <c r="D2997" s="99"/>
      <c r="E2997" s="99"/>
      <c r="F2997" s="99"/>
      <c r="G2997" s="215"/>
    </row>
    <row r="2998" spans="1:7" ht="24" customHeight="1" x14ac:dyDescent="0.2">
      <c r="A2998" s="206" t="s">
        <v>1726</v>
      </c>
      <c r="B2998" s="207" t="str">
        <f>Comitente</f>
        <v>SUBSECRETARIA DE OBRAS PUBLICAS</v>
      </c>
      <c r="C2998" s="216"/>
      <c r="D2998" s="74"/>
      <c r="E2998" s="74"/>
      <c r="F2998" s="190"/>
      <c r="G2998" s="191"/>
    </row>
    <row r="2999" spans="1:7" ht="24" customHeight="1" x14ac:dyDescent="0.2">
      <c r="A2999" s="206" t="s">
        <v>1727</v>
      </c>
      <c r="B2999" s="207">
        <f>Contratista</f>
        <v>0</v>
      </c>
      <c r="C2999" s="217"/>
      <c r="D2999" s="217"/>
      <c r="E2999" s="217"/>
      <c r="F2999" s="190"/>
      <c r="G2999" s="191"/>
    </row>
    <row r="3000" spans="1:7" ht="24" customHeight="1" x14ac:dyDescent="0.2">
      <c r="A3000" s="206" t="s">
        <v>1728</v>
      </c>
      <c r="B3000" s="207" t="str">
        <f>Obra</f>
        <v>CAPS. VIRGEN DE GUADALUPE</v>
      </c>
      <c r="C3000" s="217"/>
      <c r="D3000" s="217"/>
      <c r="E3000" s="217"/>
      <c r="F3000" s="190" t="s">
        <v>1729</v>
      </c>
      <c r="G3000" s="218">
        <f>Fecha_Base</f>
        <v>0</v>
      </c>
    </row>
    <row r="3001" spans="1:7" ht="24" customHeight="1" x14ac:dyDescent="0.2">
      <c r="A3001" s="208" t="s">
        <v>1730</v>
      </c>
      <c r="B3001" s="100" t="str">
        <f>Ubicación</f>
        <v xml:space="preserve"> Calle Enfermera Medina y Cristobal Colon - Dpto. CAUCETE   -  Sup. 227,50m2</v>
      </c>
      <c r="C3001" s="74"/>
      <c r="E3001" s="178"/>
      <c r="G3001" s="194"/>
    </row>
    <row r="3002" spans="1:7" ht="24" customHeight="1" x14ac:dyDescent="0.2">
      <c r="A3002" s="208" t="s">
        <v>1731</v>
      </c>
      <c r="B3002" s="192">
        <f t="shared" ref="B3002" si="924">IFERROR(VALUE(LEFT(B3003,FIND(".",B3003)-1)),"")</f>
        <v>12</v>
      </c>
      <c r="C3002" s="71" t="str">
        <f>IFERROR(VLOOKUP(B3002,Tabla_CyP,2,FALSE),"VIDRIOS Y ESPEJOS ")</f>
        <v xml:space="preserve">VIDRIOS Y ESPEJOS </v>
      </c>
      <c r="E3002" s="178"/>
      <c r="G3002" s="194"/>
    </row>
    <row r="3003" spans="1:7" ht="24" customHeight="1" x14ac:dyDescent="0.2">
      <c r="A3003" s="208" t="s">
        <v>1732</v>
      </c>
      <c r="B3003" s="193" t="str">
        <f>IFERROR(VLOOKUP(COUNTIF($A$1:A3003,"ANALISIS DE PRECIOS"),Tabla_NumeroItem,2,FALSE),"")</f>
        <v>12.1.3</v>
      </c>
      <c r="C3003" s="71" t="str">
        <f>IFERROR(VLOOKUP(B3003,Tabla_CyP,2,FALSE),"")</f>
        <v>En cielorrasos</v>
      </c>
      <c r="E3003" s="178"/>
      <c r="F3003" s="190" t="s">
        <v>1733</v>
      </c>
      <c r="G3003" s="194" t="str">
        <f>IFERROR(VLOOKUP(B3003,Tabla_CyP,4,FALSE),"")</f>
        <v>m2</v>
      </c>
    </row>
    <row r="3004" spans="1:7" ht="24" customHeight="1" x14ac:dyDescent="0.2">
      <c r="A3004" s="208"/>
      <c r="B3004" s="100"/>
      <c r="E3004" s="178"/>
      <c r="G3004" s="194"/>
    </row>
    <row r="3005" spans="1:7" ht="24" customHeight="1" x14ac:dyDescent="0.2">
      <c r="A3005" s="419" t="s">
        <v>1734</v>
      </c>
      <c r="B3005" s="420"/>
      <c r="C3005" s="421" t="s">
        <v>1690</v>
      </c>
      <c r="D3005" s="421" t="s">
        <v>1735</v>
      </c>
      <c r="E3005" s="423" t="s">
        <v>1736</v>
      </c>
      <c r="F3005" s="425" t="s">
        <v>1737</v>
      </c>
      <c r="G3005" s="425" t="s">
        <v>1738</v>
      </c>
    </row>
    <row r="3006" spans="1:7" ht="24" customHeight="1" x14ac:dyDescent="0.2">
      <c r="A3006" s="209" t="s">
        <v>1739</v>
      </c>
      <c r="B3006" s="209" t="s">
        <v>1740</v>
      </c>
      <c r="C3006" s="422"/>
      <c r="D3006" s="422"/>
      <c r="E3006" s="424"/>
      <c r="F3006" s="426"/>
      <c r="G3006" s="426"/>
    </row>
    <row r="3007" spans="1:7" ht="24" customHeight="1" x14ac:dyDescent="0.2">
      <c r="A3007" s="189"/>
      <c r="B3007" s="210"/>
      <c r="C3007" s="89" t="s">
        <v>1741</v>
      </c>
      <c r="D3007" s="197"/>
      <c r="E3007" s="198"/>
      <c r="F3007" s="199"/>
      <c r="G3007" s="200"/>
    </row>
    <row r="3008" spans="1:7" ht="24" customHeight="1" x14ac:dyDescent="0.2">
      <c r="A3008" s="211" t="str">
        <f t="shared" ref="A3008:A3021" si="925">IFERROR(VLOOKUP(C3008,Tabla_Insumos,4,FALSE),"")</f>
        <v/>
      </c>
      <c r="B3008" s="211" t="str">
        <f>IFERROR(VLOOKUP(C3008,Tabla_Insumos,5,FALSE),"")</f>
        <v/>
      </c>
      <c r="C3008" s="220"/>
      <c r="D3008" s="174" t="str">
        <f t="shared" ref="D3008:D3021" si="926">IFERROR(VLOOKUP(C3008,Tabla_Insumos,2,FALSE),"")</f>
        <v/>
      </c>
      <c r="E3008" s="173"/>
      <c r="F3008" s="201">
        <f t="shared" ref="F3008:F3021" si="927">IFERROR(VLOOKUP(C3008,Tabla_Insumos,3,FALSE),0)</f>
        <v>0</v>
      </c>
      <c r="G3008" s="201">
        <f t="shared" ref="G3008:G3021" si="928">ROUND(E3008*F3008,2)</f>
        <v>0</v>
      </c>
    </row>
    <row r="3009" spans="1:7" ht="24" customHeight="1" x14ac:dyDescent="0.2">
      <c r="A3009" s="211" t="str">
        <f t="shared" si="925"/>
        <v/>
      </c>
      <c r="B3009" s="211" t="str">
        <f t="shared" ref="B3009:B3021" si="929">IFERROR(VLOOKUP(C3009,Tabla_Insumos,5,FALSE),"")</f>
        <v/>
      </c>
      <c r="C3009" s="220"/>
      <c r="D3009" s="174" t="str">
        <f t="shared" si="926"/>
        <v/>
      </c>
      <c r="E3009" s="173"/>
      <c r="F3009" s="201">
        <f t="shared" si="927"/>
        <v>0</v>
      </c>
      <c r="G3009" s="201">
        <f t="shared" si="928"/>
        <v>0</v>
      </c>
    </row>
    <row r="3010" spans="1:7" ht="24" customHeight="1" x14ac:dyDescent="0.2">
      <c r="A3010" s="211" t="str">
        <f t="shared" si="925"/>
        <v/>
      </c>
      <c r="B3010" s="211" t="str">
        <f t="shared" si="929"/>
        <v/>
      </c>
      <c r="C3010" s="227"/>
      <c r="D3010" s="174" t="str">
        <f t="shared" si="926"/>
        <v/>
      </c>
      <c r="E3010" s="173"/>
      <c r="F3010" s="201">
        <f t="shared" si="927"/>
        <v>0</v>
      </c>
      <c r="G3010" s="201">
        <f t="shared" si="928"/>
        <v>0</v>
      </c>
    </row>
    <row r="3011" spans="1:7" ht="24" customHeight="1" x14ac:dyDescent="0.2">
      <c r="A3011" s="211" t="str">
        <f t="shared" si="925"/>
        <v/>
      </c>
      <c r="B3011" s="211" t="str">
        <f t="shared" si="929"/>
        <v/>
      </c>
      <c r="C3011" s="220"/>
      <c r="D3011" s="174" t="str">
        <f t="shared" si="926"/>
        <v/>
      </c>
      <c r="E3011" s="173"/>
      <c r="F3011" s="201">
        <f t="shared" si="927"/>
        <v>0</v>
      </c>
      <c r="G3011" s="201">
        <f t="shared" si="928"/>
        <v>0</v>
      </c>
    </row>
    <row r="3012" spans="1:7" ht="24" customHeight="1" x14ac:dyDescent="0.2">
      <c r="A3012" s="211" t="str">
        <f t="shared" si="925"/>
        <v/>
      </c>
      <c r="B3012" s="211" t="str">
        <f t="shared" si="929"/>
        <v/>
      </c>
      <c r="C3012" s="221"/>
      <c r="D3012" s="172" t="str">
        <f t="shared" si="926"/>
        <v/>
      </c>
      <c r="E3012" s="176"/>
      <c r="F3012" s="201">
        <f t="shared" si="927"/>
        <v>0</v>
      </c>
      <c r="G3012" s="201">
        <f t="shared" si="928"/>
        <v>0</v>
      </c>
    </row>
    <row r="3013" spans="1:7" ht="24" customHeight="1" x14ac:dyDescent="0.2">
      <c r="A3013" s="211" t="str">
        <f t="shared" si="925"/>
        <v/>
      </c>
      <c r="B3013" s="211" t="str">
        <f t="shared" si="929"/>
        <v/>
      </c>
      <c r="C3013" s="221"/>
      <c r="D3013" s="172" t="str">
        <f t="shared" si="926"/>
        <v/>
      </c>
      <c r="E3013" s="176"/>
      <c r="F3013" s="201">
        <f t="shared" si="927"/>
        <v>0</v>
      </c>
      <c r="G3013" s="201">
        <f t="shared" si="928"/>
        <v>0</v>
      </c>
    </row>
    <row r="3014" spans="1:7" ht="24" customHeight="1" x14ac:dyDescent="0.2">
      <c r="A3014" s="211" t="str">
        <f t="shared" si="925"/>
        <v/>
      </c>
      <c r="B3014" s="211" t="str">
        <f t="shared" si="929"/>
        <v/>
      </c>
      <c r="C3014" s="221"/>
      <c r="D3014" s="172" t="str">
        <f t="shared" si="926"/>
        <v/>
      </c>
      <c r="E3014" s="176"/>
      <c r="F3014" s="201">
        <f t="shared" si="927"/>
        <v>0</v>
      </c>
      <c r="G3014" s="201">
        <f t="shared" si="928"/>
        <v>0</v>
      </c>
    </row>
    <row r="3015" spans="1:7" ht="24" customHeight="1" x14ac:dyDescent="0.2">
      <c r="A3015" s="211" t="str">
        <f t="shared" si="925"/>
        <v/>
      </c>
      <c r="B3015" s="211" t="str">
        <f t="shared" si="929"/>
        <v/>
      </c>
      <c r="C3015" s="221"/>
      <c r="D3015" s="172" t="str">
        <f t="shared" si="926"/>
        <v/>
      </c>
      <c r="E3015" s="176"/>
      <c r="F3015" s="201">
        <f t="shared" si="927"/>
        <v>0</v>
      </c>
      <c r="G3015" s="201">
        <f t="shared" si="928"/>
        <v>0</v>
      </c>
    </row>
    <row r="3016" spans="1:7" ht="24" customHeight="1" x14ac:dyDescent="0.2">
      <c r="A3016" s="211" t="str">
        <f t="shared" si="925"/>
        <v/>
      </c>
      <c r="B3016" s="211" t="str">
        <f t="shared" si="929"/>
        <v/>
      </c>
      <c r="C3016" s="221"/>
      <c r="D3016" s="172" t="str">
        <f t="shared" si="926"/>
        <v/>
      </c>
      <c r="E3016" s="176"/>
      <c r="F3016" s="201">
        <f t="shared" si="927"/>
        <v>0</v>
      </c>
      <c r="G3016" s="201">
        <f t="shared" si="928"/>
        <v>0</v>
      </c>
    </row>
    <row r="3017" spans="1:7" ht="24" customHeight="1" x14ac:dyDescent="0.2">
      <c r="A3017" s="211" t="str">
        <f t="shared" si="925"/>
        <v/>
      </c>
      <c r="B3017" s="211" t="str">
        <f t="shared" si="929"/>
        <v/>
      </c>
      <c r="C3017" s="221"/>
      <c r="D3017" s="172" t="str">
        <f t="shared" si="926"/>
        <v/>
      </c>
      <c r="E3017" s="176"/>
      <c r="F3017" s="201">
        <f t="shared" si="927"/>
        <v>0</v>
      </c>
      <c r="G3017" s="201">
        <f t="shared" si="928"/>
        <v>0</v>
      </c>
    </row>
    <row r="3018" spans="1:7" ht="24" customHeight="1" x14ac:dyDescent="0.2">
      <c r="A3018" s="211" t="str">
        <f t="shared" si="925"/>
        <v/>
      </c>
      <c r="B3018" s="211" t="str">
        <f t="shared" si="929"/>
        <v/>
      </c>
      <c r="C3018" s="221"/>
      <c r="D3018" s="172" t="str">
        <f t="shared" si="926"/>
        <v/>
      </c>
      <c r="E3018" s="176"/>
      <c r="F3018" s="201">
        <f t="shared" si="927"/>
        <v>0</v>
      </c>
      <c r="G3018" s="201">
        <f t="shared" si="928"/>
        <v>0</v>
      </c>
    </row>
    <row r="3019" spans="1:7" ht="24" customHeight="1" x14ac:dyDescent="0.2">
      <c r="A3019" s="211" t="str">
        <f t="shared" si="925"/>
        <v/>
      </c>
      <c r="B3019" s="211" t="str">
        <f t="shared" si="929"/>
        <v/>
      </c>
      <c r="C3019" s="221"/>
      <c r="D3019" s="172" t="str">
        <f t="shared" si="926"/>
        <v/>
      </c>
      <c r="E3019" s="176"/>
      <c r="F3019" s="201">
        <f t="shared" si="927"/>
        <v>0</v>
      </c>
      <c r="G3019" s="201">
        <f t="shared" si="928"/>
        <v>0</v>
      </c>
    </row>
    <row r="3020" spans="1:7" ht="24" customHeight="1" x14ac:dyDescent="0.2">
      <c r="A3020" s="211" t="str">
        <f t="shared" si="925"/>
        <v/>
      </c>
      <c r="B3020" s="211" t="str">
        <f t="shared" si="929"/>
        <v/>
      </c>
      <c r="C3020" s="221"/>
      <c r="D3020" s="172" t="str">
        <f t="shared" si="926"/>
        <v/>
      </c>
      <c r="E3020" s="176"/>
      <c r="F3020" s="201">
        <f t="shared" si="927"/>
        <v>0</v>
      </c>
      <c r="G3020" s="201">
        <f t="shared" si="928"/>
        <v>0</v>
      </c>
    </row>
    <row r="3021" spans="1:7" ht="24" customHeight="1" x14ac:dyDescent="0.2">
      <c r="A3021" s="211" t="str">
        <f t="shared" si="925"/>
        <v/>
      </c>
      <c r="B3021" s="211" t="str">
        <f t="shared" si="929"/>
        <v/>
      </c>
      <c r="C3021" s="221"/>
      <c r="D3021" s="172" t="str">
        <f t="shared" si="926"/>
        <v/>
      </c>
      <c r="E3021" s="176"/>
      <c r="F3021" s="202">
        <f t="shared" si="927"/>
        <v>0</v>
      </c>
      <c r="G3021" s="201">
        <f t="shared" si="928"/>
        <v>0</v>
      </c>
    </row>
    <row r="3022" spans="1:7" ht="24" customHeight="1" x14ac:dyDescent="0.2">
      <c r="A3022" s="212"/>
      <c r="E3022" s="178"/>
      <c r="F3022" s="195" t="s">
        <v>1742</v>
      </c>
      <c r="G3022" s="222">
        <f t="shared" ref="G3022" si="930">SUBTOTAL(9,G3008:G3021)</f>
        <v>0</v>
      </c>
    </row>
    <row r="3023" spans="1:7" ht="24" customHeight="1" x14ac:dyDescent="0.2">
      <c r="A3023" s="212"/>
      <c r="C3023" s="74" t="s">
        <v>1743</v>
      </c>
      <c r="E3023" s="178"/>
      <c r="G3023" s="194"/>
    </row>
    <row r="3024" spans="1:7" ht="24" customHeight="1" x14ac:dyDescent="0.2">
      <c r="A3024" s="211" t="str">
        <f t="shared" ref="A3024:A3031" si="931">IFERROR(VLOOKUP(C3024,Tabla_Insumos,4,FALSE),"")</f>
        <v/>
      </c>
      <c r="B3024" s="211" t="str">
        <f t="shared" ref="B3024:B3031" si="932">IFERROR(VLOOKUP(A3024,Tabla_Indices,5,FALSE),"")</f>
        <v/>
      </c>
      <c r="C3024" s="220"/>
      <c r="D3024" s="174" t="str">
        <f t="shared" ref="D3024:D3031" si="933">IFERROR(VLOOKUP(C3024,Tabla_Insumos,2,FALSE),"")</f>
        <v/>
      </c>
      <c r="E3024" s="173"/>
      <c r="F3024" s="201">
        <f t="shared" ref="F3024:F3031" si="934">IFERROR(VLOOKUP(C3024,Tabla_Insumos,3,FALSE),0)</f>
        <v>0</v>
      </c>
      <c r="G3024" s="201">
        <f t="shared" ref="G3024:G3031" si="935">ROUND(E3024*F3024,2)</f>
        <v>0</v>
      </c>
    </row>
    <row r="3025" spans="1:7" ht="24" customHeight="1" x14ac:dyDescent="0.2">
      <c r="A3025" s="211" t="str">
        <f t="shared" si="931"/>
        <v/>
      </c>
      <c r="B3025" s="211" t="str">
        <f t="shared" si="932"/>
        <v/>
      </c>
      <c r="C3025" s="220"/>
      <c r="D3025" s="174" t="str">
        <f t="shared" si="933"/>
        <v/>
      </c>
      <c r="E3025" s="173"/>
      <c r="F3025" s="201">
        <f t="shared" si="934"/>
        <v>0</v>
      </c>
      <c r="G3025" s="201">
        <f t="shared" si="935"/>
        <v>0</v>
      </c>
    </row>
    <row r="3026" spans="1:7" ht="24" customHeight="1" x14ac:dyDescent="0.2">
      <c r="A3026" s="211" t="str">
        <f t="shared" si="931"/>
        <v/>
      </c>
      <c r="B3026" s="211" t="str">
        <f t="shared" si="932"/>
        <v/>
      </c>
      <c r="C3026" s="220"/>
      <c r="D3026" s="174" t="str">
        <f t="shared" si="933"/>
        <v/>
      </c>
      <c r="E3026" s="173"/>
      <c r="F3026" s="201">
        <f t="shared" si="934"/>
        <v>0</v>
      </c>
      <c r="G3026" s="201">
        <f t="shared" si="935"/>
        <v>0</v>
      </c>
    </row>
    <row r="3027" spans="1:7" ht="24" customHeight="1" x14ac:dyDescent="0.2">
      <c r="A3027" s="211" t="str">
        <f t="shared" si="931"/>
        <v/>
      </c>
      <c r="B3027" s="211" t="str">
        <f t="shared" si="932"/>
        <v/>
      </c>
      <c r="C3027" s="220"/>
      <c r="D3027" s="174" t="str">
        <f t="shared" si="933"/>
        <v/>
      </c>
      <c r="E3027" s="173"/>
      <c r="F3027" s="201">
        <f t="shared" si="934"/>
        <v>0</v>
      </c>
      <c r="G3027" s="201">
        <f t="shared" si="935"/>
        <v>0</v>
      </c>
    </row>
    <row r="3028" spans="1:7" ht="24" customHeight="1" x14ac:dyDescent="0.2">
      <c r="A3028" s="211" t="str">
        <f t="shared" si="931"/>
        <v/>
      </c>
      <c r="B3028" s="211" t="str">
        <f t="shared" si="932"/>
        <v/>
      </c>
      <c r="C3028" s="220"/>
      <c r="D3028" s="174" t="str">
        <f t="shared" si="933"/>
        <v/>
      </c>
      <c r="E3028" s="173"/>
      <c r="F3028" s="201">
        <f t="shared" si="934"/>
        <v>0</v>
      </c>
      <c r="G3028" s="201">
        <f t="shared" si="935"/>
        <v>0</v>
      </c>
    </row>
    <row r="3029" spans="1:7" ht="24" customHeight="1" x14ac:dyDescent="0.2">
      <c r="A3029" s="211" t="str">
        <f t="shared" si="931"/>
        <v/>
      </c>
      <c r="B3029" s="211" t="str">
        <f t="shared" si="932"/>
        <v/>
      </c>
      <c r="C3029" s="220"/>
      <c r="D3029" s="174" t="str">
        <f t="shared" si="933"/>
        <v/>
      </c>
      <c r="E3029" s="173"/>
      <c r="F3029" s="201">
        <f t="shared" si="934"/>
        <v>0</v>
      </c>
      <c r="G3029" s="201">
        <f t="shared" si="935"/>
        <v>0</v>
      </c>
    </row>
    <row r="3030" spans="1:7" ht="24" customHeight="1" x14ac:dyDescent="0.2">
      <c r="A3030" s="211" t="str">
        <f t="shared" si="931"/>
        <v/>
      </c>
      <c r="B3030" s="211" t="str">
        <f t="shared" si="932"/>
        <v/>
      </c>
      <c r="C3030" s="221"/>
      <c r="D3030" s="172" t="str">
        <f t="shared" si="933"/>
        <v/>
      </c>
      <c r="E3030" s="176"/>
      <c r="F3030" s="201">
        <f t="shared" si="934"/>
        <v>0</v>
      </c>
      <c r="G3030" s="201">
        <f t="shared" si="935"/>
        <v>0</v>
      </c>
    </row>
    <row r="3031" spans="1:7" ht="24" customHeight="1" x14ac:dyDescent="0.2">
      <c r="A3031" s="211" t="str">
        <f t="shared" si="931"/>
        <v/>
      </c>
      <c r="B3031" s="211" t="str">
        <f t="shared" si="932"/>
        <v/>
      </c>
      <c r="C3031" s="221"/>
      <c r="D3031" s="172" t="str">
        <f t="shared" si="933"/>
        <v/>
      </c>
      <c r="E3031" s="176"/>
      <c r="F3031" s="201">
        <f t="shared" si="934"/>
        <v>0</v>
      </c>
      <c r="G3031" s="201">
        <f t="shared" si="935"/>
        <v>0</v>
      </c>
    </row>
    <row r="3032" spans="1:7" ht="24" customHeight="1" x14ac:dyDescent="0.2">
      <c r="A3032" s="212"/>
      <c r="E3032" s="178"/>
      <c r="F3032" s="195" t="s">
        <v>1744</v>
      </c>
      <c r="G3032" s="222">
        <f t="shared" ref="G3032" si="936">SUBTOTAL(9,G3024:G3031)</f>
        <v>0</v>
      </c>
    </row>
    <row r="3033" spans="1:7" ht="24" customHeight="1" x14ac:dyDescent="0.2">
      <c r="A3033" s="212"/>
      <c r="C3033" s="74" t="s">
        <v>1745</v>
      </c>
      <c r="E3033" s="178"/>
      <c r="G3033" s="194"/>
    </row>
    <row r="3034" spans="1:7" ht="24" customHeight="1" x14ac:dyDescent="0.2">
      <c r="A3034" s="211" t="str">
        <f t="shared" ref="A3034:A3042" si="937">IFERROR(VLOOKUP(C3034,Tabla_Insumos,4,FALSE),"")</f>
        <v/>
      </c>
      <c r="B3034" s="211" t="str">
        <f t="shared" ref="B3034:B3042" si="938">IFERROR(VLOOKUP(C3034,Tabla_Insumos,5,FALSE),"")</f>
        <v/>
      </c>
      <c r="C3034" s="220"/>
      <c r="D3034" s="174" t="str">
        <f t="shared" ref="D3034:D3042" si="939">IFERROR(VLOOKUP(C3034,Tabla_Insumos,2,FALSE),"")</f>
        <v/>
      </c>
      <c r="E3034" s="173"/>
      <c r="F3034" s="201">
        <f t="shared" ref="F3034:F3042" si="940">IFERROR(VLOOKUP(C3034,Tabla_Insumos,3,FALSE),0)</f>
        <v>0</v>
      </c>
      <c r="G3034" s="201">
        <f t="shared" ref="G3034:G3042" si="941">ROUND(E3034*F3034,2)</f>
        <v>0</v>
      </c>
    </row>
    <row r="3035" spans="1:7" ht="24" customHeight="1" x14ac:dyDescent="0.2">
      <c r="A3035" s="211" t="str">
        <f t="shared" si="937"/>
        <v/>
      </c>
      <c r="B3035" s="211" t="str">
        <f t="shared" si="938"/>
        <v/>
      </c>
      <c r="C3035" s="220"/>
      <c r="D3035" s="174" t="str">
        <f t="shared" si="939"/>
        <v/>
      </c>
      <c r="E3035" s="173"/>
      <c r="F3035" s="201">
        <f t="shared" si="940"/>
        <v>0</v>
      </c>
      <c r="G3035" s="201">
        <f t="shared" si="941"/>
        <v>0</v>
      </c>
    </row>
    <row r="3036" spans="1:7" ht="24" customHeight="1" x14ac:dyDescent="0.2">
      <c r="A3036" s="211" t="str">
        <f t="shared" si="937"/>
        <v/>
      </c>
      <c r="B3036" s="211" t="str">
        <f t="shared" si="938"/>
        <v/>
      </c>
      <c r="C3036" s="221"/>
      <c r="D3036" s="172" t="str">
        <f t="shared" si="939"/>
        <v/>
      </c>
      <c r="E3036" s="176"/>
      <c r="F3036" s="201">
        <f t="shared" si="940"/>
        <v>0</v>
      </c>
      <c r="G3036" s="201">
        <f t="shared" si="941"/>
        <v>0</v>
      </c>
    </row>
    <row r="3037" spans="1:7" ht="24" customHeight="1" x14ac:dyDescent="0.2">
      <c r="A3037" s="211" t="str">
        <f t="shared" si="937"/>
        <v/>
      </c>
      <c r="B3037" s="211" t="str">
        <f t="shared" si="938"/>
        <v/>
      </c>
      <c r="C3037" s="221"/>
      <c r="D3037" s="172" t="str">
        <f t="shared" si="939"/>
        <v/>
      </c>
      <c r="E3037" s="176"/>
      <c r="F3037" s="201">
        <f t="shared" si="940"/>
        <v>0</v>
      </c>
      <c r="G3037" s="201">
        <f t="shared" si="941"/>
        <v>0</v>
      </c>
    </row>
    <row r="3038" spans="1:7" ht="24" customHeight="1" x14ac:dyDescent="0.2">
      <c r="A3038" s="211" t="str">
        <f t="shared" si="937"/>
        <v/>
      </c>
      <c r="B3038" s="211" t="str">
        <f t="shared" si="938"/>
        <v/>
      </c>
      <c r="C3038" s="221"/>
      <c r="D3038" s="172" t="str">
        <f t="shared" si="939"/>
        <v/>
      </c>
      <c r="E3038" s="176"/>
      <c r="F3038" s="201">
        <f t="shared" si="940"/>
        <v>0</v>
      </c>
      <c r="G3038" s="201">
        <f t="shared" si="941"/>
        <v>0</v>
      </c>
    </row>
    <row r="3039" spans="1:7" ht="24" customHeight="1" x14ac:dyDescent="0.2">
      <c r="A3039" s="211" t="str">
        <f t="shared" si="937"/>
        <v/>
      </c>
      <c r="B3039" s="211" t="str">
        <f t="shared" si="938"/>
        <v/>
      </c>
      <c r="C3039" s="221"/>
      <c r="D3039" s="172" t="str">
        <f t="shared" si="939"/>
        <v/>
      </c>
      <c r="E3039" s="176"/>
      <c r="F3039" s="201">
        <f t="shared" si="940"/>
        <v>0</v>
      </c>
      <c r="G3039" s="201">
        <f t="shared" si="941"/>
        <v>0</v>
      </c>
    </row>
    <row r="3040" spans="1:7" ht="24" customHeight="1" x14ac:dyDescent="0.2">
      <c r="A3040" s="211" t="str">
        <f t="shared" si="937"/>
        <v/>
      </c>
      <c r="B3040" s="211" t="str">
        <f t="shared" si="938"/>
        <v/>
      </c>
      <c r="C3040" s="221"/>
      <c r="D3040" s="172" t="str">
        <f t="shared" si="939"/>
        <v/>
      </c>
      <c r="E3040" s="176"/>
      <c r="F3040" s="201">
        <f t="shared" si="940"/>
        <v>0</v>
      </c>
      <c r="G3040" s="201">
        <f t="shared" si="941"/>
        <v>0</v>
      </c>
    </row>
    <row r="3041" spans="1:7" ht="24" customHeight="1" x14ac:dyDescent="0.2">
      <c r="A3041" s="211" t="str">
        <f t="shared" si="937"/>
        <v/>
      </c>
      <c r="B3041" s="211" t="str">
        <f t="shared" si="938"/>
        <v/>
      </c>
      <c r="C3041" s="221"/>
      <c r="D3041" s="172" t="str">
        <f t="shared" si="939"/>
        <v/>
      </c>
      <c r="E3041" s="176"/>
      <c r="F3041" s="201">
        <f t="shared" si="940"/>
        <v>0</v>
      </c>
      <c r="G3041" s="201">
        <f t="shared" si="941"/>
        <v>0</v>
      </c>
    </row>
    <row r="3042" spans="1:7" ht="24" customHeight="1" x14ac:dyDescent="0.2">
      <c r="A3042" s="211" t="str">
        <f t="shared" si="937"/>
        <v/>
      </c>
      <c r="B3042" s="211" t="str">
        <f t="shared" si="938"/>
        <v/>
      </c>
      <c r="C3042" s="221"/>
      <c r="D3042" s="172" t="str">
        <f t="shared" si="939"/>
        <v/>
      </c>
      <c r="E3042" s="176"/>
      <c r="F3042" s="201">
        <f t="shared" si="940"/>
        <v>0</v>
      </c>
      <c r="G3042" s="201">
        <f t="shared" si="941"/>
        <v>0</v>
      </c>
    </row>
    <row r="3043" spans="1:7" ht="24" customHeight="1" x14ac:dyDescent="0.2">
      <c r="A3043" s="213"/>
      <c r="E3043" s="178"/>
      <c r="F3043" s="195" t="s">
        <v>1746</v>
      </c>
      <c r="G3043" s="222">
        <f t="shared" ref="G3043" si="942">SUBTOTAL(9,G3034:G3042)</f>
        <v>0</v>
      </c>
    </row>
    <row r="3044" spans="1:7" ht="24" customHeight="1" x14ac:dyDescent="0.2">
      <c r="A3044" s="212"/>
      <c r="E3044" s="178"/>
      <c r="G3044" s="194"/>
    </row>
    <row r="3045" spans="1:7" ht="24" customHeight="1" x14ac:dyDescent="0.2">
      <c r="A3045" s="214" t="str">
        <f t="shared" ref="A3045:B3045" si="943">B3003</f>
        <v>12.1.3</v>
      </c>
      <c r="B3045" s="98" t="str">
        <f t="shared" si="943"/>
        <v>En cielorrasos</v>
      </c>
      <c r="C3045" s="197"/>
      <c r="D3045" s="197" t="s">
        <v>1747</v>
      </c>
      <c r="E3045" s="198"/>
      <c r="F3045" s="225" t="s">
        <v>1748</v>
      </c>
      <c r="G3045" s="226">
        <f t="shared" ref="G3045" si="944">SUBTOTAL(9,G3008:G3044)</f>
        <v>0</v>
      </c>
    </row>
    <row r="3046" spans="1:7" ht="24" customHeight="1" x14ac:dyDescent="0.2">
      <c r="A3046" s="203" t="s">
        <v>1725</v>
      </c>
      <c r="B3046" s="204"/>
      <c r="C3046" s="99"/>
      <c r="D3046" s="99"/>
      <c r="E3046" s="99"/>
      <c r="F3046" s="99"/>
      <c r="G3046" s="215"/>
    </row>
    <row r="3047" spans="1:7" ht="24" customHeight="1" x14ac:dyDescent="0.2">
      <c r="A3047" s="206" t="s">
        <v>1726</v>
      </c>
      <c r="B3047" s="207" t="str">
        <f>Comitente</f>
        <v>SUBSECRETARIA DE OBRAS PUBLICAS</v>
      </c>
      <c r="C3047" s="216"/>
      <c r="D3047" s="74"/>
      <c r="E3047" s="74"/>
      <c r="F3047" s="190"/>
      <c r="G3047" s="191"/>
    </row>
    <row r="3048" spans="1:7" ht="24" customHeight="1" x14ac:dyDescent="0.2">
      <c r="A3048" s="206" t="s">
        <v>1727</v>
      </c>
      <c r="B3048" s="207">
        <f>Contratista</f>
        <v>0</v>
      </c>
      <c r="C3048" s="217"/>
      <c r="D3048" s="217"/>
      <c r="E3048" s="217"/>
      <c r="F3048" s="190"/>
      <c r="G3048" s="191"/>
    </row>
    <row r="3049" spans="1:7" ht="24" customHeight="1" x14ac:dyDescent="0.2">
      <c r="A3049" s="206" t="s">
        <v>1728</v>
      </c>
      <c r="B3049" s="207" t="str">
        <f>Obra</f>
        <v>CAPS. VIRGEN DE GUADALUPE</v>
      </c>
      <c r="C3049" s="217"/>
      <c r="D3049" s="217"/>
      <c r="E3049" s="217"/>
      <c r="F3049" s="190" t="s">
        <v>1729</v>
      </c>
      <c r="G3049" s="218">
        <f>Fecha_Base</f>
        <v>0</v>
      </c>
    </row>
    <row r="3050" spans="1:7" ht="24" customHeight="1" x14ac:dyDescent="0.2">
      <c r="A3050" s="208" t="s">
        <v>1730</v>
      </c>
      <c r="B3050" s="100" t="str">
        <f>Ubicación</f>
        <v xml:space="preserve"> Calle Enfermera Medina y Cristobal Colon - Dpto. CAUCETE   -  Sup. 227,50m2</v>
      </c>
      <c r="C3050" s="74"/>
      <c r="E3050" s="178"/>
      <c r="G3050" s="194"/>
    </row>
    <row r="3051" spans="1:7" ht="24" customHeight="1" x14ac:dyDescent="0.2">
      <c r="A3051" s="208" t="s">
        <v>1731</v>
      </c>
      <c r="B3051" s="192">
        <f t="shared" ref="B3051" si="945">IFERROR(VALUE(LEFT(B3052,FIND(".",B3052)-1)),"")</f>
        <v>12</v>
      </c>
      <c r="C3051" s="71" t="str">
        <f>IFERROR(VLOOKUP(B3051,Tabla_CyP,2,FALSE),"VIDRIOS Y ESPEJOS ")</f>
        <v xml:space="preserve">VIDRIOS Y ESPEJOS </v>
      </c>
      <c r="E3051" s="178"/>
      <c r="G3051" s="194"/>
    </row>
    <row r="3052" spans="1:7" ht="24" customHeight="1" x14ac:dyDescent="0.2">
      <c r="A3052" s="208" t="s">
        <v>1732</v>
      </c>
      <c r="B3052" s="193" t="str">
        <f>IFERROR(VLOOKUP(COUNTIF($A$1:A3052,"ANALISIS DE PRECIOS"),Tabla_NumeroItem,2,FALSE),"")</f>
        <v>12.1.5</v>
      </c>
      <c r="C3052" s="71" t="str">
        <f>IFERROR(VLOOKUP(B3052,Tabla_CyP,2,FALSE),"")</f>
        <v>En estructuras y carpinterías metálicas</v>
      </c>
      <c r="E3052" s="178"/>
      <c r="F3052" s="190" t="s">
        <v>1733</v>
      </c>
      <c r="G3052" s="194" t="str">
        <f>IFERROR(VLOOKUP(B3052,Tabla_CyP,4,FALSE),"")</f>
        <v>m2</v>
      </c>
    </row>
    <row r="3053" spans="1:7" ht="24" customHeight="1" x14ac:dyDescent="0.2">
      <c r="A3053" s="208"/>
      <c r="B3053" s="100"/>
      <c r="E3053" s="178"/>
      <c r="G3053" s="194"/>
    </row>
    <row r="3054" spans="1:7" ht="24" customHeight="1" x14ac:dyDescent="0.2">
      <c r="A3054" s="419" t="s">
        <v>1734</v>
      </c>
      <c r="B3054" s="420"/>
      <c r="C3054" s="421" t="s">
        <v>1690</v>
      </c>
      <c r="D3054" s="421" t="s">
        <v>1735</v>
      </c>
      <c r="E3054" s="423" t="s">
        <v>1736</v>
      </c>
      <c r="F3054" s="425" t="s">
        <v>1737</v>
      </c>
      <c r="G3054" s="425" t="s">
        <v>1738</v>
      </c>
    </row>
    <row r="3055" spans="1:7" ht="24" customHeight="1" x14ac:dyDescent="0.2">
      <c r="A3055" s="209" t="s">
        <v>1739</v>
      </c>
      <c r="B3055" s="209" t="s">
        <v>1740</v>
      </c>
      <c r="C3055" s="422"/>
      <c r="D3055" s="422"/>
      <c r="E3055" s="424"/>
      <c r="F3055" s="426"/>
      <c r="G3055" s="426"/>
    </row>
    <row r="3056" spans="1:7" ht="24" customHeight="1" x14ac:dyDescent="0.2">
      <c r="A3056" s="189"/>
      <c r="B3056" s="210"/>
      <c r="C3056" s="89" t="s">
        <v>1741</v>
      </c>
      <c r="D3056" s="197"/>
      <c r="E3056" s="198"/>
      <c r="F3056" s="199"/>
      <c r="G3056" s="200"/>
    </row>
    <row r="3057" spans="1:7" ht="24" customHeight="1" x14ac:dyDescent="0.2">
      <c r="A3057" s="211" t="str">
        <f t="shared" ref="A3057:A3070" si="946">IFERROR(VLOOKUP(C3057,Tabla_Insumos,4,FALSE),"")</f>
        <v/>
      </c>
      <c r="B3057" s="211" t="str">
        <f>IFERROR(VLOOKUP(C3057,Tabla_Insumos,5,FALSE),"")</f>
        <v/>
      </c>
      <c r="C3057" s="220"/>
      <c r="D3057" s="174" t="str">
        <f t="shared" ref="D3057:D3070" si="947">IFERROR(VLOOKUP(C3057,Tabla_Insumos,2,FALSE),"")</f>
        <v/>
      </c>
      <c r="E3057" s="173"/>
      <c r="F3057" s="201">
        <f t="shared" ref="F3057:F3070" si="948">IFERROR(VLOOKUP(C3057,Tabla_Insumos,3,FALSE),0)</f>
        <v>0</v>
      </c>
      <c r="G3057" s="201">
        <f t="shared" ref="G3057:G3070" si="949">ROUND(E3057*F3057,2)</f>
        <v>0</v>
      </c>
    </row>
    <row r="3058" spans="1:7" ht="24" customHeight="1" x14ac:dyDescent="0.2">
      <c r="A3058" s="211" t="str">
        <f t="shared" si="946"/>
        <v/>
      </c>
      <c r="B3058" s="211" t="str">
        <f t="shared" ref="B3058:B3070" si="950">IFERROR(VLOOKUP(C3058,Tabla_Insumos,5,FALSE),"")</f>
        <v/>
      </c>
      <c r="C3058" s="220"/>
      <c r="D3058" s="174" t="str">
        <f t="shared" si="947"/>
        <v/>
      </c>
      <c r="E3058" s="173"/>
      <c r="F3058" s="201">
        <f t="shared" si="948"/>
        <v>0</v>
      </c>
      <c r="G3058" s="201">
        <f t="shared" si="949"/>
        <v>0</v>
      </c>
    </row>
    <row r="3059" spans="1:7" ht="24" customHeight="1" x14ac:dyDescent="0.2">
      <c r="A3059" s="211" t="str">
        <f t="shared" si="946"/>
        <v/>
      </c>
      <c r="B3059" s="211" t="str">
        <f t="shared" si="950"/>
        <v/>
      </c>
      <c r="C3059" s="227"/>
      <c r="D3059" s="174" t="str">
        <f t="shared" si="947"/>
        <v/>
      </c>
      <c r="E3059" s="173"/>
      <c r="F3059" s="201">
        <f t="shared" si="948"/>
        <v>0</v>
      </c>
      <c r="G3059" s="201">
        <f t="shared" si="949"/>
        <v>0</v>
      </c>
    </row>
    <row r="3060" spans="1:7" ht="24" customHeight="1" x14ac:dyDescent="0.2">
      <c r="A3060" s="211" t="str">
        <f t="shared" si="946"/>
        <v/>
      </c>
      <c r="B3060" s="211" t="str">
        <f t="shared" si="950"/>
        <v/>
      </c>
      <c r="C3060" s="220"/>
      <c r="D3060" s="174" t="str">
        <f t="shared" si="947"/>
        <v/>
      </c>
      <c r="E3060" s="173"/>
      <c r="F3060" s="201">
        <f t="shared" si="948"/>
        <v>0</v>
      </c>
      <c r="G3060" s="201">
        <f t="shared" si="949"/>
        <v>0</v>
      </c>
    </row>
    <row r="3061" spans="1:7" ht="24" customHeight="1" x14ac:dyDescent="0.2">
      <c r="A3061" s="211" t="str">
        <f t="shared" si="946"/>
        <v/>
      </c>
      <c r="B3061" s="211" t="str">
        <f t="shared" si="950"/>
        <v/>
      </c>
      <c r="C3061" s="221"/>
      <c r="D3061" s="172" t="str">
        <f t="shared" si="947"/>
        <v/>
      </c>
      <c r="E3061" s="176"/>
      <c r="F3061" s="201">
        <f t="shared" si="948"/>
        <v>0</v>
      </c>
      <c r="G3061" s="201">
        <f t="shared" si="949"/>
        <v>0</v>
      </c>
    </row>
    <row r="3062" spans="1:7" ht="24" customHeight="1" x14ac:dyDescent="0.2">
      <c r="A3062" s="211" t="str">
        <f t="shared" si="946"/>
        <v/>
      </c>
      <c r="B3062" s="211" t="str">
        <f t="shared" si="950"/>
        <v/>
      </c>
      <c r="C3062" s="221"/>
      <c r="D3062" s="172" t="str">
        <f t="shared" si="947"/>
        <v/>
      </c>
      <c r="E3062" s="176"/>
      <c r="F3062" s="201">
        <f t="shared" si="948"/>
        <v>0</v>
      </c>
      <c r="G3062" s="201">
        <f t="shared" si="949"/>
        <v>0</v>
      </c>
    </row>
    <row r="3063" spans="1:7" ht="24" customHeight="1" x14ac:dyDescent="0.2">
      <c r="A3063" s="211" t="str">
        <f t="shared" si="946"/>
        <v/>
      </c>
      <c r="B3063" s="211" t="str">
        <f t="shared" si="950"/>
        <v/>
      </c>
      <c r="C3063" s="221"/>
      <c r="D3063" s="172" t="str">
        <f t="shared" si="947"/>
        <v/>
      </c>
      <c r="E3063" s="176"/>
      <c r="F3063" s="201">
        <f t="shared" si="948"/>
        <v>0</v>
      </c>
      <c r="G3063" s="201">
        <f t="shared" si="949"/>
        <v>0</v>
      </c>
    </row>
    <row r="3064" spans="1:7" ht="24" customHeight="1" x14ac:dyDescent="0.2">
      <c r="A3064" s="211" t="str">
        <f t="shared" si="946"/>
        <v/>
      </c>
      <c r="B3064" s="211" t="str">
        <f t="shared" si="950"/>
        <v/>
      </c>
      <c r="C3064" s="221"/>
      <c r="D3064" s="172" t="str">
        <f t="shared" si="947"/>
        <v/>
      </c>
      <c r="E3064" s="176"/>
      <c r="F3064" s="201">
        <f t="shared" si="948"/>
        <v>0</v>
      </c>
      <c r="G3064" s="201">
        <f t="shared" si="949"/>
        <v>0</v>
      </c>
    </row>
    <row r="3065" spans="1:7" ht="24" customHeight="1" x14ac:dyDescent="0.2">
      <c r="A3065" s="211" t="str">
        <f t="shared" si="946"/>
        <v/>
      </c>
      <c r="B3065" s="211" t="str">
        <f t="shared" si="950"/>
        <v/>
      </c>
      <c r="C3065" s="221"/>
      <c r="D3065" s="172" t="str">
        <f t="shared" si="947"/>
        <v/>
      </c>
      <c r="E3065" s="176"/>
      <c r="F3065" s="201">
        <f t="shared" si="948"/>
        <v>0</v>
      </c>
      <c r="G3065" s="201">
        <f t="shared" si="949"/>
        <v>0</v>
      </c>
    </row>
    <row r="3066" spans="1:7" ht="24" customHeight="1" x14ac:dyDescent="0.2">
      <c r="A3066" s="211" t="str">
        <f t="shared" si="946"/>
        <v/>
      </c>
      <c r="B3066" s="211" t="str">
        <f t="shared" si="950"/>
        <v/>
      </c>
      <c r="C3066" s="221"/>
      <c r="D3066" s="172" t="str">
        <f t="shared" si="947"/>
        <v/>
      </c>
      <c r="E3066" s="176"/>
      <c r="F3066" s="201">
        <f t="shared" si="948"/>
        <v>0</v>
      </c>
      <c r="G3066" s="201">
        <f t="shared" si="949"/>
        <v>0</v>
      </c>
    </row>
    <row r="3067" spans="1:7" ht="24" customHeight="1" x14ac:dyDescent="0.2">
      <c r="A3067" s="211" t="str">
        <f t="shared" si="946"/>
        <v/>
      </c>
      <c r="B3067" s="211" t="str">
        <f t="shared" si="950"/>
        <v/>
      </c>
      <c r="C3067" s="221"/>
      <c r="D3067" s="172" t="str">
        <f t="shared" si="947"/>
        <v/>
      </c>
      <c r="E3067" s="176"/>
      <c r="F3067" s="201">
        <f t="shared" si="948"/>
        <v>0</v>
      </c>
      <c r="G3067" s="201">
        <f t="shared" si="949"/>
        <v>0</v>
      </c>
    </row>
    <row r="3068" spans="1:7" ht="24" customHeight="1" x14ac:dyDescent="0.2">
      <c r="A3068" s="211" t="str">
        <f t="shared" si="946"/>
        <v/>
      </c>
      <c r="B3068" s="211" t="str">
        <f t="shared" si="950"/>
        <v/>
      </c>
      <c r="C3068" s="221"/>
      <c r="D3068" s="172" t="str">
        <f t="shared" si="947"/>
        <v/>
      </c>
      <c r="E3068" s="176"/>
      <c r="F3068" s="201">
        <f t="shared" si="948"/>
        <v>0</v>
      </c>
      <c r="G3068" s="201">
        <f t="shared" si="949"/>
        <v>0</v>
      </c>
    </row>
    <row r="3069" spans="1:7" ht="24" customHeight="1" x14ac:dyDescent="0.2">
      <c r="A3069" s="211" t="str">
        <f t="shared" si="946"/>
        <v/>
      </c>
      <c r="B3069" s="211" t="str">
        <f t="shared" si="950"/>
        <v/>
      </c>
      <c r="C3069" s="221"/>
      <c r="D3069" s="172" t="str">
        <f t="shared" si="947"/>
        <v/>
      </c>
      <c r="E3069" s="176"/>
      <c r="F3069" s="201">
        <f t="shared" si="948"/>
        <v>0</v>
      </c>
      <c r="G3069" s="201">
        <f t="shared" si="949"/>
        <v>0</v>
      </c>
    </row>
    <row r="3070" spans="1:7" ht="24" customHeight="1" x14ac:dyDescent="0.2">
      <c r="A3070" s="211" t="str">
        <f t="shared" si="946"/>
        <v/>
      </c>
      <c r="B3070" s="211" t="str">
        <f t="shared" si="950"/>
        <v/>
      </c>
      <c r="C3070" s="221"/>
      <c r="D3070" s="172" t="str">
        <f t="shared" si="947"/>
        <v/>
      </c>
      <c r="E3070" s="176"/>
      <c r="F3070" s="202">
        <f t="shared" si="948"/>
        <v>0</v>
      </c>
      <c r="G3070" s="201">
        <f t="shared" si="949"/>
        <v>0</v>
      </c>
    </row>
    <row r="3071" spans="1:7" ht="24" customHeight="1" x14ac:dyDescent="0.2">
      <c r="A3071" s="212"/>
      <c r="E3071" s="178"/>
      <c r="F3071" s="195" t="s">
        <v>1742</v>
      </c>
      <c r="G3071" s="222">
        <f t="shared" ref="G3071" si="951">SUBTOTAL(9,G3057:G3070)</f>
        <v>0</v>
      </c>
    </row>
    <row r="3072" spans="1:7" ht="24" customHeight="1" x14ac:dyDescent="0.2">
      <c r="A3072" s="212"/>
      <c r="C3072" s="74" t="s">
        <v>1743</v>
      </c>
      <c r="E3072" s="178"/>
      <c r="G3072" s="194"/>
    </row>
    <row r="3073" spans="1:7" ht="24" customHeight="1" x14ac:dyDescent="0.2">
      <c r="A3073" s="211" t="str">
        <f t="shared" ref="A3073:A3080" si="952">IFERROR(VLOOKUP(C3073,Tabla_Insumos,4,FALSE),"")</f>
        <v/>
      </c>
      <c r="B3073" s="211" t="str">
        <f t="shared" ref="B3073:B3080" si="953">IFERROR(VLOOKUP(A3073,Tabla_Indices,5,FALSE),"")</f>
        <v/>
      </c>
      <c r="C3073" s="220"/>
      <c r="D3073" s="174" t="str">
        <f t="shared" ref="D3073:D3080" si="954">IFERROR(VLOOKUP(C3073,Tabla_Insumos,2,FALSE),"")</f>
        <v/>
      </c>
      <c r="E3073" s="173"/>
      <c r="F3073" s="201">
        <f t="shared" ref="F3073:F3080" si="955">IFERROR(VLOOKUP(C3073,Tabla_Insumos,3,FALSE),0)</f>
        <v>0</v>
      </c>
      <c r="G3073" s="201">
        <f t="shared" ref="G3073:G3080" si="956">ROUND(E3073*F3073,2)</f>
        <v>0</v>
      </c>
    </row>
    <row r="3074" spans="1:7" ht="24" customHeight="1" x14ac:dyDescent="0.2">
      <c r="A3074" s="211" t="str">
        <f t="shared" si="952"/>
        <v/>
      </c>
      <c r="B3074" s="211" t="str">
        <f t="shared" si="953"/>
        <v/>
      </c>
      <c r="C3074" s="220"/>
      <c r="D3074" s="174" t="str">
        <f t="shared" si="954"/>
        <v/>
      </c>
      <c r="E3074" s="173"/>
      <c r="F3074" s="201">
        <f t="shared" si="955"/>
        <v>0</v>
      </c>
      <c r="G3074" s="201">
        <f t="shared" si="956"/>
        <v>0</v>
      </c>
    </row>
    <row r="3075" spans="1:7" ht="24" customHeight="1" x14ac:dyDescent="0.2">
      <c r="A3075" s="211" t="str">
        <f t="shared" si="952"/>
        <v/>
      </c>
      <c r="B3075" s="211" t="str">
        <f t="shared" si="953"/>
        <v/>
      </c>
      <c r="C3075" s="220"/>
      <c r="D3075" s="174" t="str">
        <f t="shared" si="954"/>
        <v/>
      </c>
      <c r="E3075" s="173"/>
      <c r="F3075" s="201">
        <f t="shared" si="955"/>
        <v>0</v>
      </c>
      <c r="G3075" s="201">
        <f t="shared" si="956"/>
        <v>0</v>
      </c>
    </row>
    <row r="3076" spans="1:7" ht="24" customHeight="1" x14ac:dyDescent="0.2">
      <c r="A3076" s="211" t="str">
        <f t="shared" si="952"/>
        <v/>
      </c>
      <c r="B3076" s="211" t="str">
        <f t="shared" si="953"/>
        <v/>
      </c>
      <c r="C3076" s="220"/>
      <c r="D3076" s="174" t="str">
        <f t="shared" si="954"/>
        <v/>
      </c>
      <c r="E3076" s="173"/>
      <c r="F3076" s="201">
        <f t="shared" si="955"/>
        <v>0</v>
      </c>
      <c r="G3076" s="201">
        <f t="shared" si="956"/>
        <v>0</v>
      </c>
    </row>
    <row r="3077" spans="1:7" ht="24" customHeight="1" x14ac:dyDescent="0.2">
      <c r="A3077" s="211" t="str">
        <f t="shared" si="952"/>
        <v/>
      </c>
      <c r="B3077" s="211" t="str">
        <f t="shared" si="953"/>
        <v/>
      </c>
      <c r="C3077" s="220"/>
      <c r="D3077" s="174" t="str">
        <f t="shared" si="954"/>
        <v/>
      </c>
      <c r="E3077" s="173"/>
      <c r="F3077" s="201">
        <f t="shared" si="955"/>
        <v>0</v>
      </c>
      <c r="G3077" s="201">
        <f t="shared" si="956"/>
        <v>0</v>
      </c>
    </row>
    <row r="3078" spans="1:7" ht="24" customHeight="1" x14ac:dyDescent="0.2">
      <c r="A3078" s="211" t="str">
        <f t="shared" si="952"/>
        <v/>
      </c>
      <c r="B3078" s="211" t="str">
        <f t="shared" si="953"/>
        <v/>
      </c>
      <c r="C3078" s="220"/>
      <c r="D3078" s="174" t="str">
        <f t="shared" si="954"/>
        <v/>
      </c>
      <c r="E3078" s="173"/>
      <c r="F3078" s="201">
        <f t="shared" si="955"/>
        <v>0</v>
      </c>
      <c r="G3078" s="201">
        <f t="shared" si="956"/>
        <v>0</v>
      </c>
    </row>
    <row r="3079" spans="1:7" ht="24" customHeight="1" x14ac:dyDescent="0.2">
      <c r="A3079" s="211" t="str">
        <f t="shared" si="952"/>
        <v/>
      </c>
      <c r="B3079" s="211" t="str">
        <f t="shared" si="953"/>
        <v/>
      </c>
      <c r="C3079" s="221"/>
      <c r="D3079" s="172" t="str">
        <f t="shared" si="954"/>
        <v/>
      </c>
      <c r="E3079" s="176"/>
      <c r="F3079" s="201">
        <f t="shared" si="955"/>
        <v>0</v>
      </c>
      <c r="G3079" s="201">
        <f t="shared" si="956"/>
        <v>0</v>
      </c>
    </row>
    <row r="3080" spans="1:7" ht="24" customHeight="1" x14ac:dyDescent="0.2">
      <c r="A3080" s="211" t="str">
        <f t="shared" si="952"/>
        <v/>
      </c>
      <c r="B3080" s="211" t="str">
        <f t="shared" si="953"/>
        <v/>
      </c>
      <c r="C3080" s="221"/>
      <c r="D3080" s="172" t="str">
        <f t="shared" si="954"/>
        <v/>
      </c>
      <c r="E3080" s="176"/>
      <c r="F3080" s="201">
        <f t="shared" si="955"/>
        <v>0</v>
      </c>
      <c r="G3080" s="201">
        <f t="shared" si="956"/>
        <v>0</v>
      </c>
    </row>
    <row r="3081" spans="1:7" ht="24" customHeight="1" x14ac:dyDescent="0.2">
      <c r="A3081" s="212"/>
      <c r="E3081" s="178"/>
      <c r="F3081" s="195" t="s">
        <v>1744</v>
      </c>
      <c r="G3081" s="222">
        <f t="shared" ref="G3081" si="957">SUBTOTAL(9,G3073:G3080)</f>
        <v>0</v>
      </c>
    </row>
    <row r="3082" spans="1:7" ht="24" customHeight="1" x14ac:dyDescent="0.2">
      <c r="A3082" s="212"/>
      <c r="C3082" s="74" t="s">
        <v>1745</v>
      </c>
      <c r="E3082" s="178"/>
      <c r="G3082" s="194"/>
    </row>
    <row r="3083" spans="1:7" ht="24" customHeight="1" x14ac:dyDescent="0.2">
      <c r="A3083" s="211" t="str">
        <f t="shared" ref="A3083:A3091" si="958">IFERROR(VLOOKUP(C3083,Tabla_Insumos,4,FALSE),"")</f>
        <v/>
      </c>
      <c r="B3083" s="211" t="str">
        <f t="shared" ref="B3083:B3091" si="959">IFERROR(VLOOKUP(C3083,Tabla_Insumos,5,FALSE),"")</f>
        <v/>
      </c>
      <c r="C3083" s="220"/>
      <c r="D3083" s="174" t="str">
        <f t="shared" ref="D3083:D3091" si="960">IFERROR(VLOOKUP(C3083,Tabla_Insumos,2,FALSE),"")</f>
        <v/>
      </c>
      <c r="E3083" s="173"/>
      <c r="F3083" s="201">
        <f t="shared" ref="F3083:F3091" si="961">IFERROR(VLOOKUP(C3083,Tabla_Insumos,3,FALSE),0)</f>
        <v>0</v>
      </c>
      <c r="G3083" s="201">
        <f t="shared" ref="G3083:G3091" si="962">ROUND(E3083*F3083,2)</f>
        <v>0</v>
      </c>
    </row>
    <row r="3084" spans="1:7" ht="24" customHeight="1" x14ac:dyDescent="0.2">
      <c r="A3084" s="211" t="str">
        <f t="shared" si="958"/>
        <v/>
      </c>
      <c r="B3084" s="211" t="str">
        <f t="shared" si="959"/>
        <v/>
      </c>
      <c r="C3084" s="220"/>
      <c r="D3084" s="174" t="str">
        <f t="shared" si="960"/>
        <v/>
      </c>
      <c r="E3084" s="173"/>
      <c r="F3084" s="201">
        <f t="shared" si="961"/>
        <v>0</v>
      </c>
      <c r="G3084" s="201">
        <f t="shared" si="962"/>
        <v>0</v>
      </c>
    </row>
    <row r="3085" spans="1:7" ht="24" customHeight="1" x14ac:dyDescent="0.2">
      <c r="A3085" s="211" t="str">
        <f t="shared" si="958"/>
        <v/>
      </c>
      <c r="B3085" s="211" t="str">
        <f t="shared" si="959"/>
        <v/>
      </c>
      <c r="C3085" s="221"/>
      <c r="D3085" s="172" t="str">
        <f t="shared" si="960"/>
        <v/>
      </c>
      <c r="E3085" s="176"/>
      <c r="F3085" s="201">
        <f t="shared" si="961"/>
        <v>0</v>
      </c>
      <c r="G3085" s="201">
        <f t="shared" si="962"/>
        <v>0</v>
      </c>
    </row>
    <row r="3086" spans="1:7" ht="24" customHeight="1" x14ac:dyDescent="0.2">
      <c r="A3086" s="211" t="str">
        <f t="shared" si="958"/>
        <v/>
      </c>
      <c r="B3086" s="211" t="str">
        <f t="shared" si="959"/>
        <v/>
      </c>
      <c r="C3086" s="221"/>
      <c r="D3086" s="172" t="str">
        <f t="shared" si="960"/>
        <v/>
      </c>
      <c r="E3086" s="176"/>
      <c r="F3086" s="201">
        <f t="shared" si="961"/>
        <v>0</v>
      </c>
      <c r="G3086" s="201">
        <f t="shared" si="962"/>
        <v>0</v>
      </c>
    </row>
    <row r="3087" spans="1:7" ht="24" customHeight="1" x14ac:dyDescent="0.2">
      <c r="A3087" s="211" t="str">
        <f t="shared" si="958"/>
        <v/>
      </c>
      <c r="B3087" s="211" t="str">
        <f t="shared" si="959"/>
        <v/>
      </c>
      <c r="C3087" s="221"/>
      <c r="D3087" s="172" t="str">
        <f t="shared" si="960"/>
        <v/>
      </c>
      <c r="E3087" s="176"/>
      <c r="F3087" s="201">
        <f t="shared" si="961"/>
        <v>0</v>
      </c>
      <c r="G3087" s="201">
        <f t="shared" si="962"/>
        <v>0</v>
      </c>
    </row>
    <row r="3088" spans="1:7" ht="24" customHeight="1" x14ac:dyDescent="0.2">
      <c r="A3088" s="211" t="str">
        <f t="shared" si="958"/>
        <v/>
      </c>
      <c r="B3088" s="211" t="str">
        <f t="shared" si="959"/>
        <v/>
      </c>
      <c r="C3088" s="221"/>
      <c r="D3088" s="172" t="str">
        <f t="shared" si="960"/>
        <v/>
      </c>
      <c r="E3088" s="176"/>
      <c r="F3088" s="201">
        <f t="shared" si="961"/>
        <v>0</v>
      </c>
      <c r="G3088" s="201">
        <f t="shared" si="962"/>
        <v>0</v>
      </c>
    </row>
    <row r="3089" spans="1:7" ht="24" customHeight="1" x14ac:dyDescent="0.2">
      <c r="A3089" s="211" t="str">
        <f t="shared" si="958"/>
        <v/>
      </c>
      <c r="B3089" s="211" t="str">
        <f t="shared" si="959"/>
        <v/>
      </c>
      <c r="C3089" s="221"/>
      <c r="D3089" s="172" t="str">
        <f t="shared" si="960"/>
        <v/>
      </c>
      <c r="E3089" s="176"/>
      <c r="F3089" s="201">
        <f t="shared" si="961"/>
        <v>0</v>
      </c>
      <c r="G3089" s="201">
        <f t="shared" si="962"/>
        <v>0</v>
      </c>
    </row>
    <row r="3090" spans="1:7" ht="24" customHeight="1" x14ac:dyDescent="0.2">
      <c r="A3090" s="211" t="str">
        <f t="shared" si="958"/>
        <v/>
      </c>
      <c r="B3090" s="211" t="str">
        <f t="shared" si="959"/>
        <v/>
      </c>
      <c r="C3090" s="221"/>
      <c r="D3090" s="172" t="str">
        <f t="shared" si="960"/>
        <v/>
      </c>
      <c r="E3090" s="176"/>
      <c r="F3090" s="201">
        <f t="shared" si="961"/>
        <v>0</v>
      </c>
      <c r="G3090" s="201">
        <f t="shared" si="962"/>
        <v>0</v>
      </c>
    </row>
    <row r="3091" spans="1:7" ht="24" customHeight="1" x14ac:dyDescent="0.2">
      <c r="A3091" s="211" t="str">
        <f t="shared" si="958"/>
        <v/>
      </c>
      <c r="B3091" s="211" t="str">
        <f t="shared" si="959"/>
        <v/>
      </c>
      <c r="C3091" s="221"/>
      <c r="D3091" s="172" t="str">
        <f t="shared" si="960"/>
        <v/>
      </c>
      <c r="E3091" s="176"/>
      <c r="F3091" s="201">
        <f t="shared" si="961"/>
        <v>0</v>
      </c>
      <c r="G3091" s="201">
        <f t="shared" si="962"/>
        <v>0</v>
      </c>
    </row>
    <row r="3092" spans="1:7" ht="24" customHeight="1" x14ac:dyDescent="0.2">
      <c r="A3092" s="213"/>
      <c r="E3092" s="178"/>
      <c r="F3092" s="195" t="s">
        <v>1746</v>
      </c>
      <c r="G3092" s="222">
        <f t="shared" ref="G3092" si="963">SUBTOTAL(9,G3083:G3091)</f>
        <v>0</v>
      </c>
    </row>
    <row r="3093" spans="1:7" ht="24" customHeight="1" x14ac:dyDescent="0.2">
      <c r="A3093" s="212"/>
      <c r="E3093" s="178"/>
      <c r="G3093" s="194"/>
    </row>
    <row r="3094" spans="1:7" ht="24" customHeight="1" x14ac:dyDescent="0.2">
      <c r="A3094" s="214" t="str">
        <f t="shared" ref="A3094:B3094" si="964">B3052</f>
        <v>12.1.5</v>
      </c>
      <c r="B3094" s="98" t="str">
        <f t="shared" si="964"/>
        <v>En estructuras y carpinterías metálicas</v>
      </c>
      <c r="C3094" s="197"/>
      <c r="D3094" s="197" t="s">
        <v>1747</v>
      </c>
      <c r="E3094" s="198"/>
      <c r="F3094" s="225" t="s">
        <v>1748</v>
      </c>
      <c r="G3094" s="226">
        <f t="shared" ref="G3094" si="965">SUBTOTAL(9,G3057:G3093)</f>
        <v>0</v>
      </c>
    </row>
    <row r="3095" spans="1:7" ht="24" customHeight="1" x14ac:dyDescent="0.2">
      <c r="A3095" s="203" t="s">
        <v>1725</v>
      </c>
      <c r="B3095" s="204"/>
      <c r="C3095" s="99"/>
      <c r="D3095" s="99"/>
      <c r="E3095" s="99"/>
      <c r="F3095" s="99"/>
      <c r="G3095" s="215"/>
    </row>
    <row r="3096" spans="1:7" ht="24" customHeight="1" x14ac:dyDescent="0.2">
      <c r="A3096" s="206" t="s">
        <v>1726</v>
      </c>
      <c r="B3096" s="207" t="str">
        <f>Comitente</f>
        <v>SUBSECRETARIA DE OBRAS PUBLICAS</v>
      </c>
      <c r="C3096" s="216"/>
      <c r="D3096" s="74"/>
      <c r="E3096" s="74"/>
      <c r="F3096" s="190"/>
      <c r="G3096" s="191"/>
    </row>
    <row r="3097" spans="1:7" ht="24" customHeight="1" x14ac:dyDescent="0.2">
      <c r="A3097" s="206" t="s">
        <v>1727</v>
      </c>
      <c r="B3097" s="207">
        <f>Contratista</f>
        <v>0</v>
      </c>
      <c r="C3097" s="217"/>
      <c r="D3097" s="217"/>
      <c r="E3097" s="217"/>
      <c r="F3097" s="190"/>
      <c r="G3097" s="191"/>
    </row>
    <row r="3098" spans="1:7" ht="24" customHeight="1" x14ac:dyDescent="0.2">
      <c r="A3098" s="206" t="s">
        <v>1728</v>
      </c>
      <c r="B3098" s="207" t="str">
        <f>Obra</f>
        <v>CAPS. VIRGEN DE GUADALUPE</v>
      </c>
      <c r="C3098" s="217"/>
      <c r="D3098" s="217"/>
      <c r="E3098" s="217"/>
      <c r="F3098" s="190" t="s">
        <v>1729</v>
      </c>
      <c r="G3098" s="218">
        <f>Fecha_Base</f>
        <v>0</v>
      </c>
    </row>
    <row r="3099" spans="1:7" ht="24" customHeight="1" x14ac:dyDescent="0.2">
      <c r="A3099" s="208" t="s">
        <v>1730</v>
      </c>
      <c r="B3099" s="100" t="str">
        <f>Ubicación</f>
        <v xml:space="preserve"> Calle Enfermera Medina y Cristobal Colon - Dpto. CAUCETE   -  Sup. 227,50m2</v>
      </c>
      <c r="C3099" s="74"/>
      <c r="E3099" s="178"/>
      <c r="G3099" s="194"/>
    </row>
    <row r="3100" spans="1:7" ht="24" customHeight="1" x14ac:dyDescent="0.2">
      <c r="A3100" s="208" t="s">
        <v>1731</v>
      </c>
      <c r="B3100" s="192">
        <f t="shared" ref="B3100" si="966">IFERROR(VALUE(LEFT(B3101,FIND(".",B3101)-1)),"")</f>
        <v>12</v>
      </c>
      <c r="C3100" s="71" t="str">
        <f>IFERROR(VLOOKUP(B3100,Tabla_CyP,2,FALSE),"VIDRIOS Y ESPEJOS ")</f>
        <v xml:space="preserve">VIDRIOS Y ESPEJOS </v>
      </c>
      <c r="E3100" s="178"/>
      <c r="G3100" s="194"/>
    </row>
    <row r="3101" spans="1:7" ht="24" customHeight="1" x14ac:dyDescent="0.2">
      <c r="A3101" s="208" t="s">
        <v>1732</v>
      </c>
      <c r="B3101" s="193" t="str">
        <f>IFERROR(VLOOKUP(COUNTIF($A$1:A3101,"ANALISIS DE PRECIOS"),Tabla_NumeroItem,2,FALSE),"")</f>
        <v>12.2.3</v>
      </c>
      <c r="C3101" s="71" t="str">
        <f>IFERROR(VLOOKUP(B3101,Tabla_CyP,2,FALSE),"")</f>
        <v>En cielorrasos</v>
      </c>
      <c r="E3101" s="178"/>
      <c r="F3101" s="190" t="s">
        <v>1733</v>
      </c>
      <c r="G3101" s="194" t="str">
        <f>IFERROR(VLOOKUP(B3101,Tabla_CyP,4,FALSE),"")</f>
        <v>m2</v>
      </c>
    </row>
    <row r="3102" spans="1:7" ht="24" customHeight="1" x14ac:dyDescent="0.2">
      <c r="A3102" s="208"/>
      <c r="B3102" s="100"/>
      <c r="E3102" s="178"/>
      <c r="G3102" s="194"/>
    </row>
    <row r="3103" spans="1:7" ht="24" customHeight="1" x14ac:dyDescent="0.2">
      <c r="A3103" s="419" t="s">
        <v>1734</v>
      </c>
      <c r="B3103" s="420"/>
      <c r="C3103" s="421" t="s">
        <v>1690</v>
      </c>
      <c r="D3103" s="421" t="s">
        <v>1735</v>
      </c>
      <c r="E3103" s="423" t="s">
        <v>1736</v>
      </c>
      <c r="F3103" s="425" t="s">
        <v>1737</v>
      </c>
      <c r="G3103" s="425" t="s">
        <v>1738</v>
      </c>
    </row>
    <row r="3104" spans="1:7" ht="24" customHeight="1" x14ac:dyDescent="0.2">
      <c r="A3104" s="209" t="s">
        <v>1739</v>
      </c>
      <c r="B3104" s="209" t="s">
        <v>1740</v>
      </c>
      <c r="C3104" s="422"/>
      <c r="D3104" s="422"/>
      <c r="E3104" s="424"/>
      <c r="F3104" s="426"/>
      <c r="G3104" s="426"/>
    </row>
    <row r="3105" spans="1:7" ht="24" customHeight="1" x14ac:dyDescent="0.2">
      <c r="A3105" s="189"/>
      <c r="B3105" s="210"/>
      <c r="C3105" s="89" t="s">
        <v>1741</v>
      </c>
      <c r="D3105" s="197"/>
      <c r="E3105" s="198"/>
      <c r="F3105" s="199"/>
      <c r="G3105" s="200"/>
    </row>
    <row r="3106" spans="1:7" ht="24" customHeight="1" x14ac:dyDescent="0.2">
      <c r="A3106" s="211" t="str">
        <f t="shared" ref="A3106:A3119" si="967">IFERROR(VLOOKUP(C3106,Tabla_Insumos,4,FALSE),"")</f>
        <v/>
      </c>
      <c r="B3106" s="211" t="str">
        <f>IFERROR(VLOOKUP(C3106,Tabla_Insumos,5,FALSE),"")</f>
        <v/>
      </c>
      <c r="C3106" s="220"/>
      <c r="D3106" s="174" t="str">
        <f t="shared" ref="D3106:D3119" si="968">IFERROR(VLOOKUP(C3106,Tabla_Insumos,2,FALSE),"")</f>
        <v/>
      </c>
      <c r="E3106" s="173"/>
      <c r="F3106" s="201">
        <f t="shared" ref="F3106:F3119" si="969">IFERROR(VLOOKUP(C3106,Tabla_Insumos,3,FALSE),0)</f>
        <v>0</v>
      </c>
      <c r="G3106" s="201">
        <f t="shared" ref="G3106:G3119" si="970">ROUND(E3106*F3106,2)</f>
        <v>0</v>
      </c>
    </row>
    <row r="3107" spans="1:7" ht="24" customHeight="1" x14ac:dyDescent="0.2">
      <c r="A3107" s="211" t="str">
        <f t="shared" si="967"/>
        <v/>
      </c>
      <c r="B3107" s="211" t="str">
        <f t="shared" ref="B3107:B3119" si="971">IFERROR(VLOOKUP(C3107,Tabla_Insumos,5,FALSE),"")</f>
        <v/>
      </c>
      <c r="C3107" s="220"/>
      <c r="D3107" s="174" t="str">
        <f t="shared" si="968"/>
        <v/>
      </c>
      <c r="E3107" s="173"/>
      <c r="F3107" s="201">
        <f t="shared" si="969"/>
        <v>0</v>
      </c>
      <c r="G3107" s="201">
        <f t="shared" si="970"/>
        <v>0</v>
      </c>
    </row>
    <row r="3108" spans="1:7" ht="24" customHeight="1" x14ac:dyDescent="0.2">
      <c r="A3108" s="211" t="str">
        <f t="shared" si="967"/>
        <v/>
      </c>
      <c r="B3108" s="211" t="str">
        <f t="shared" si="971"/>
        <v/>
      </c>
      <c r="C3108" s="227"/>
      <c r="D3108" s="174" t="str">
        <f t="shared" si="968"/>
        <v/>
      </c>
      <c r="E3108" s="173"/>
      <c r="F3108" s="201">
        <f t="shared" si="969"/>
        <v>0</v>
      </c>
      <c r="G3108" s="201">
        <f t="shared" si="970"/>
        <v>0</v>
      </c>
    </row>
    <row r="3109" spans="1:7" ht="24" customHeight="1" x14ac:dyDescent="0.2">
      <c r="A3109" s="211" t="str">
        <f t="shared" si="967"/>
        <v/>
      </c>
      <c r="B3109" s="211" t="str">
        <f t="shared" si="971"/>
        <v/>
      </c>
      <c r="C3109" s="220"/>
      <c r="D3109" s="174" t="str">
        <f t="shared" si="968"/>
        <v/>
      </c>
      <c r="E3109" s="173"/>
      <c r="F3109" s="201">
        <f t="shared" si="969"/>
        <v>0</v>
      </c>
      <c r="G3109" s="201">
        <f t="shared" si="970"/>
        <v>0</v>
      </c>
    </row>
    <row r="3110" spans="1:7" ht="24" customHeight="1" x14ac:dyDescent="0.2">
      <c r="A3110" s="211" t="str">
        <f t="shared" si="967"/>
        <v/>
      </c>
      <c r="B3110" s="211" t="str">
        <f t="shared" si="971"/>
        <v/>
      </c>
      <c r="C3110" s="221"/>
      <c r="D3110" s="172" t="str">
        <f t="shared" si="968"/>
        <v/>
      </c>
      <c r="E3110" s="176"/>
      <c r="F3110" s="201">
        <f t="shared" si="969"/>
        <v>0</v>
      </c>
      <c r="G3110" s="201">
        <f t="shared" si="970"/>
        <v>0</v>
      </c>
    </row>
    <row r="3111" spans="1:7" ht="24" customHeight="1" x14ac:dyDescent="0.2">
      <c r="A3111" s="211" t="str">
        <f t="shared" si="967"/>
        <v/>
      </c>
      <c r="B3111" s="211" t="str">
        <f t="shared" si="971"/>
        <v/>
      </c>
      <c r="C3111" s="221"/>
      <c r="D3111" s="172" t="str">
        <f t="shared" si="968"/>
        <v/>
      </c>
      <c r="E3111" s="176"/>
      <c r="F3111" s="201">
        <f t="shared" si="969"/>
        <v>0</v>
      </c>
      <c r="G3111" s="201">
        <f t="shared" si="970"/>
        <v>0</v>
      </c>
    </row>
    <row r="3112" spans="1:7" ht="24" customHeight="1" x14ac:dyDescent="0.2">
      <c r="A3112" s="211" t="str">
        <f t="shared" si="967"/>
        <v/>
      </c>
      <c r="B3112" s="211" t="str">
        <f t="shared" si="971"/>
        <v/>
      </c>
      <c r="C3112" s="221"/>
      <c r="D3112" s="172" t="str">
        <f t="shared" si="968"/>
        <v/>
      </c>
      <c r="E3112" s="176"/>
      <c r="F3112" s="201">
        <f t="shared" si="969"/>
        <v>0</v>
      </c>
      <c r="G3112" s="201">
        <f t="shared" si="970"/>
        <v>0</v>
      </c>
    </row>
    <row r="3113" spans="1:7" ht="24" customHeight="1" x14ac:dyDescent="0.2">
      <c r="A3113" s="211" t="str">
        <f t="shared" si="967"/>
        <v/>
      </c>
      <c r="B3113" s="211" t="str">
        <f t="shared" si="971"/>
        <v/>
      </c>
      <c r="C3113" s="221"/>
      <c r="D3113" s="172" t="str">
        <f t="shared" si="968"/>
        <v/>
      </c>
      <c r="E3113" s="176"/>
      <c r="F3113" s="201">
        <f t="shared" si="969"/>
        <v>0</v>
      </c>
      <c r="G3113" s="201">
        <f t="shared" si="970"/>
        <v>0</v>
      </c>
    </row>
    <row r="3114" spans="1:7" ht="24" customHeight="1" x14ac:dyDescent="0.2">
      <c r="A3114" s="211" t="str">
        <f t="shared" si="967"/>
        <v/>
      </c>
      <c r="B3114" s="211" t="str">
        <f t="shared" si="971"/>
        <v/>
      </c>
      <c r="C3114" s="221"/>
      <c r="D3114" s="172" t="str">
        <f t="shared" si="968"/>
        <v/>
      </c>
      <c r="E3114" s="176"/>
      <c r="F3114" s="201">
        <f t="shared" si="969"/>
        <v>0</v>
      </c>
      <c r="G3114" s="201">
        <f t="shared" si="970"/>
        <v>0</v>
      </c>
    </row>
    <row r="3115" spans="1:7" ht="24" customHeight="1" x14ac:dyDescent="0.2">
      <c r="A3115" s="211" t="str">
        <f t="shared" si="967"/>
        <v/>
      </c>
      <c r="B3115" s="211" t="str">
        <f t="shared" si="971"/>
        <v/>
      </c>
      <c r="C3115" s="221"/>
      <c r="D3115" s="172" t="str">
        <f t="shared" si="968"/>
        <v/>
      </c>
      <c r="E3115" s="176"/>
      <c r="F3115" s="201">
        <f t="shared" si="969"/>
        <v>0</v>
      </c>
      <c r="G3115" s="201">
        <f t="shared" si="970"/>
        <v>0</v>
      </c>
    </row>
    <row r="3116" spans="1:7" ht="24" customHeight="1" x14ac:dyDescent="0.2">
      <c r="A3116" s="211" t="str">
        <f t="shared" si="967"/>
        <v/>
      </c>
      <c r="B3116" s="211" t="str">
        <f t="shared" si="971"/>
        <v/>
      </c>
      <c r="C3116" s="221"/>
      <c r="D3116" s="172" t="str">
        <f t="shared" si="968"/>
        <v/>
      </c>
      <c r="E3116" s="176"/>
      <c r="F3116" s="201">
        <f t="shared" si="969"/>
        <v>0</v>
      </c>
      <c r="G3116" s="201">
        <f t="shared" si="970"/>
        <v>0</v>
      </c>
    </row>
    <row r="3117" spans="1:7" ht="24" customHeight="1" x14ac:dyDescent="0.2">
      <c r="A3117" s="211" t="str">
        <f t="shared" si="967"/>
        <v/>
      </c>
      <c r="B3117" s="211" t="str">
        <f t="shared" si="971"/>
        <v/>
      </c>
      <c r="C3117" s="221"/>
      <c r="D3117" s="172" t="str">
        <f t="shared" si="968"/>
        <v/>
      </c>
      <c r="E3117" s="176"/>
      <c r="F3117" s="201">
        <f t="shared" si="969"/>
        <v>0</v>
      </c>
      <c r="G3117" s="201">
        <f t="shared" si="970"/>
        <v>0</v>
      </c>
    </row>
    <row r="3118" spans="1:7" ht="24" customHeight="1" x14ac:dyDescent="0.2">
      <c r="A3118" s="211" t="str">
        <f t="shared" si="967"/>
        <v/>
      </c>
      <c r="B3118" s="211" t="str">
        <f t="shared" si="971"/>
        <v/>
      </c>
      <c r="C3118" s="221"/>
      <c r="D3118" s="172" t="str">
        <f t="shared" si="968"/>
        <v/>
      </c>
      <c r="E3118" s="176"/>
      <c r="F3118" s="201">
        <f t="shared" si="969"/>
        <v>0</v>
      </c>
      <c r="G3118" s="201">
        <f t="shared" si="970"/>
        <v>0</v>
      </c>
    </row>
    <row r="3119" spans="1:7" ht="24" customHeight="1" x14ac:dyDescent="0.2">
      <c r="A3119" s="211" t="str">
        <f t="shared" si="967"/>
        <v/>
      </c>
      <c r="B3119" s="211" t="str">
        <f t="shared" si="971"/>
        <v/>
      </c>
      <c r="C3119" s="221"/>
      <c r="D3119" s="172" t="str">
        <f t="shared" si="968"/>
        <v/>
      </c>
      <c r="E3119" s="176"/>
      <c r="F3119" s="202">
        <f t="shared" si="969"/>
        <v>0</v>
      </c>
      <c r="G3119" s="201">
        <f t="shared" si="970"/>
        <v>0</v>
      </c>
    </row>
    <row r="3120" spans="1:7" ht="24" customHeight="1" x14ac:dyDescent="0.2">
      <c r="A3120" s="212"/>
      <c r="E3120" s="178"/>
      <c r="F3120" s="195" t="s">
        <v>1742</v>
      </c>
      <c r="G3120" s="222">
        <f t="shared" ref="G3120" si="972">SUBTOTAL(9,G3106:G3119)</f>
        <v>0</v>
      </c>
    </row>
    <row r="3121" spans="1:7" ht="24" customHeight="1" x14ac:dyDescent="0.2">
      <c r="A3121" s="212"/>
      <c r="C3121" s="74" t="s">
        <v>1743</v>
      </c>
      <c r="E3121" s="178"/>
      <c r="G3121" s="194"/>
    </row>
    <row r="3122" spans="1:7" ht="24" customHeight="1" x14ac:dyDescent="0.2">
      <c r="A3122" s="211" t="str">
        <f t="shared" ref="A3122:A3129" si="973">IFERROR(VLOOKUP(C3122,Tabla_Insumos,4,FALSE),"")</f>
        <v/>
      </c>
      <c r="B3122" s="211" t="str">
        <f t="shared" ref="B3122:B3129" si="974">IFERROR(VLOOKUP(A3122,Tabla_Indices,5,FALSE),"")</f>
        <v/>
      </c>
      <c r="C3122" s="220"/>
      <c r="D3122" s="174" t="str">
        <f t="shared" ref="D3122:D3129" si="975">IFERROR(VLOOKUP(C3122,Tabla_Insumos,2,FALSE),"")</f>
        <v/>
      </c>
      <c r="E3122" s="173"/>
      <c r="F3122" s="201">
        <f t="shared" ref="F3122:F3129" si="976">IFERROR(VLOOKUP(C3122,Tabla_Insumos,3,FALSE),0)</f>
        <v>0</v>
      </c>
      <c r="G3122" s="201">
        <f t="shared" ref="G3122:G3129" si="977">ROUND(E3122*F3122,2)</f>
        <v>0</v>
      </c>
    </row>
    <row r="3123" spans="1:7" ht="24" customHeight="1" x14ac:dyDescent="0.2">
      <c r="A3123" s="211" t="str">
        <f t="shared" si="973"/>
        <v/>
      </c>
      <c r="B3123" s="211" t="str">
        <f t="shared" si="974"/>
        <v/>
      </c>
      <c r="C3123" s="220"/>
      <c r="D3123" s="174" t="str">
        <f t="shared" si="975"/>
        <v/>
      </c>
      <c r="E3123" s="173"/>
      <c r="F3123" s="201">
        <f t="shared" si="976"/>
        <v>0</v>
      </c>
      <c r="G3123" s="201">
        <f t="shared" si="977"/>
        <v>0</v>
      </c>
    </row>
    <row r="3124" spans="1:7" ht="24" customHeight="1" x14ac:dyDescent="0.2">
      <c r="A3124" s="211" t="str">
        <f t="shared" si="973"/>
        <v/>
      </c>
      <c r="B3124" s="211" t="str">
        <f t="shared" si="974"/>
        <v/>
      </c>
      <c r="C3124" s="220"/>
      <c r="D3124" s="174" t="str">
        <f t="shared" si="975"/>
        <v/>
      </c>
      <c r="E3124" s="173"/>
      <c r="F3124" s="201">
        <f t="shared" si="976"/>
        <v>0</v>
      </c>
      <c r="G3124" s="201">
        <f t="shared" si="977"/>
        <v>0</v>
      </c>
    </row>
    <row r="3125" spans="1:7" ht="24" customHeight="1" x14ac:dyDescent="0.2">
      <c r="A3125" s="211" t="str">
        <f t="shared" si="973"/>
        <v/>
      </c>
      <c r="B3125" s="211" t="str">
        <f t="shared" si="974"/>
        <v/>
      </c>
      <c r="C3125" s="220"/>
      <c r="D3125" s="174" t="str">
        <f t="shared" si="975"/>
        <v/>
      </c>
      <c r="E3125" s="173"/>
      <c r="F3125" s="201">
        <f t="shared" si="976"/>
        <v>0</v>
      </c>
      <c r="G3125" s="201">
        <f t="shared" si="977"/>
        <v>0</v>
      </c>
    </row>
    <row r="3126" spans="1:7" ht="24" customHeight="1" x14ac:dyDescent="0.2">
      <c r="A3126" s="211" t="str">
        <f t="shared" si="973"/>
        <v/>
      </c>
      <c r="B3126" s="211" t="str">
        <f t="shared" si="974"/>
        <v/>
      </c>
      <c r="C3126" s="220"/>
      <c r="D3126" s="174" t="str">
        <f t="shared" si="975"/>
        <v/>
      </c>
      <c r="E3126" s="173"/>
      <c r="F3126" s="201">
        <f t="shared" si="976"/>
        <v>0</v>
      </c>
      <c r="G3126" s="201">
        <f t="shared" si="977"/>
        <v>0</v>
      </c>
    </row>
    <row r="3127" spans="1:7" ht="24" customHeight="1" x14ac:dyDescent="0.2">
      <c r="A3127" s="211" t="str">
        <f t="shared" si="973"/>
        <v/>
      </c>
      <c r="B3127" s="211" t="str">
        <f t="shared" si="974"/>
        <v/>
      </c>
      <c r="C3127" s="220"/>
      <c r="D3127" s="174" t="str">
        <f t="shared" si="975"/>
        <v/>
      </c>
      <c r="E3127" s="173"/>
      <c r="F3127" s="201">
        <f t="shared" si="976"/>
        <v>0</v>
      </c>
      <c r="G3127" s="201">
        <f t="shared" si="977"/>
        <v>0</v>
      </c>
    </row>
    <row r="3128" spans="1:7" ht="24" customHeight="1" x14ac:dyDescent="0.2">
      <c r="A3128" s="211" t="str">
        <f t="shared" si="973"/>
        <v/>
      </c>
      <c r="B3128" s="211" t="str">
        <f t="shared" si="974"/>
        <v/>
      </c>
      <c r="C3128" s="221"/>
      <c r="D3128" s="172" t="str">
        <f t="shared" si="975"/>
        <v/>
      </c>
      <c r="E3128" s="176"/>
      <c r="F3128" s="201">
        <f t="shared" si="976"/>
        <v>0</v>
      </c>
      <c r="G3128" s="201">
        <f t="shared" si="977"/>
        <v>0</v>
      </c>
    </row>
    <row r="3129" spans="1:7" ht="24" customHeight="1" x14ac:dyDescent="0.2">
      <c r="A3129" s="211" t="str">
        <f t="shared" si="973"/>
        <v/>
      </c>
      <c r="B3129" s="211" t="str">
        <f t="shared" si="974"/>
        <v/>
      </c>
      <c r="C3129" s="221"/>
      <c r="D3129" s="172" t="str">
        <f t="shared" si="975"/>
        <v/>
      </c>
      <c r="E3129" s="176"/>
      <c r="F3129" s="201">
        <f t="shared" si="976"/>
        <v>0</v>
      </c>
      <c r="G3129" s="201">
        <f t="shared" si="977"/>
        <v>0</v>
      </c>
    </row>
    <row r="3130" spans="1:7" ht="24" customHeight="1" x14ac:dyDescent="0.2">
      <c r="A3130" s="212"/>
      <c r="E3130" s="178"/>
      <c r="F3130" s="195" t="s">
        <v>1744</v>
      </c>
      <c r="G3130" s="222">
        <f t="shared" ref="G3130" si="978">SUBTOTAL(9,G3122:G3129)</f>
        <v>0</v>
      </c>
    </row>
    <row r="3131" spans="1:7" ht="24" customHeight="1" x14ac:dyDescent="0.2">
      <c r="A3131" s="212"/>
      <c r="C3131" s="74" t="s">
        <v>1745</v>
      </c>
      <c r="E3131" s="178"/>
      <c r="G3131" s="194"/>
    </row>
    <row r="3132" spans="1:7" ht="24" customHeight="1" x14ac:dyDescent="0.2">
      <c r="A3132" s="211" t="str">
        <f t="shared" ref="A3132:A3140" si="979">IFERROR(VLOOKUP(C3132,Tabla_Insumos,4,FALSE),"")</f>
        <v/>
      </c>
      <c r="B3132" s="211" t="str">
        <f t="shared" ref="B3132:B3140" si="980">IFERROR(VLOOKUP(C3132,Tabla_Insumos,5,FALSE),"")</f>
        <v/>
      </c>
      <c r="C3132" s="220"/>
      <c r="D3132" s="174" t="str">
        <f t="shared" ref="D3132:D3140" si="981">IFERROR(VLOOKUP(C3132,Tabla_Insumos,2,FALSE),"")</f>
        <v/>
      </c>
      <c r="E3132" s="173"/>
      <c r="F3132" s="201">
        <f t="shared" ref="F3132:F3140" si="982">IFERROR(VLOOKUP(C3132,Tabla_Insumos,3,FALSE),0)</f>
        <v>0</v>
      </c>
      <c r="G3132" s="201">
        <f t="shared" ref="G3132:G3140" si="983">ROUND(E3132*F3132,2)</f>
        <v>0</v>
      </c>
    </row>
    <row r="3133" spans="1:7" ht="24" customHeight="1" x14ac:dyDescent="0.2">
      <c r="A3133" s="211" t="str">
        <f t="shared" si="979"/>
        <v/>
      </c>
      <c r="B3133" s="211" t="str">
        <f t="shared" si="980"/>
        <v/>
      </c>
      <c r="C3133" s="220"/>
      <c r="D3133" s="174" t="str">
        <f t="shared" si="981"/>
        <v/>
      </c>
      <c r="E3133" s="173"/>
      <c r="F3133" s="201">
        <f t="shared" si="982"/>
        <v>0</v>
      </c>
      <c r="G3133" s="201">
        <f t="shared" si="983"/>
        <v>0</v>
      </c>
    </row>
    <row r="3134" spans="1:7" ht="24" customHeight="1" x14ac:dyDescent="0.2">
      <c r="A3134" s="211" t="str">
        <f t="shared" si="979"/>
        <v/>
      </c>
      <c r="B3134" s="211" t="str">
        <f t="shared" si="980"/>
        <v/>
      </c>
      <c r="C3134" s="221"/>
      <c r="D3134" s="172" t="str">
        <f t="shared" si="981"/>
        <v/>
      </c>
      <c r="E3134" s="176"/>
      <c r="F3134" s="201">
        <f t="shared" si="982"/>
        <v>0</v>
      </c>
      <c r="G3134" s="201">
        <f t="shared" si="983"/>
        <v>0</v>
      </c>
    </row>
    <row r="3135" spans="1:7" ht="24" customHeight="1" x14ac:dyDescent="0.2">
      <c r="A3135" s="211" t="str">
        <f t="shared" si="979"/>
        <v/>
      </c>
      <c r="B3135" s="211" t="str">
        <f t="shared" si="980"/>
        <v/>
      </c>
      <c r="C3135" s="221"/>
      <c r="D3135" s="172" t="str">
        <f t="shared" si="981"/>
        <v/>
      </c>
      <c r="E3135" s="176"/>
      <c r="F3135" s="201">
        <f t="shared" si="982"/>
        <v>0</v>
      </c>
      <c r="G3135" s="201">
        <f t="shared" si="983"/>
        <v>0</v>
      </c>
    </row>
    <row r="3136" spans="1:7" ht="24" customHeight="1" x14ac:dyDescent="0.2">
      <c r="A3136" s="211" t="str">
        <f t="shared" si="979"/>
        <v/>
      </c>
      <c r="B3136" s="211" t="str">
        <f t="shared" si="980"/>
        <v/>
      </c>
      <c r="C3136" s="221"/>
      <c r="D3136" s="172" t="str">
        <f t="shared" si="981"/>
        <v/>
      </c>
      <c r="E3136" s="176"/>
      <c r="F3136" s="201">
        <f t="shared" si="982"/>
        <v>0</v>
      </c>
      <c r="G3136" s="201">
        <f t="shared" si="983"/>
        <v>0</v>
      </c>
    </row>
    <row r="3137" spans="1:7" ht="24" customHeight="1" x14ac:dyDescent="0.2">
      <c r="A3137" s="211" t="str">
        <f t="shared" si="979"/>
        <v/>
      </c>
      <c r="B3137" s="211" t="str">
        <f t="shared" si="980"/>
        <v/>
      </c>
      <c r="C3137" s="221"/>
      <c r="D3137" s="172" t="str">
        <f t="shared" si="981"/>
        <v/>
      </c>
      <c r="E3137" s="176"/>
      <c r="F3137" s="201">
        <f t="shared" si="982"/>
        <v>0</v>
      </c>
      <c r="G3137" s="201">
        <f t="shared" si="983"/>
        <v>0</v>
      </c>
    </row>
    <row r="3138" spans="1:7" ht="24" customHeight="1" x14ac:dyDescent="0.2">
      <c r="A3138" s="211" t="str">
        <f t="shared" si="979"/>
        <v/>
      </c>
      <c r="B3138" s="211" t="str">
        <f t="shared" si="980"/>
        <v/>
      </c>
      <c r="C3138" s="221"/>
      <c r="D3138" s="172" t="str">
        <f t="shared" si="981"/>
        <v/>
      </c>
      <c r="E3138" s="176"/>
      <c r="F3138" s="201">
        <f t="shared" si="982"/>
        <v>0</v>
      </c>
      <c r="G3138" s="201">
        <f t="shared" si="983"/>
        <v>0</v>
      </c>
    </row>
    <row r="3139" spans="1:7" ht="24" customHeight="1" x14ac:dyDescent="0.2">
      <c r="A3139" s="211" t="str">
        <f t="shared" si="979"/>
        <v/>
      </c>
      <c r="B3139" s="211" t="str">
        <f t="shared" si="980"/>
        <v/>
      </c>
      <c r="C3139" s="221"/>
      <c r="D3139" s="172" t="str">
        <f t="shared" si="981"/>
        <v/>
      </c>
      <c r="E3139" s="176"/>
      <c r="F3139" s="201">
        <f t="shared" si="982"/>
        <v>0</v>
      </c>
      <c r="G3139" s="201">
        <f t="shared" si="983"/>
        <v>0</v>
      </c>
    </row>
    <row r="3140" spans="1:7" ht="24" customHeight="1" x14ac:dyDescent="0.2">
      <c r="A3140" s="211" t="str">
        <f t="shared" si="979"/>
        <v/>
      </c>
      <c r="B3140" s="211" t="str">
        <f t="shared" si="980"/>
        <v/>
      </c>
      <c r="C3140" s="221"/>
      <c r="D3140" s="172" t="str">
        <f t="shared" si="981"/>
        <v/>
      </c>
      <c r="E3140" s="176"/>
      <c r="F3140" s="201">
        <f t="shared" si="982"/>
        <v>0</v>
      </c>
      <c r="G3140" s="201">
        <f t="shared" si="983"/>
        <v>0</v>
      </c>
    </row>
    <row r="3141" spans="1:7" ht="24" customHeight="1" x14ac:dyDescent="0.2">
      <c r="A3141" s="213"/>
      <c r="E3141" s="178"/>
      <c r="F3141" s="195" t="s">
        <v>1746</v>
      </c>
      <c r="G3141" s="222">
        <f t="shared" ref="G3141" si="984">SUBTOTAL(9,G3132:G3140)</f>
        <v>0</v>
      </c>
    </row>
    <row r="3142" spans="1:7" ht="24" customHeight="1" x14ac:dyDescent="0.2">
      <c r="A3142" s="212"/>
      <c r="E3142" s="178"/>
      <c r="G3142" s="194"/>
    </row>
    <row r="3143" spans="1:7" ht="24" customHeight="1" x14ac:dyDescent="0.2">
      <c r="A3143" s="214" t="str">
        <f t="shared" ref="A3143:B3143" si="985">B3101</f>
        <v>12.2.3</v>
      </c>
      <c r="B3143" s="98" t="str">
        <f t="shared" si="985"/>
        <v>En cielorrasos</v>
      </c>
      <c r="C3143" s="197"/>
      <c r="D3143" s="197" t="s">
        <v>1747</v>
      </c>
      <c r="E3143" s="198"/>
      <c r="F3143" s="225" t="s">
        <v>1748</v>
      </c>
      <c r="G3143" s="226">
        <f t="shared" ref="G3143" si="986">SUBTOTAL(9,G3106:G3142)</f>
        <v>0</v>
      </c>
    </row>
    <row r="3144" spans="1:7" ht="24" customHeight="1" x14ac:dyDescent="0.2">
      <c r="A3144" s="203" t="s">
        <v>1725</v>
      </c>
      <c r="B3144" s="204"/>
      <c r="C3144" s="99"/>
      <c r="D3144" s="99"/>
      <c r="E3144" s="99"/>
      <c r="F3144" s="99"/>
      <c r="G3144" s="215"/>
    </row>
    <row r="3145" spans="1:7" ht="24" customHeight="1" x14ac:dyDescent="0.2">
      <c r="A3145" s="206" t="s">
        <v>1726</v>
      </c>
      <c r="B3145" s="207" t="str">
        <f>Comitente</f>
        <v>SUBSECRETARIA DE OBRAS PUBLICAS</v>
      </c>
      <c r="C3145" s="216"/>
      <c r="D3145" s="74"/>
      <c r="E3145" s="74"/>
      <c r="F3145" s="190"/>
      <c r="G3145" s="191"/>
    </row>
    <row r="3146" spans="1:7" ht="24" customHeight="1" x14ac:dyDescent="0.2">
      <c r="A3146" s="206" t="s">
        <v>1727</v>
      </c>
      <c r="B3146" s="207">
        <f>Contratista</f>
        <v>0</v>
      </c>
      <c r="C3146" s="217"/>
      <c r="D3146" s="217"/>
      <c r="E3146" s="217"/>
      <c r="F3146" s="190"/>
      <c r="G3146" s="191"/>
    </row>
    <row r="3147" spans="1:7" ht="24" customHeight="1" x14ac:dyDescent="0.2">
      <c r="A3147" s="206" t="s">
        <v>1728</v>
      </c>
      <c r="B3147" s="207" t="str">
        <f>Obra</f>
        <v>CAPS. VIRGEN DE GUADALUPE</v>
      </c>
      <c r="C3147" s="217"/>
      <c r="D3147" s="217"/>
      <c r="E3147" s="217"/>
      <c r="F3147" s="190" t="s">
        <v>1729</v>
      </c>
      <c r="G3147" s="218">
        <f>Fecha_Base</f>
        <v>0</v>
      </c>
    </row>
    <row r="3148" spans="1:7" ht="24" customHeight="1" x14ac:dyDescent="0.2">
      <c r="A3148" s="208" t="s">
        <v>1730</v>
      </c>
      <c r="B3148" s="100" t="str">
        <f>Ubicación</f>
        <v xml:space="preserve"> Calle Enfermera Medina y Cristobal Colon - Dpto. CAUCETE   -  Sup. 227,50m2</v>
      </c>
      <c r="C3148" s="74"/>
      <c r="E3148" s="178"/>
      <c r="G3148" s="194"/>
    </row>
    <row r="3149" spans="1:7" ht="24" customHeight="1" x14ac:dyDescent="0.2">
      <c r="A3149" s="208" t="s">
        <v>1731</v>
      </c>
      <c r="B3149" s="192">
        <f t="shared" ref="B3149" si="987">IFERROR(VALUE(LEFT(B3150,FIND(".",B3150)-1)),"")</f>
        <v>13</v>
      </c>
      <c r="C3149" s="71" t="str">
        <f>IFERROR(VLOOKUP(B3149,Tabla_CyP,2,FALSE),"VIDRIOS Y ESPEJOS ")</f>
        <v xml:space="preserve">VIDRIOS Y ESPEJOS </v>
      </c>
      <c r="E3149" s="178"/>
      <c r="G3149" s="194"/>
    </row>
    <row r="3150" spans="1:7" ht="24" customHeight="1" x14ac:dyDescent="0.2">
      <c r="A3150" s="208" t="s">
        <v>1732</v>
      </c>
      <c r="B3150" s="193" t="str">
        <f>IFERROR(VLOOKUP(COUNTIF($A$1:A3150,"ANALISIS DE PRECIOS"),Tabla_NumeroItem,2,FALSE),"")</f>
        <v>13.1.1</v>
      </c>
      <c r="C3150" s="71" t="str">
        <f>IFERROR(VLOOKUP(B3150,Tabla_CyP,2,FALSE),"")</f>
        <v xml:space="preserve">Puertas </v>
      </c>
      <c r="E3150" s="178"/>
      <c r="F3150" s="190" t="s">
        <v>1733</v>
      </c>
      <c r="G3150" s="194" t="str">
        <f>IFERROR(VLOOKUP(B3150,Tabla_CyP,4,FALSE),"")</f>
        <v>un</v>
      </c>
    </row>
    <row r="3151" spans="1:7" ht="24" customHeight="1" x14ac:dyDescent="0.2">
      <c r="A3151" s="208"/>
      <c r="B3151" s="100"/>
      <c r="E3151" s="178"/>
      <c r="G3151" s="194"/>
    </row>
    <row r="3152" spans="1:7" ht="24" customHeight="1" x14ac:dyDescent="0.2">
      <c r="A3152" s="419" t="s">
        <v>1734</v>
      </c>
      <c r="B3152" s="420"/>
      <c r="C3152" s="421" t="s">
        <v>1690</v>
      </c>
      <c r="D3152" s="421" t="s">
        <v>1735</v>
      </c>
      <c r="E3152" s="423" t="s">
        <v>1736</v>
      </c>
      <c r="F3152" s="425" t="s">
        <v>1737</v>
      </c>
      <c r="G3152" s="425" t="s">
        <v>1738</v>
      </c>
    </row>
    <row r="3153" spans="1:7" ht="24" customHeight="1" x14ac:dyDescent="0.2">
      <c r="A3153" s="209" t="s">
        <v>1739</v>
      </c>
      <c r="B3153" s="209" t="s">
        <v>1740</v>
      </c>
      <c r="C3153" s="422"/>
      <c r="D3153" s="422"/>
      <c r="E3153" s="424"/>
      <c r="F3153" s="426"/>
      <c r="G3153" s="426"/>
    </row>
    <row r="3154" spans="1:7" ht="24" customHeight="1" x14ac:dyDescent="0.2">
      <c r="A3154" s="189"/>
      <c r="B3154" s="210"/>
      <c r="C3154" s="89" t="s">
        <v>1741</v>
      </c>
      <c r="D3154" s="197"/>
      <c r="E3154" s="198"/>
      <c r="F3154" s="199"/>
      <c r="G3154" s="200"/>
    </row>
    <row r="3155" spans="1:7" ht="24" customHeight="1" x14ac:dyDescent="0.2">
      <c r="A3155" s="211" t="str">
        <f t="shared" ref="A3155:A3168" si="988">IFERROR(VLOOKUP(C3155,Tabla_Insumos,4,FALSE),"")</f>
        <v/>
      </c>
      <c r="B3155" s="211" t="str">
        <f>IFERROR(VLOOKUP(C3155,Tabla_Insumos,5,FALSE),"")</f>
        <v/>
      </c>
      <c r="C3155" s="220"/>
      <c r="D3155" s="174" t="str">
        <f t="shared" ref="D3155:D3168" si="989">IFERROR(VLOOKUP(C3155,Tabla_Insumos,2,FALSE),"")</f>
        <v/>
      </c>
      <c r="E3155" s="173"/>
      <c r="F3155" s="201">
        <f t="shared" ref="F3155:F3168" si="990">IFERROR(VLOOKUP(C3155,Tabla_Insumos,3,FALSE),0)</f>
        <v>0</v>
      </c>
      <c r="G3155" s="201">
        <f t="shared" ref="G3155:G3168" si="991">ROUND(E3155*F3155,2)</f>
        <v>0</v>
      </c>
    </row>
    <row r="3156" spans="1:7" ht="24" customHeight="1" x14ac:dyDescent="0.2">
      <c r="A3156" s="211" t="str">
        <f t="shared" si="988"/>
        <v/>
      </c>
      <c r="B3156" s="211" t="str">
        <f t="shared" ref="B3156:B3168" si="992">IFERROR(VLOOKUP(C3156,Tabla_Insumos,5,FALSE),"")</f>
        <v/>
      </c>
      <c r="C3156" s="220"/>
      <c r="D3156" s="174" t="str">
        <f t="shared" si="989"/>
        <v/>
      </c>
      <c r="E3156" s="173"/>
      <c r="F3156" s="201">
        <f t="shared" si="990"/>
        <v>0</v>
      </c>
      <c r="G3156" s="201">
        <f t="shared" si="991"/>
        <v>0</v>
      </c>
    </row>
    <row r="3157" spans="1:7" ht="24" customHeight="1" x14ac:dyDescent="0.2">
      <c r="A3157" s="211" t="str">
        <f t="shared" si="988"/>
        <v/>
      </c>
      <c r="B3157" s="211" t="str">
        <f t="shared" si="992"/>
        <v/>
      </c>
      <c r="C3157" s="227"/>
      <c r="D3157" s="174" t="str">
        <f t="shared" si="989"/>
        <v/>
      </c>
      <c r="E3157" s="173"/>
      <c r="F3157" s="201">
        <f t="shared" si="990"/>
        <v>0</v>
      </c>
      <c r="G3157" s="201">
        <f t="shared" si="991"/>
        <v>0</v>
      </c>
    </row>
    <row r="3158" spans="1:7" ht="24" customHeight="1" x14ac:dyDescent="0.2">
      <c r="A3158" s="211" t="str">
        <f t="shared" si="988"/>
        <v/>
      </c>
      <c r="B3158" s="211" t="str">
        <f t="shared" si="992"/>
        <v/>
      </c>
      <c r="C3158" s="220"/>
      <c r="D3158" s="174" t="str">
        <f t="shared" si="989"/>
        <v/>
      </c>
      <c r="E3158" s="173"/>
      <c r="F3158" s="201">
        <f t="shared" si="990"/>
        <v>0</v>
      </c>
      <c r="G3158" s="201">
        <f t="shared" si="991"/>
        <v>0</v>
      </c>
    </row>
    <row r="3159" spans="1:7" ht="24" customHeight="1" x14ac:dyDescent="0.2">
      <c r="A3159" s="211" t="str">
        <f t="shared" si="988"/>
        <v/>
      </c>
      <c r="B3159" s="211" t="str">
        <f t="shared" si="992"/>
        <v/>
      </c>
      <c r="C3159" s="221"/>
      <c r="D3159" s="172" t="str">
        <f t="shared" si="989"/>
        <v/>
      </c>
      <c r="E3159" s="176"/>
      <c r="F3159" s="201">
        <f t="shared" si="990"/>
        <v>0</v>
      </c>
      <c r="G3159" s="201">
        <f t="shared" si="991"/>
        <v>0</v>
      </c>
    </row>
    <row r="3160" spans="1:7" ht="24" customHeight="1" x14ac:dyDescent="0.2">
      <c r="A3160" s="211" t="str">
        <f t="shared" si="988"/>
        <v/>
      </c>
      <c r="B3160" s="211" t="str">
        <f t="shared" si="992"/>
        <v/>
      </c>
      <c r="C3160" s="221"/>
      <c r="D3160" s="172" t="str">
        <f t="shared" si="989"/>
        <v/>
      </c>
      <c r="E3160" s="176"/>
      <c r="F3160" s="201">
        <f t="shared" si="990"/>
        <v>0</v>
      </c>
      <c r="G3160" s="201">
        <f t="shared" si="991"/>
        <v>0</v>
      </c>
    </row>
    <row r="3161" spans="1:7" ht="24" customHeight="1" x14ac:dyDescent="0.2">
      <c r="A3161" s="211" t="str">
        <f t="shared" si="988"/>
        <v/>
      </c>
      <c r="B3161" s="211" t="str">
        <f t="shared" si="992"/>
        <v/>
      </c>
      <c r="C3161" s="221"/>
      <c r="D3161" s="172" t="str">
        <f t="shared" si="989"/>
        <v/>
      </c>
      <c r="E3161" s="176"/>
      <c r="F3161" s="201">
        <f t="shared" si="990"/>
        <v>0</v>
      </c>
      <c r="G3161" s="201">
        <f t="shared" si="991"/>
        <v>0</v>
      </c>
    </row>
    <row r="3162" spans="1:7" ht="24" customHeight="1" x14ac:dyDescent="0.2">
      <c r="A3162" s="211" t="str">
        <f t="shared" si="988"/>
        <v/>
      </c>
      <c r="B3162" s="211" t="str">
        <f t="shared" si="992"/>
        <v/>
      </c>
      <c r="C3162" s="221"/>
      <c r="D3162" s="172" t="str">
        <f t="shared" si="989"/>
        <v/>
      </c>
      <c r="E3162" s="176"/>
      <c r="F3162" s="201">
        <f t="shared" si="990"/>
        <v>0</v>
      </c>
      <c r="G3162" s="201">
        <f t="shared" si="991"/>
        <v>0</v>
      </c>
    </row>
    <row r="3163" spans="1:7" ht="24" customHeight="1" x14ac:dyDescent="0.2">
      <c r="A3163" s="211" t="str">
        <f t="shared" si="988"/>
        <v/>
      </c>
      <c r="B3163" s="211" t="str">
        <f t="shared" si="992"/>
        <v/>
      </c>
      <c r="C3163" s="221"/>
      <c r="D3163" s="172" t="str">
        <f t="shared" si="989"/>
        <v/>
      </c>
      <c r="E3163" s="176"/>
      <c r="F3163" s="201">
        <f t="shared" si="990"/>
        <v>0</v>
      </c>
      <c r="G3163" s="201">
        <f t="shared" si="991"/>
        <v>0</v>
      </c>
    </row>
    <row r="3164" spans="1:7" ht="24" customHeight="1" x14ac:dyDescent="0.2">
      <c r="A3164" s="211" t="str">
        <f t="shared" si="988"/>
        <v/>
      </c>
      <c r="B3164" s="211" t="str">
        <f t="shared" si="992"/>
        <v/>
      </c>
      <c r="C3164" s="221"/>
      <c r="D3164" s="172" t="str">
        <f t="shared" si="989"/>
        <v/>
      </c>
      <c r="E3164" s="176"/>
      <c r="F3164" s="201">
        <f t="shared" si="990"/>
        <v>0</v>
      </c>
      <c r="G3164" s="201">
        <f t="shared" si="991"/>
        <v>0</v>
      </c>
    </row>
    <row r="3165" spans="1:7" ht="24" customHeight="1" x14ac:dyDescent="0.2">
      <c r="A3165" s="211" t="str">
        <f t="shared" si="988"/>
        <v/>
      </c>
      <c r="B3165" s="211" t="str">
        <f t="shared" si="992"/>
        <v/>
      </c>
      <c r="C3165" s="221"/>
      <c r="D3165" s="172" t="str">
        <f t="shared" si="989"/>
        <v/>
      </c>
      <c r="E3165" s="176"/>
      <c r="F3165" s="201">
        <f t="shared" si="990"/>
        <v>0</v>
      </c>
      <c r="G3165" s="201">
        <f t="shared" si="991"/>
        <v>0</v>
      </c>
    </row>
    <row r="3166" spans="1:7" ht="24" customHeight="1" x14ac:dyDescent="0.2">
      <c r="A3166" s="211" t="str">
        <f t="shared" si="988"/>
        <v/>
      </c>
      <c r="B3166" s="211" t="str">
        <f t="shared" si="992"/>
        <v/>
      </c>
      <c r="C3166" s="221"/>
      <c r="D3166" s="172" t="str">
        <f t="shared" si="989"/>
        <v/>
      </c>
      <c r="E3166" s="176"/>
      <c r="F3166" s="201">
        <f t="shared" si="990"/>
        <v>0</v>
      </c>
      <c r="G3166" s="201">
        <f t="shared" si="991"/>
        <v>0</v>
      </c>
    </row>
    <row r="3167" spans="1:7" ht="24" customHeight="1" x14ac:dyDescent="0.2">
      <c r="A3167" s="211" t="str">
        <f t="shared" si="988"/>
        <v/>
      </c>
      <c r="B3167" s="211" t="str">
        <f t="shared" si="992"/>
        <v/>
      </c>
      <c r="C3167" s="221"/>
      <c r="D3167" s="172" t="str">
        <f t="shared" si="989"/>
        <v/>
      </c>
      <c r="E3167" s="176"/>
      <c r="F3167" s="201">
        <f t="shared" si="990"/>
        <v>0</v>
      </c>
      <c r="G3167" s="201">
        <f t="shared" si="991"/>
        <v>0</v>
      </c>
    </row>
    <row r="3168" spans="1:7" ht="24" customHeight="1" x14ac:dyDescent="0.2">
      <c r="A3168" s="211" t="str">
        <f t="shared" si="988"/>
        <v/>
      </c>
      <c r="B3168" s="211" t="str">
        <f t="shared" si="992"/>
        <v/>
      </c>
      <c r="C3168" s="221"/>
      <c r="D3168" s="172" t="str">
        <f t="shared" si="989"/>
        <v/>
      </c>
      <c r="E3168" s="176"/>
      <c r="F3168" s="202">
        <f t="shared" si="990"/>
        <v>0</v>
      </c>
      <c r="G3168" s="201">
        <f t="shared" si="991"/>
        <v>0</v>
      </c>
    </row>
    <row r="3169" spans="1:7" ht="24" customHeight="1" x14ac:dyDescent="0.2">
      <c r="A3169" s="212"/>
      <c r="E3169" s="178"/>
      <c r="F3169" s="195" t="s">
        <v>1742</v>
      </c>
      <c r="G3169" s="222">
        <f t="shared" ref="G3169" si="993">SUBTOTAL(9,G3155:G3168)</f>
        <v>0</v>
      </c>
    </row>
    <row r="3170" spans="1:7" ht="24" customHeight="1" x14ac:dyDescent="0.2">
      <c r="A3170" s="212"/>
      <c r="C3170" s="74" t="s">
        <v>1743</v>
      </c>
      <c r="E3170" s="178"/>
      <c r="G3170" s="194"/>
    </row>
    <row r="3171" spans="1:7" ht="24" customHeight="1" x14ac:dyDescent="0.2">
      <c r="A3171" s="211" t="str">
        <f t="shared" ref="A3171:A3178" si="994">IFERROR(VLOOKUP(C3171,Tabla_Insumos,4,FALSE),"")</f>
        <v/>
      </c>
      <c r="B3171" s="211" t="str">
        <f t="shared" ref="B3171:B3178" si="995">IFERROR(VLOOKUP(A3171,Tabla_Indices,5,FALSE),"")</f>
        <v/>
      </c>
      <c r="C3171" s="220"/>
      <c r="D3171" s="174" t="str">
        <f t="shared" ref="D3171:D3178" si="996">IFERROR(VLOOKUP(C3171,Tabla_Insumos,2,FALSE),"")</f>
        <v/>
      </c>
      <c r="E3171" s="173"/>
      <c r="F3171" s="201">
        <f t="shared" ref="F3171:F3178" si="997">IFERROR(VLOOKUP(C3171,Tabla_Insumos,3,FALSE),0)</f>
        <v>0</v>
      </c>
      <c r="G3171" s="201">
        <f t="shared" ref="G3171:G3178" si="998">ROUND(E3171*F3171,2)</f>
        <v>0</v>
      </c>
    </row>
    <row r="3172" spans="1:7" ht="24" customHeight="1" x14ac:dyDescent="0.2">
      <c r="A3172" s="211" t="str">
        <f t="shared" si="994"/>
        <v/>
      </c>
      <c r="B3172" s="211" t="str">
        <f t="shared" si="995"/>
        <v/>
      </c>
      <c r="C3172" s="220"/>
      <c r="D3172" s="174" t="str">
        <f t="shared" si="996"/>
        <v/>
      </c>
      <c r="E3172" s="173"/>
      <c r="F3172" s="201">
        <f t="shared" si="997"/>
        <v>0</v>
      </c>
      <c r="G3172" s="201">
        <f t="shared" si="998"/>
        <v>0</v>
      </c>
    </row>
    <row r="3173" spans="1:7" ht="24" customHeight="1" x14ac:dyDescent="0.2">
      <c r="A3173" s="211" t="str">
        <f t="shared" si="994"/>
        <v/>
      </c>
      <c r="B3173" s="211" t="str">
        <f t="shared" si="995"/>
        <v/>
      </c>
      <c r="C3173" s="220"/>
      <c r="D3173" s="174" t="str">
        <f t="shared" si="996"/>
        <v/>
      </c>
      <c r="E3173" s="173"/>
      <c r="F3173" s="201">
        <f t="shared" si="997"/>
        <v>0</v>
      </c>
      <c r="G3173" s="201">
        <f t="shared" si="998"/>
        <v>0</v>
      </c>
    </row>
    <row r="3174" spans="1:7" ht="24" customHeight="1" x14ac:dyDescent="0.2">
      <c r="A3174" s="211" t="str">
        <f t="shared" si="994"/>
        <v/>
      </c>
      <c r="B3174" s="211" t="str">
        <f t="shared" si="995"/>
        <v/>
      </c>
      <c r="C3174" s="220"/>
      <c r="D3174" s="174" t="str">
        <f t="shared" si="996"/>
        <v/>
      </c>
      <c r="E3174" s="173"/>
      <c r="F3174" s="201">
        <f t="shared" si="997"/>
        <v>0</v>
      </c>
      <c r="G3174" s="201">
        <f t="shared" si="998"/>
        <v>0</v>
      </c>
    </row>
    <row r="3175" spans="1:7" ht="24" customHeight="1" x14ac:dyDescent="0.2">
      <c r="A3175" s="211" t="str">
        <f t="shared" si="994"/>
        <v/>
      </c>
      <c r="B3175" s="211" t="str">
        <f t="shared" si="995"/>
        <v/>
      </c>
      <c r="C3175" s="220"/>
      <c r="D3175" s="174" t="str">
        <f t="shared" si="996"/>
        <v/>
      </c>
      <c r="E3175" s="173"/>
      <c r="F3175" s="201">
        <f t="shared" si="997"/>
        <v>0</v>
      </c>
      <c r="G3175" s="201">
        <f t="shared" si="998"/>
        <v>0</v>
      </c>
    </row>
    <row r="3176" spans="1:7" ht="24" customHeight="1" x14ac:dyDescent="0.2">
      <c r="A3176" s="211" t="str">
        <f t="shared" si="994"/>
        <v/>
      </c>
      <c r="B3176" s="211" t="str">
        <f t="shared" si="995"/>
        <v/>
      </c>
      <c r="C3176" s="220"/>
      <c r="D3176" s="174" t="str">
        <f t="shared" si="996"/>
        <v/>
      </c>
      <c r="E3176" s="173"/>
      <c r="F3176" s="201">
        <f t="shared" si="997"/>
        <v>0</v>
      </c>
      <c r="G3176" s="201">
        <f t="shared" si="998"/>
        <v>0</v>
      </c>
    </row>
    <row r="3177" spans="1:7" ht="24" customHeight="1" x14ac:dyDescent="0.2">
      <c r="A3177" s="211" t="str">
        <f t="shared" si="994"/>
        <v/>
      </c>
      <c r="B3177" s="211" t="str">
        <f t="shared" si="995"/>
        <v/>
      </c>
      <c r="C3177" s="221"/>
      <c r="D3177" s="172" t="str">
        <f t="shared" si="996"/>
        <v/>
      </c>
      <c r="E3177" s="176"/>
      <c r="F3177" s="201">
        <f t="shared" si="997"/>
        <v>0</v>
      </c>
      <c r="G3177" s="201">
        <f t="shared" si="998"/>
        <v>0</v>
      </c>
    </row>
    <row r="3178" spans="1:7" ht="24" customHeight="1" x14ac:dyDescent="0.2">
      <c r="A3178" s="211" t="str">
        <f t="shared" si="994"/>
        <v/>
      </c>
      <c r="B3178" s="211" t="str">
        <f t="shared" si="995"/>
        <v/>
      </c>
      <c r="C3178" s="221"/>
      <c r="D3178" s="172" t="str">
        <f t="shared" si="996"/>
        <v/>
      </c>
      <c r="E3178" s="176"/>
      <c r="F3178" s="201">
        <f t="shared" si="997"/>
        <v>0</v>
      </c>
      <c r="G3178" s="201">
        <f t="shared" si="998"/>
        <v>0</v>
      </c>
    </row>
    <row r="3179" spans="1:7" ht="24" customHeight="1" x14ac:dyDescent="0.2">
      <c r="A3179" s="212"/>
      <c r="E3179" s="178"/>
      <c r="F3179" s="195" t="s">
        <v>1744</v>
      </c>
      <c r="G3179" s="222">
        <f t="shared" ref="G3179" si="999">SUBTOTAL(9,G3171:G3178)</f>
        <v>0</v>
      </c>
    </row>
    <row r="3180" spans="1:7" ht="24" customHeight="1" x14ac:dyDescent="0.2">
      <c r="A3180" s="212"/>
      <c r="C3180" s="74" t="s">
        <v>1745</v>
      </c>
      <c r="E3180" s="178"/>
      <c r="G3180" s="194"/>
    </row>
    <row r="3181" spans="1:7" ht="24" customHeight="1" x14ac:dyDescent="0.2">
      <c r="A3181" s="211" t="str">
        <f t="shared" ref="A3181:A3189" si="1000">IFERROR(VLOOKUP(C3181,Tabla_Insumos,4,FALSE),"")</f>
        <v/>
      </c>
      <c r="B3181" s="211" t="str">
        <f t="shared" ref="B3181:B3189" si="1001">IFERROR(VLOOKUP(C3181,Tabla_Insumos,5,FALSE),"")</f>
        <v/>
      </c>
      <c r="C3181" s="220"/>
      <c r="D3181" s="174" t="str">
        <f t="shared" ref="D3181:D3189" si="1002">IFERROR(VLOOKUP(C3181,Tabla_Insumos,2,FALSE),"")</f>
        <v/>
      </c>
      <c r="E3181" s="173"/>
      <c r="F3181" s="201">
        <f t="shared" ref="F3181:F3189" si="1003">IFERROR(VLOOKUP(C3181,Tabla_Insumos,3,FALSE),0)</f>
        <v>0</v>
      </c>
      <c r="G3181" s="201">
        <f t="shared" ref="G3181:G3189" si="1004">ROUND(E3181*F3181,2)</f>
        <v>0</v>
      </c>
    </row>
    <row r="3182" spans="1:7" ht="24" customHeight="1" x14ac:dyDescent="0.2">
      <c r="A3182" s="211" t="str">
        <f t="shared" si="1000"/>
        <v/>
      </c>
      <c r="B3182" s="211" t="str">
        <f t="shared" si="1001"/>
        <v/>
      </c>
      <c r="C3182" s="220"/>
      <c r="D3182" s="174" t="str">
        <f t="shared" si="1002"/>
        <v/>
      </c>
      <c r="E3182" s="173"/>
      <c r="F3182" s="201">
        <f t="shared" si="1003"/>
        <v>0</v>
      </c>
      <c r="G3182" s="201">
        <f t="shared" si="1004"/>
        <v>0</v>
      </c>
    </row>
    <row r="3183" spans="1:7" ht="24" customHeight="1" x14ac:dyDescent="0.2">
      <c r="A3183" s="211" t="str">
        <f t="shared" si="1000"/>
        <v/>
      </c>
      <c r="B3183" s="211" t="str">
        <f t="shared" si="1001"/>
        <v/>
      </c>
      <c r="C3183" s="221"/>
      <c r="D3183" s="172" t="str">
        <f t="shared" si="1002"/>
        <v/>
      </c>
      <c r="E3183" s="176"/>
      <c r="F3183" s="201">
        <f t="shared" si="1003"/>
        <v>0</v>
      </c>
      <c r="G3183" s="201">
        <f t="shared" si="1004"/>
        <v>0</v>
      </c>
    </row>
    <row r="3184" spans="1:7" ht="24" customHeight="1" x14ac:dyDescent="0.2">
      <c r="A3184" s="211" t="str">
        <f t="shared" si="1000"/>
        <v/>
      </c>
      <c r="B3184" s="211" t="str">
        <f t="shared" si="1001"/>
        <v/>
      </c>
      <c r="C3184" s="221"/>
      <c r="D3184" s="172" t="str">
        <f t="shared" si="1002"/>
        <v/>
      </c>
      <c r="E3184" s="176"/>
      <c r="F3184" s="201">
        <f t="shared" si="1003"/>
        <v>0</v>
      </c>
      <c r="G3184" s="201">
        <f t="shared" si="1004"/>
        <v>0</v>
      </c>
    </row>
    <row r="3185" spans="1:7" ht="24" customHeight="1" x14ac:dyDescent="0.2">
      <c r="A3185" s="211" t="str">
        <f t="shared" si="1000"/>
        <v/>
      </c>
      <c r="B3185" s="211" t="str">
        <f t="shared" si="1001"/>
        <v/>
      </c>
      <c r="C3185" s="221"/>
      <c r="D3185" s="172" t="str">
        <f t="shared" si="1002"/>
        <v/>
      </c>
      <c r="E3185" s="176"/>
      <c r="F3185" s="201">
        <f t="shared" si="1003"/>
        <v>0</v>
      </c>
      <c r="G3185" s="201">
        <f t="shared" si="1004"/>
        <v>0</v>
      </c>
    </row>
    <row r="3186" spans="1:7" ht="24" customHeight="1" x14ac:dyDescent="0.2">
      <c r="A3186" s="211" t="str">
        <f t="shared" si="1000"/>
        <v/>
      </c>
      <c r="B3186" s="211" t="str">
        <f t="shared" si="1001"/>
        <v/>
      </c>
      <c r="C3186" s="221"/>
      <c r="D3186" s="172" t="str">
        <f t="shared" si="1002"/>
        <v/>
      </c>
      <c r="E3186" s="176"/>
      <c r="F3186" s="201">
        <f t="shared" si="1003"/>
        <v>0</v>
      </c>
      <c r="G3186" s="201">
        <f t="shared" si="1004"/>
        <v>0</v>
      </c>
    </row>
    <row r="3187" spans="1:7" ht="24" customHeight="1" x14ac:dyDescent="0.2">
      <c r="A3187" s="211" t="str">
        <f t="shared" si="1000"/>
        <v/>
      </c>
      <c r="B3187" s="211" t="str">
        <f t="shared" si="1001"/>
        <v/>
      </c>
      <c r="C3187" s="221"/>
      <c r="D3187" s="172" t="str">
        <f t="shared" si="1002"/>
        <v/>
      </c>
      <c r="E3187" s="176"/>
      <c r="F3187" s="201">
        <f t="shared" si="1003"/>
        <v>0</v>
      </c>
      <c r="G3187" s="201">
        <f t="shared" si="1004"/>
        <v>0</v>
      </c>
    </row>
    <row r="3188" spans="1:7" ht="24" customHeight="1" x14ac:dyDescent="0.2">
      <c r="A3188" s="211" t="str">
        <f t="shared" si="1000"/>
        <v/>
      </c>
      <c r="B3188" s="211" t="str">
        <f t="shared" si="1001"/>
        <v/>
      </c>
      <c r="C3188" s="221"/>
      <c r="D3188" s="172" t="str">
        <f t="shared" si="1002"/>
        <v/>
      </c>
      <c r="E3188" s="176"/>
      <c r="F3188" s="201">
        <f t="shared" si="1003"/>
        <v>0</v>
      </c>
      <c r="G3188" s="201">
        <f t="shared" si="1004"/>
        <v>0</v>
      </c>
    </row>
    <row r="3189" spans="1:7" ht="24" customHeight="1" x14ac:dyDescent="0.2">
      <c r="A3189" s="211" t="str">
        <f t="shared" si="1000"/>
        <v/>
      </c>
      <c r="B3189" s="211" t="str">
        <f t="shared" si="1001"/>
        <v/>
      </c>
      <c r="C3189" s="221"/>
      <c r="D3189" s="172" t="str">
        <f t="shared" si="1002"/>
        <v/>
      </c>
      <c r="E3189" s="176"/>
      <c r="F3189" s="201">
        <f t="shared" si="1003"/>
        <v>0</v>
      </c>
      <c r="G3189" s="201">
        <f t="shared" si="1004"/>
        <v>0</v>
      </c>
    </row>
    <row r="3190" spans="1:7" ht="24" customHeight="1" x14ac:dyDescent="0.2">
      <c r="A3190" s="213"/>
      <c r="E3190" s="178"/>
      <c r="F3190" s="195" t="s">
        <v>1746</v>
      </c>
      <c r="G3190" s="222">
        <f t="shared" ref="G3190" si="1005">SUBTOTAL(9,G3181:G3189)</f>
        <v>0</v>
      </c>
    </row>
    <row r="3191" spans="1:7" ht="24" customHeight="1" x14ac:dyDescent="0.2">
      <c r="A3191" s="212"/>
      <c r="E3191" s="178"/>
      <c r="G3191" s="194"/>
    </row>
    <row r="3192" spans="1:7" ht="24" customHeight="1" x14ac:dyDescent="0.2">
      <c r="A3192" s="214" t="str">
        <f t="shared" ref="A3192:B3192" si="1006">B3150</f>
        <v>13.1.1</v>
      </c>
      <c r="B3192" s="98" t="str">
        <f t="shared" si="1006"/>
        <v xml:space="preserve">Puertas </v>
      </c>
      <c r="C3192" s="197"/>
      <c r="D3192" s="197" t="s">
        <v>1747</v>
      </c>
      <c r="E3192" s="198"/>
      <c r="F3192" s="225" t="s">
        <v>1748</v>
      </c>
      <c r="G3192" s="226">
        <f t="shared" ref="G3192" si="1007">SUBTOTAL(9,G3155:G3191)</f>
        <v>0</v>
      </c>
    </row>
    <row r="3193" spans="1:7" ht="24" customHeight="1" x14ac:dyDescent="0.2">
      <c r="A3193" s="203" t="s">
        <v>1725</v>
      </c>
      <c r="B3193" s="204"/>
      <c r="C3193" s="99"/>
      <c r="D3193" s="99"/>
      <c r="E3193" s="99"/>
      <c r="F3193" s="99"/>
      <c r="G3193" s="215"/>
    </row>
    <row r="3194" spans="1:7" ht="24" customHeight="1" x14ac:dyDescent="0.2">
      <c r="A3194" s="206" t="s">
        <v>1726</v>
      </c>
      <c r="B3194" s="207" t="str">
        <f>Comitente</f>
        <v>SUBSECRETARIA DE OBRAS PUBLICAS</v>
      </c>
      <c r="C3194" s="216"/>
      <c r="D3194" s="74"/>
      <c r="E3194" s="74"/>
      <c r="F3194" s="190"/>
      <c r="G3194" s="191"/>
    </row>
    <row r="3195" spans="1:7" ht="24" customHeight="1" x14ac:dyDescent="0.2">
      <c r="A3195" s="206" t="s">
        <v>1727</v>
      </c>
      <c r="B3195" s="207">
        <f>Contratista</f>
        <v>0</v>
      </c>
      <c r="C3195" s="217"/>
      <c r="D3195" s="217"/>
      <c r="E3195" s="217"/>
      <c r="F3195" s="190"/>
      <c r="G3195" s="191"/>
    </row>
    <row r="3196" spans="1:7" ht="24" customHeight="1" x14ac:dyDescent="0.2">
      <c r="A3196" s="206" t="s">
        <v>1728</v>
      </c>
      <c r="B3196" s="207" t="str">
        <f>Obra</f>
        <v>CAPS. VIRGEN DE GUADALUPE</v>
      </c>
      <c r="C3196" s="217"/>
      <c r="D3196" s="217"/>
      <c r="E3196" s="217"/>
      <c r="F3196" s="190" t="s">
        <v>1729</v>
      </c>
      <c r="G3196" s="218">
        <f>Fecha_Base</f>
        <v>0</v>
      </c>
    </row>
    <row r="3197" spans="1:7" ht="24" customHeight="1" x14ac:dyDescent="0.2">
      <c r="A3197" s="208" t="s">
        <v>1730</v>
      </c>
      <c r="B3197" s="100" t="str">
        <f>Ubicación</f>
        <v xml:space="preserve"> Calle Enfermera Medina y Cristobal Colon - Dpto. CAUCETE   -  Sup. 227,50m2</v>
      </c>
      <c r="C3197" s="74"/>
      <c r="E3197" s="178"/>
      <c r="G3197" s="194"/>
    </row>
    <row r="3198" spans="1:7" ht="24" customHeight="1" x14ac:dyDescent="0.2">
      <c r="A3198" s="208" t="s">
        <v>1731</v>
      </c>
      <c r="B3198" s="192">
        <f t="shared" ref="B3198" si="1008">IFERROR(VALUE(LEFT(B3199,FIND(".",B3199)-1)),"")</f>
        <v>13</v>
      </c>
      <c r="C3198" s="71" t="str">
        <f>IFERROR(VLOOKUP(B3198,Tabla_CyP,2,FALSE),"VIDRIOS Y ESPEJOS ")</f>
        <v xml:space="preserve">VIDRIOS Y ESPEJOS </v>
      </c>
      <c r="E3198" s="178"/>
      <c r="G3198" s="194"/>
    </row>
    <row r="3199" spans="1:7" ht="24" customHeight="1" x14ac:dyDescent="0.2">
      <c r="A3199" s="208" t="s">
        <v>1732</v>
      </c>
      <c r="B3199" s="193" t="str">
        <f>IFERROR(VLOOKUP(COUNTIF($A$1:A3199,"ANALISIS DE PRECIOS"),Tabla_NumeroItem,2,FALSE),"")</f>
        <v>13.1.3</v>
      </c>
      <c r="C3199" s="71" t="str">
        <f>IFERROR(VLOOKUP(B3199,Tabla_CyP,2,FALSE),"")</f>
        <v>Rejas de ventilación</v>
      </c>
      <c r="E3199" s="178"/>
      <c r="F3199" s="190" t="s">
        <v>1733</v>
      </c>
      <c r="G3199" s="194" t="str">
        <f>IFERROR(VLOOKUP(B3199,Tabla_CyP,4,FALSE),"")</f>
        <v>m2</v>
      </c>
    </row>
    <row r="3200" spans="1:7" ht="24" customHeight="1" x14ac:dyDescent="0.2">
      <c r="A3200" s="208"/>
      <c r="B3200" s="100"/>
      <c r="E3200" s="178"/>
      <c r="G3200" s="194"/>
    </row>
    <row r="3201" spans="1:7" ht="24" customHeight="1" x14ac:dyDescent="0.2">
      <c r="A3201" s="419" t="s">
        <v>1734</v>
      </c>
      <c r="B3201" s="420"/>
      <c r="C3201" s="421" t="s">
        <v>1690</v>
      </c>
      <c r="D3201" s="421" t="s">
        <v>1735</v>
      </c>
      <c r="E3201" s="423" t="s">
        <v>1736</v>
      </c>
      <c r="F3201" s="425" t="s">
        <v>1737</v>
      </c>
      <c r="G3201" s="425" t="s">
        <v>1738</v>
      </c>
    </row>
    <row r="3202" spans="1:7" ht="24" customHeight="1" x14ac:dyDescent="0.2">
      <c r="A3202" s="209" t="s">
        <v>1739</v>
      </c>
      <c r="B3202" s="209" t="s">
        <v>1740</v>
      </c>
      <c r="C3202" s="422"/>
      <c r="D3202" s="422"/>
      <c r="E3202" s="424"/>
      <c r="F3202" s="426"/>
      <c r="G3202" s="426"/>
    </row>
    <row r="3203" spans="1:7" ht="24" customHeight="1" x14ac:dyDescent="0.2">
      <c r="A3203" s="189"/>
      <c r="B3203" s="210"/>
      <c r="C3203" s="89" t="s">
        <v>1741</v>
      </c>
      <c r="D3203" s="197"/>
      <c r="E3203" s="198"/>
      <c r="F3203" s="199"/>
      <c r="G3203" s="200"/>
    </row>
    <row r="3204" spans="1:7" ht="24" customHeight="1" x14ac:dyDescent="0.2">
      <c r="A3204" s="211" t="str">
        <f t="shared" ref="A3204:A3217" si="1009">IFERROR(VLOOKUP(C3204,Tabla_Insumos,4,FALSE),"")</f>
        <v/>
      </c>
      <c r="B3204" s="211" t="str">
        <f>IFERROR(VLOOKUP(C3204,Tabla_Insumos,5,FALSE),"")</f>
        <v/>
      </c>
      <c r="C3204" s="220"/>
      <c r="D3204" s="174" t="str">
        <f t="shared" ref="D3204:D3217" si="1010">IFERROR(VLOOKUP(C3204,Tabla_Insumos,2,FALSE),"")</f>
        <v/>
      </c>
      <c r="E3204" s="173"/>
      <c r="F3204" s="201">
        <f t="shared" ref="F3204:F3217" si="1011">IFERROR(VLOOKUP(C3204,Tabla_Insumos,3,FALSE),0)</f>
        <v>0</v>
      </c>
      <c r="G3204" s="201">
        <f t="shared" ref="G3204:G3217" si="1012">ROUND(E3204*F3204,2)</f>
        <v>0</v>
      </c>
    </row>
    <row r="3205" spans="1:7" ht="24" customHeight="1" x14ac:dyDescent="0.2">
      <c r="A3205" s="211" t="str">
        <f t="shared" si="1009"/>
        <v/>
      </c>
      <c r="B3205" s="211" t="str">
        <f t="shared" ref="B3205:B3217" si="1013">IFERROR(VLOOKUP(C3205,Tabla_Insumos,5,FALSE),"")</f>
        <v/>
      </c>
      <c r="C3205" s="220"/>
      <c r="D3205" s="174" t="str">
        <f t="shared" si="1010"/>
        <v/>
      </c>
      <c r="E3205" s="173"/>
      <c r="F3205" s="201">
        <f t="shared" si="1011"/>
        <v>0</v>
      </c>
      <c r="G3205" s="201">
        <f t="shared" si="1012"/>
        <v>0</v>
      </c>
    </row>
    <row r="3206" spans="1:7" ht="24" customHeight="1" x14ac:dyDescent="0.2">
      <c r="A3206" s="211" t="str">
        <f t="shared" si="1009"/>
        <v/>
      </c>
      <c r="B3206" s="211" t="str">
        <f t="shared" si="1013"/>
        <v/>
      </c>
      <c r="C3206" s="227"/>
      <c r="D3206" s="174" t="str">
        <f t="shared" si="1010"/>
        <v/>
      </c>
      <c r="E3206" s="173"/>
      <c r="F3206" s="201">
        <f t="shared" si="1011"/>
        <v>0</v>
      </c>
      <c r="G3206" s="201">
        <f t="shared" si="1012"/>
        <v>0</v>
      </c>
    </row>
    <row r="3207" spans="1:7" ht="24" customHeight="1" x14ac:dyDescent="0.2">
      <c r="A3207" s="211" t="str">
        <f t="shared" si="1009"/>
        <v/>
      </c>
      <c r="B3207" s="211" t="str">
        <f t="shared" si="1013"/>
        <v/>
      </c>
      <c r="C3207" s="220"/>
      <c r="D3207" s="174" t="str">
        <f t="shared" si="1010"/>
        <v/>
      </c>
      <c r="E3207" s="173"/>
      <c r="F3207" s="201">
        <f t="shared" si="1011"/>
        <v>0</v>
      </c>
      <c r="G3207" s="201">
        <f t="shared" si="1012"/>
        <v>0</v>
      </c>
    </row>
    <row r="3208" spans="1:7" ht="24" customHeight="1" x14ac:dyDescent="0.2">
      <c r="A3208" s="211" t="str">
        <f t="shared" si="1009"/>
        <v/>
      </c>
      <c r="B3208" s="211" t="str">
        <f t="shared" si="1013"/>
        <v/>
      </c>
      <c r="C3208" s="221"/>
      <c r="D3208" s="172" t="str">
        <f t="shared" si="1010"/>
        <v/>
      </c>
      <c r="E3208" s="176"/>
      <c r="F3208" s="201">
        <f t="shared" si="1011"/>
        <v>0</v>
      </c>
      <c r="G3208" s="201">
        <f t="shared" si="1012"/>
        <v>0</v>
      </c>
    </row>
    <row r="3209" spans="1:7" ht="24" customHeight="1" x14ac:dyDescent="0.2">
      <c r="A3209" s="211" t="str">
        <f t="shared" si="1009"/>
        <v/>
      </c>
      <c r="B3209" s="211" t="str">
        <f t="shared" si="1013"/>
        <v/>
      </c>
      <c r="C3209" s="221"/>
      <c r="D3209" s="172" t="str">
        <f t="shared" si="1010"/>
        <v/>
      </c>
      <c r="E3209" s="176"/>
      <c r="F3209" s="201">
        <f t="shared" si="1011"/>
        <v>0</v>
      </c>
      <c r="G3209" s="201">
        <f t="shared" si="1012"/>
        <v>0</v>
      </c>
    </row>
    <row r="3210" spans="1:7" ht="24" customHeight="1" x14ac:dyDescent="0.2">
      <c r="A3210" s="211" t="str">
        <f t="shared" si="1009"/>
        <v/>
      </c>
      <c r="B3210" s="211" t="str">
        <f t="shared" si="1013"/>
        <v/>
      </c>
      <c r="C3210" s="221"/>
      <c r="D3210" s="172" t="str">
        <f t="shared" si="1010"/>
        <v/>
      </c>
      <c r="E3210" s="176"/>
      <c r="F3210" s="201">
        <f t="shared" si="1011"/>
        <v>0</v>
      </c>
      <c r="G3210" s="201">
        <f t="shared" si="1012"/>
        <v>0</v>
      </c>
    </row>
    <row r="3211" spans="1:7" ht="24" customHeight="1" x14ac:dyDescent="0.2">
      <c r="A3211" s="211" t="str">
        <f t="shared" si="1009"/>
        <v/>
      </c>
      <c r="B3211" s="211" t="str">
        <f t="shared" si="1013"/>
        <v/>
      </c>
      <c r="C3211" s="221"/>
      <c r="D3211" s="172" t="str">
        <f t="shared" si="1010"/>
        <v/>
      </c>
      <c r="E3211" s="176"/>
      <c r="F3211" s="201">
        <f t="shared" si="1011"/>
        <v>0</v>
      </c>
      <c r="G3211" s="201">
        <f t="shared" si="1012"/>
        <v>0</v>
      </c>
    </row>
    <row r="3212" spans="1:7" ht="24" customHeight="1" x14ac:dyDescent="0.2">
      <c r="A3212" s="211" t="str">
        <f t="shared" si="1009"/>
        <v/>
      </c>
      <c r="B3212" s="211" t="str">
        <f t="shared" si="1013"/>
        <v/>
      </c>
      <c r="C3212" s="221"/>
      <c r="D3212" s="172" t="str">
        <f t="shared" si="1010"/>
        <v/>
      </c>
      <c r="E3212" s="176"/>
      <c r="F3212" s="201">
        <f t="shared" si="1011"/>
        <v>0</v>
      </c>
      <c r="G3212" s="201">
        <f t="shared" si="1012"/>
        <v>0</v>
      </c>
    </row>
    <row r="3213" spans="1:7" ht="24" customHeight="1" x14ac:dyDescent="0.2">
      <c r="A3213" s="211" t="str">
        <f t="shared" si="1009"/>
        <v/>
      </c>
      <c r="B3213" s="211" t="str">
        <f t="shared" si="1013"/>
        <v/>
      </c>
      <c r="C3213" s="221"/>
      <c r="D3213" s="172" t="str">
        <f t="shared" si="1010"/>
        <v/>
      </c>
      <c r="E3213" s="176"/>
      <c r="F3213" s="201">
        <f t="shared" si="1011"/>
        <v>0</v>
      </c>
      <c r="G3213" s="201">
        <f t="shared" si="1012"/>
        <v>0</v>
      </c>
    </row>
    <row r="3214" spans="1:7" ht="24" customHeight="1" x14ac:dyDescent="0.2">
      <c r="A3214" s="211" t="str">
        <f t="shared" si="1009"/>
        <v/>
      </c>
      <c r="B3214" s="211" t="str">
        <f t="shared" si="1013"/>
        <v/>
      </c>
      <c r="C3214" s="221"/>
      <c r="D3214" s="172" t="str">
        <f t="shared" si="1010"/>
        <v/>
      </c>
      <c r="E3214" s="176"/>
      <c r="F3214" s="201">
        <f t="shared" si="1011"/>
        <v>0</v>
      </c>
      <c r="G3214" s="201">
        <f t="shared" si="1012"/>
        <v>0</v>
      </c>
    </row>
    <row r="3215" spans="1:7" ht="24" customHeight="1" x14ac:dyDescent="0.2">
      <c r="A3215" s="211" t="str">
        <f t="shared" si="1009"/>
        <v/>
      </c>
      <c r="B3215" s="211" t="str">
        <f t="shared" si="1013"/>
        <v/>
      </c>
      <c r="C3215" s="221"/>
      <c r="D3215" s="172" t="str">
        <f t="shared" si="1010"/>
        <v/>
      </c>
      <c r="E3215" s="176"/>
      <c r="F3215" s="201">
        <f t="shared" si="1011"/>
        <v>0</v>
      </c>
      <c r="G3215" s="201">
        <f t="shared" si="1012"/>
        <v>0</v>
      </c>
    </row>
    <row r="3216" spans="1:7" ht="24" customHeight="1" x14ac:dyDescent="0.2">
      <c r="A3216" s="211" t="str">
        <f t="shared" si="1009"/>
        <v/>
      </c>
      <c r="B3216" s="211" t="str">
        <f t="shared" si="1013"/>
        <v/>
      </c>
      <c r="C3216" s="221"/>
      <c r="D3216" s="172" t="str">
        <f t="shared" si="1010"/>
        <v/>
      </c>
      <c r="E3216" s="176"/>
      <c r="F3216" s="201">
        <f t="shared" si="1011"/>
        <v>0</v>
      </c>
      <c r="G3216" s="201">
        <f t="shared" si="1012"/>
        <v>0</v>
      </c>
    </row>
    <row r="3217" spans="1:7" ht="24" customHeight="1" x14ac:dyDescent="0.2">
      <c r="A3217" s="211" t="str">
        <f t="shared" si="1009"/>
        <v/>
      </c>
      <c r="B3217" s="211" t="str">
        <f t="shared" si="1013"/>
        <v/>
      </c>
      <c r="C3217" s="221"/>
      <c r="D3217" s="172" t="str">
        <f t="shared" si="1010"/>
        <v/>
      </c>
      <c r="E3217" s="176"/>
      <c r="F3217" s="202">
        <f t="shared" si="1011"/>
        <v>0</v>
      </c>
      <c r="G3217" s="201">
        <f t="shared" si="1012"/>
        <v>0</v>
      </c>
    </row>
    <row r="3218" spans="1:7" ht="24" customHeight="1" x14ac:dyDescent="0.2">
      <c r="A3218" s="212"/>
      <c r="E3218" s="178"/>
      <c r="F3218" s="195" t="s">
        <v>1742</v>
      </c>
      <c r="G3218" s="222">
        <f t="shared" ref="G3218" si="1014">SUBTOTAL(9,G3204:G3217)</f>
        <v>0</v>
      </c>
    </row>
    <row r="3219" spans="1:7" ht="24" customHeight="1" x14ac:dyDescent="0.2">
      <c r="A3219" s="212"/>
      <c r="C3219" s="74" t="s">
        <v>1743</v>
      </c>
      <c r="E3219" s="178"/>
      <c r="G3219" s="194"/>
    </row>
    <row r="3220" spans="1:7" ht="24" customHeight="1" x14ac:dyDescent="0.2">
      <c r="A3220" s="211" t="str">
        <f t="shared" ref="A3220:A3227" si="1015">IFERROR(VLOOKUP(C3220,Tabla_Insumos,4,FALSE),"")</f>
        <v/>
      </c>
      <c r="B3220" s="211" t="str">
        <f t="shared" ref="B3220:B3227" si="1016">IFERROR(VLOOKUP(A3220,Tabla_Indices,5,FALSE),"")</f>
        <v/>
      </c>
      <c r="C3220" s="220"/>
      <c r="D3220" s="174" t="str">
        <f t="shared" ref="D3220:D3227" si="1017">IFERROR(VLOOKUP(C3220,Tabla_Insumos,2,FALSE),"")</f>
        <v/>
      </c>
      <c r="E3220" s="173"/>
      <c r="F3220" s="201">
        <f t="shared" ref="F3220:F3227" si="1018">IFERROR(VLOOKUP(C3220,Tabla_Insumos,3,FALSE),0)</f>
        <v>0</v>
      </c>
      <c r="G3220" s="201">
        <f t="shared" ref="G3220:G3227" si="1019">ROUND(E3220*F3220,2)</f>
        <v>0</v>
      </c>
    </row>
    <row r="3221" spans="1:7" ht="24" customHeight="1" x14ac:dyDescent="0.2">
      <c r="A3221" s="211" t="str">
        <f t="shared" si="1015"/>
        <v/>
      </c>
      <c r="B3221" s="211" t="str">
        <f t="shared" si="1016"/>
        <v/>
      </c>
      <c r="C3221" s="220"/>
      <c r="D3221" s="174" t="str">
        <f t="shared" si="1017"/>
        <v/>
      </c>
      <c r="E3221" s="173"/>
      <c r="F3221" s="201">
        <f t="shared" si="1018"/>
        <v>0</v>
      </c>
      <c r="G3221" s="201">
        <f t="shared" si="1019"/>
        <v>0</v>
      </c>
    </row>
    <row r="3222" spans="1:7" ht="24" customHeight="1" x14ac:dyDescent="0.2">
      <c r="A3222" s="211" t="str">
        <f t="shared" si="1015"/>
        <v/>
      </c>
      <c r="B3222" s="211" t="str">
        <f t="shared" si="1016"/>
        <v/>
      </c>
      <c r="C3222" s="220"/>
      <c r="D3222" s="174" t="str">
        <f t="shared" si="1017"/>
        <v/>
      </c>
      <c r="E3222" s="173"/>
      <c r="F3222" s="201">
        <f t="shared" si="1018"/>
        <v>0</v>
      </c>
      <c r="G3222" s="201">
        <f t="shared" si="1019"/>
        <v>0</v>
      </c>
    </row>
    <row r="3223" spans="1:7" ht="24" customHeight="1" x14ac:dyDescent="0.2">
      <c r="A3223" s="211" t="str">
        <f t="shared" si="1015"/>
        <v/>
      </c>
      <c r="B3223" s="211" t="str">
        <f t="shared" si="1016"/>
        <v/>
      </c>
      <c r="C3223" s="220"/>
      <c r="D3223" s="174" t="str">
        <f t="shared" si="1017"/>
        <v/>
      </c>
      <c r="E3223" s="173"/>
      <c r="F3223" s="201">
        <f t="shared" si="1018"/>
        <v>0</v>
      </c>
      <c r="G3223" s="201">
        <f t="shared" si="1019"/>
        <v>0</v>
      </c>
    </row>
    <row r="3224" spans="1:7" ht="24" customHeight="1" x14ac:dyDescent="0.2">
      <c r="A3224" s="211" t="str">
        <f t="shared" si="1015"/>
        <v/>
      </c>
      <c r="B3224" s="211" t="str">
        <f t="shared" si="1016"/>
        <v/>
      </c>
      <c r="C3224" s="220"/>
      <c r="D3224" s="174" t="str">
        <f t="shared" si="1017"/>
        <v/>
      </c>
      <c r="E3224" s="173"/>
      <c r="F3224" s="201">
        <f t="shared" si="1018"/>
        <v>0</v>
      </c>
      <c r="G3224" s="201">
        <f t="shared" si="1019"/>
        <v>0</v>
      </c>
    </row>
    <row r="3225" spans="1:7" ht="24" customHeight="1" x14ac:dyDescent="0.2">
      <c r="A3225" s="211" t="str">
        <f t="shared" si="1015"/>
        <v/>
      </c>
      <c r="B3225" s="211" t="str">
        <f t="shared" si="1016"/>
        <v/>
      </c>
      <c r="C3225" s="220"/>
      <c r="D3225" s="174" t="str">
        <f t="shared" si="1017"/>
        <v/>
      </c>
      <c r="E3225" s="173"/>
      <c r="F3225" s="201">
        <f t="shared" si="1018"/>
        <v>0</v>
      </c>
      <c r="G3225" s="201">
        <f t="shared" si="1019"/>
        <v>0</v>
      </c>
    </row>
    <row r="3226" spans="1:7" ht="24" customHeight="1" x14ac:dyDescent="0.2">
      <c r="A3226" s="211" t="str">
        <f t="shared" si="1015"/>
        <v/>
      </c>
      <c r="B3226" s="211" t="str">
        <f t="shared" si="1016"/>
        <v/>
      </c>
      <c r="C3226" s="221"/>
      <c r="D3226" s="172" t="str">
        <f t="shared" si="1017"/>
        <v/>
      </c>
      <c r="E3226" s="176"/>
      <c r="F3226" s="201">
        <f t="shared" si="1018"/>
        <v>0</v>
      </c>
      <c r="G3226" s="201">
        <f t="shared" si="1019"/>
        <v>0</v>
      </c>
    </row>
    <row r="3227" spans="1:7" ht="24" customHeight="1" x14ac:dyDescent="0.2">
      <c r="A3227" s="211" t="str">
        <f t="shared" si="1015"/>
        <v/>
      </c>
      <c r="B3227" s="211" t="str">
        <f t="shared" si="1016"/>
        <v/>
      </c>
      <c r="C3227" s="221"/>
      <c r="D3227" s="172" t="str">
        <f t="shared" si="1017"/>
        <v/>
      </c>
      <c r="E3227" s="176"/>
      <c r="F3227" s="201">
        <f t="shared" si="1018"/>
        <v>0</v>
      </c>
      <c r="G3227" s="201">
        <f t="shared" si="1019"/>
        <v>0</v>
      </c>
    </row>
    <row r="3228" spans="1:7" ht="24" customHeight="1" x14ac:dyDescent="0.2">
      <c r="A3228" s="212"/>
      <c r="E3228" s="178"/>
      <c r="F3228" s="195" t="s">
        <v>1744</v>
      </c>
      <c r="G3228" s="222">
        <f t="shared" ref="G3228" si="1020">SUBTOTAL(9,G3220:G3227)</f>
        <v>0</v>
      </c>
    </row>
    <row r="3229" spans="1:7" ht="24" customHeight="1" x14ac:dyDescent="0.2">
      <c r="A3229" s="212"/>
      <c r="C3229" s="74" t="s">
        <v>1745</v>
      </c>
      <c r="E3229" s="178"/>
      <c r="G3229" s="194"/>
    </row>
    <row r="3230" spans="1:7" ht="24" customHeight="1" x14ac:dyDescent="0.2">
      <c r="A3230" s="211" t="str">
        <f t="shared" ref="A3230:A3238" si="1021">IFERROR(VLOOKUP(C3230,Tabla_Insumos,4,FALSE),"")</f>
        <v/>
      </c>
      <c r="B3230" s="211" t="str">
        <f t="shared" ref="B3230:B3238" si="1022">IFERROR(VLOOKUP(C3230,Tabla_Insumos,5,FALSE),"")</f>
        <v/>
      </c>
      <c r="C3230" s="220"/>
      <c r="D3230" s="174" t="str">
        <f t="shared" ref="D3230:D3238" si="1023">IFERROR(VLOOKUP(C3230,Tabla_Insumos,2,FALSE),"")</f>
        <v/>
      </c>
      <c r="E3230" s="173"/>
      <c r="F3230" s="201">
        <f t="shared" ref="F3230:F3238" si="1024">IFERROR(VLOOKUP(C3230,Tabla_Insumos,3,FALSE),0)</f>
        <v>0</v>
      </c>
      <c r="G3230" s="201">
        <f t="shared" ref="G3230:G3238" si="1025">ROUND(E3230*F3230,2)</f>
        <v>0</v>
      </c>
    </row>
    <row r="3231" spans="1:7" ht="24" customHeight="1" x14ac:dyDescent="0.2">
      <c r="A3231" s="211" t="str">
        <f t="shared" si="1021"/>
        <v/>
      </c>
      <c r="B3231" s="211" t="str">
        <f t="shared" si="1022"/>
        <v/>
      </c>
      <c r="C3231" s="220"/>
      <c r="D3231" s="174" t="str">
        <f t="shared" si="1023"/>
        <v/>
      </c>
      <c r="E3231" s="173"/>
      <c r="F3231" s="201">
        <f t="shared" si="1024"/>
        <v>0</v>
      </c>
      <c r="G3231" s="201">
        <f t="shared" si="1025"/>
        <v>0</v>
      </c>
    </row>
    <row r="3232" spans="1:7" ht="24" customHeight="1" x14ac:dyDescent="0.2">
      <c r="A3232" s="211" t="str">
        <f t="shared" si="1021"/>
        <v/>
      </c>
      <c r="B3232" s="211" t="str">
        <f t="shared" si="1022"/>
        <v/>
      </c>
      <c r="C3232" s="221"/>
      <c r="D3232" s="172" t="str">
        <f t="shared" si="1023"/>
        <v/>
      </c>
      <c r="E3232" s="176"/>
      <c r="F3232" s="201">
        <f t="shared" si="1024"/>
        <v>0</v>
      </c>
      <c r="G3232" s="201">
        <f t="shared" si="1025"/>
        <v>0</v>
      </c>
    </row>
    <row r="3233" spans="1:7" ht="24" customHeight="1" x14ac:dyDescent="0.2">
      <c r="A3233" s="211" t="str">
        <f t="shared" si="1021"/>
        <v/>
      </c>
      <c r="B3233" s="211" t="str">
        <f t="shared" si="1022"/>
        <v/>
      </c>
      <c r="C3233" s="221"/>
      <c r="D3233" s="172" t="str">
        <f t="shared" si="1023"/>
        <v/>
      </c>
      <c r="E3233" s="176"/>
      <c r="F3233" s="201">
        <f t="shared" si="1024"/>
        <v>0</v>
      </c>
      <c r="G3233" s="201">
        <f t="shared" si="1025"/>
        <v>0</v>
      </c>
    </row>
    <row r="3234" spans="1:7" ht="24" customHeight="1" x14ac:dyDescent="0.2">
      <c r="A3234" s="211" t="str">
        <f t="shared" si="1021"/>
        <v/>
      </c>
      <c r="B3234" s="211" t="str">
        <f t="shared" si="1022"/>
        <v/>
      </c>
      <c r="C3234" s="221"/>
      <c r="D3234" s="172" t="str">
        <f t="shared" si="1023"/>
        <v/>
      </c>
      <c r="E3234" s="176"/>
      <c r="F3234" s="201">
        <f t="shared" si="1024"/>
        <v>0</v>
      </c>
      <c r="G3234" s="201">
        <f t="shared" si="1025"/>
        <v>0</v>
      </c>
    </row>
    <row r="3235" spans="1:7" ht="24" customHeight="1" x14ac:dyDescent="0.2">
      <c r="A3235" s="211" t="str">
        <f t="shared" si="1021"/>
        <v/>
      </c>
      <c r="B3235" s="211" t="str">
        <f t="shared" si="1022"/>
        <v/>
      </c>
      <c r="C3235" s="221"/>
      <c r="D3235" s="172" t="str">
        <f t="shared" si="1023"/>
        <v/>
      </c>
      <c r="E3235" s="176"/>
      <c r="F3235" s="201">
        <f t="shared" si="1024"/>
        <v>0</v>
      </c>
      <c r="G3235" s="201">
        <f t="shared" si="1025"/>
        <v>0</v>
      </c>
    </row>
    <row r="3236" spans="1:7" ht="24" customHeight="1" x14ac:dyDescent="0.2">
      <c r="A3236" s="211" t="str">
        <f t="shared" si="1021"/>
        <v/>
      </c>
      <c r="B3236" s="211" t="str">
        <f t="shared" si="1022"/>
        <v/>
      </c>
      <c r="C3236" s="221"/>
      <c r="D3236" s="172" t="str">
        <f t="shared" si="1023"/>
        <v/>
      </c>
      <c r="E3236" s="176"/>
      <c r="F3236" s="201">
        <f t="shared" si="1024"/>
        <v>0</v>
      </c>
      <c r="G3236" s="201">
        <f t="shared" si="1025"/>
        <v>0</v>
      </c>
    </row>
    <row r="3237" spans="1:7" ht="24" customHeight="1" x14ac:dyDescent="0.2">
      <c r="A3237" s="211" t="str">
        <f t="shared" si="1021"/>
        <v/>
      </c>
      <c r="B3237" s="211" t="str">
        <f t="shared" si="1022"/>
        <v/>
      </c>
      <c r="C3237" s="221"/>
      <c r="D3237" s="172" t="str">
        <f t="shared" si="1023"/>
        <v/>
      </c>
      <c r="E3237" s="176"/>
      <c r="F3237" s="201">
        <f t="shared" si="1024"/>
        <v>0</v>
      </c>
      <c r="G3237" s="201">
        <f t="shared" si="1025"/>
        <v>0</v>
      </c>
    </row>
    <row r="3238" spans="1:7" ht="24" customHeight="1" x14ac:dyDescent="0.2">
      <c r="A3238" s="211" t="str">
        <f t="shared" si="1021"/>
        <v/>
      </c>
      <c r="B3238" s="211" t="str">
        <f t="shared" si="1022"/>
        <v/>
      </c>
      <c r="C3238" s="221"/>
      <c r="D3238" s="172" t="str">
        <f t="shared" si="1023"/>
        <v/>
      </c>
      <c r="E3238" s="176"/>
      <c r="F3238" s="201">
        <f t="shared" si="1024"/>
        <v>0</v>
      </c>
      <c r="G3238" s="201">
        <f t="shared" si="1025"/>
        <v>0</v>
      </c>
    </row>
    <row r="3239" spans="1:7" ht="24" customHeight="1" x14ac:dyDescent="0.2">
      <c r="A3239" s="213"/>
      <c r="E3239" s="178"/>
      <c r="F3239" s="195" t="s">
        <v>1746</v>
      </c>
      <c r="G3239" s="222">
        <f t="shared" ref="G3239" si="1026">SUBTOTAL(9,G3230:G3238)</f>
        <v>0</v>
      </c>
    </row>
    <row r="3240" spans="1:7" ht="24" customHeight="1" x14ac:dyDescent="0.2">
      <c r="A3240" s="212"/>
      <c r="E3240" s="178"/>
      <c r="G3240" s="194"/>
    </row>
    <row r="3241" spans="1:7" ht="24" customHeight="1" x14ac:dyDescent="0.2">
      <c r="A3241" s="214" t="str">
        <f t="shared" ref="A3241:B3241" si="1027">B3199</f>
        <v>13.1.3</v>
      </c>
      <c r="B3241" s="98" t="str">
        <f t="shared" si="1027"/>
        <v>Rejas de ventilación</v>
      </c>
      <c r="C3241" s="197"/>
      <c r="D3241" s="197" t="s">
        <v>1747</v>
      </c>
      <c r="E3241" s="198"/>
      <c r="F3241" s="225" t="s">
        <v>1748</v>
      </c>
      <c r="G3241" s="226">
        <f t="shared" ref="G3241" si="1028">SUBTOTAL(9,G3204:G3240)</f>
        <v>0</v>
      </c>
    </row>
    <row r="3242" spans="1:7" ht="24" customHeight="1" x14ac:dyDescent="0.2">
      <c r="A3242" s="203" t="s">
        <v>1725</v>
      </c>
      <c r="B3242" s="204"/>
      <c r="C3242" s="99"/>
      <c r="D3242" s="99"/>
      <c r="E3242" s="99"/>
      <c r="F3242" s="99"/>
      <c r="G3242" s="215"/>
    </row>
    <row r="3243" spans="1:7" ht="24" customHeight="1" x14ac:dyDescent="0.2">
      <c r="A3243" s="206" t="s">
        <v>1726</v>
      </c>
      <c r="B3243" s="207" t="str">
        <f>Comitente</f>
        <v>SUBSECRETARIA DE OBRAS PUBLICAS</v>
      </c>
      <c r="C3243" s="216"/>
      <c r="D3243" s="74"/>
      <c r="E3243" s="74"/>
      <c r="F3243" s="190"/>
      <c r="G3243" s="191"/>
    </row>
    <row r="3244" spans="1:7" ht="24" customHeight="1" x14ac:dyDescent="0.2">
      <c r="A3244" s="206" t="s">
        <v>1727</v>
      </c>
      <c r="B3244" s="207">
        <f>Contratista</f>
        <v>0</v>
      </c>
      <c r="C3244" s="217"/>
      <c r="D3244" s="217"/>
      <c r="E3244" s="217"/>
      <c r="F3244" s="190"/>
      <c r="G3244" s="191"/>
    </row>
    <row r="3245" spans="1:7" ht="24" customHeight="1" x14ac:dyDescent="0.2">
      <c r="A3245" s="206" t="s">
        <v>1728</v>
      </c>
      <c r="B3245" s="207" t="str">
        <f>Obra</f>
        <v>CAPS. VIRGEN DE GUADALUPE</v>
      </c>
      <c r="C3245" s="217"/>
      <c r="D3245" s="217"/>
      <c r="E3245" s="217"/>
      <c r="F3245" s="190" t="s">
        <v>1729</v>
      </c>
      <c r="G3245" s="218">
        <f>Fecha_Base</f>
        <v>0</v>
      </c>
    </row>
    <row r="3246" spans="1:7" ht="24" customHeight="1" x14ac:dyDescent="0.2">
      <c r="A3246" s="208" t="s">
        <v>1730</v>
      </c>
      <c r="B3246" s="100" t="str">
        <f>Ubicación</f>
        <v xml:space="preserve"> Calle Enfermera Medina y Cristobal Colon - Dpto. CAUCETE   -  Sup. 227,50m2</v>
      </c>
      <c r="C3246" s="74"/>
      <c r="E3246" s="178"/>
      <c r="G3246" s="194"/>
    </row>
    <row r="3247" spans="1:7" ht="24" customHeight="1" x14ac:dyDescent="0.2">
      <c r="A3247" s="208" t="s">
        <v>1731</v>
      </c>
      <c r="B3247" s="192">
        <f t="shared" ref="B3247" si="1029">IFERROR(VALUE(LEFT(B3248,FIND(".",B3248)-1)),"")</f>
        <v>13</v>
      </c>
      <c r="C3247" s="71" t="str">
        <f>IFERROR(VLOOKUP(B3247,Tabla_CyP,2,FALSE),"VIDRIOS Y ESPEJOS ")</f>
        <v xml:space="preserve">VIDRIOS Y ESPEJOS </v>
      </c>
      <c r="E3247" s="178"/>
      <c r="G3247" s="194"/>
    </row>
    <row r="3248" spans="1:7" ht="24" customHeight="1" x14ac:dyDescent="0.2">
      <c r="A3248" s="208" t="s">
        <v>1732</v>
      </c>
      <c r="B3248" s="193" t="str">
        <f>IFERROR(VLOOKUP(COUNTIF($A$1:A3248,"ANALISIS DE PRECIOS"),Tabla_NumeroItem,2,FALSE),"")</f>
        <v>13.1.4</v>
      </c>
      <c r="C3248" s="71" t="str">
        <f>IFERROR(VLOOKUP(B3248,Tabla_CyP,2,FALSE),"")</f>
        <v>Acero Inoxidable</v>
      </c>
      <c r="E3248" s="178"/>
      <c r="F3248" s="190" t="s">
        <v>1733</v>
      </c>
      <c r="G3248" s="194" t="str">
        <f>IFERROR(VLOOKUP(B3248,Tabla_CyP,4,FALSE),"")</f>
        <v>m2</v>
      </c>
    </row>
    <row r="3249" spans="1:7" ht="24" customHeight="1" x14ac:dyDescent="0.2">
      <c r="A3249" s="208"/>
      <c r="B3249" s="100"/>
      <c r="E3249" s="178"/>
      <c r="G3249" s="194"/>
    </row>
    <row r="3250" spans="1:7" ht="24" customHeight="1" x14ac:dyDescent="0.2">
      <c r="A3250" s="419" t="s">
        <v>1734</v>
      </c>
      <c r="B3250" s="420"/>
      <c r="C3250" s="421" t="s">
        <v>1690</v>
      </c>
      <c r="D3250" s="421" t="s">
        <v>1735</v>
      </c>
      <c r="E3250" s="423" t="s">
        <v>1736</v>
      </c>
      <c r="F3250" s="425" t="s">
        <v>1737</v>
      </c>
      <c r="G3250" s="425" t="s">
        <v>1738</v>
      </c>
    </row>
    <row r="3251" spans="1:7" ht="24" customHeight="1" x14ac:dyDescent="0.2">
      <c r="A3251" s="209" t="s">
        <v>1739</v>
      </c>
      <c r="B3251" s="209" t="s">
        <v>1740</v>
      </c>
      <c r="C3251" s="422"/>
      <c r="D3251" s="422"/>
      <c r="E3251" s="424"/>
      <c r="F3251" s="426"/>
      <c r="G3251" s="426"/>
    </row>
    <row r="3252" spans="1:7" ht="24" customHeight="1" x14ac:dyDescent="0.2">
      <c r="A3252" s="189"/>
      <c r="B3252" s="210"/>
      <c r="C3252" s="89" t="s">
        <v>1741</v>
      </c>
      <c r="D3252" s="197"/>
      <c r="E3252" s="198"/>
      <c r="F3252" s="199"/>
      <c r="G3252" s="200"/>
    </row>
    <row r="3253" spans="1:7" ht="24" customHeight="1" x14ac:dyDescent="0.2">
      <c r="A3253" s="211" t="str">
        <f t="shared" ref="A3253:A3266" si="1030">IFERROR(VLOOKUP(C3253,Tabla_Insumos,4,FALSE),"")</f>
        <v/>
      </c>
      <c r="B3253" s="211" t="str">
        <f>IFERROR(VLOOKUP(C3253,Tabla_Insumos,5,FALSE),"")</f>
        <v/>
      </c>
      <c r="C3253" s="220"/>
      <c r="D3253" s="174" t="str">
        <f t="shared" ref="D3253:D3266" si="1031">IFERROR(VLOOKUP(C3253,Tabla_Insumos,2,FALSE),"")</f>
        <v/>
      </c>
      <c r="E3253" s="173"/>
      <c r="F3253" s="201">
        <f t="shared" ref="F3253:F3266" si="1032">IFERROR(VLOOKUP(C3253,Tabla_Insumos,3,FALSE),0)</f>
        <v>0</v>
      </c>
      <c r="G3253" s="201">
        <f t="shared" ref="G3253:G3266" si="1033">ROUND(E3253*F3253,2)</f>
        <v>0</v>
      </c>
    </row>
    <row r="3254" spans="1:7" ht="24" customHeight="1" x14ac:dyDescent="0.2">
      <c r="A3254" s="211" t="str">
        <f t="shared" si="1030"/>
        <v/>
      </c>
      <c r="B3254" s="211" t="str">
        <f t="shared" ref="B3254:B3266" si="1034">IFERROR(VLOOKUP(C3254,Tabla_Insumos,5,FALSE),"")</f>
        <v/>
      </c>
      <c r="C3254" s="220"/>
      <c r="D3254" s="174" t="str">
        <f t="shared" si="1031"/>
        <v/>
      </c>
      <c r="E3254" s="173"/>
      <c r="F3254" s="201">
        <f t="shared" si="1032"/>
        <v>0</v>
      </c>
      <c r="G3254" s="201">
        <f t="shared" si="1033"/>
        <v>0</v>
      </c>
    </row>
    <row r="3255" spans="1:7" ht="24" customHeight="1" x14ac:dyDescent="0.2">
      <c r="A3255" s="211" t="str">
        <f t="shared" si="1030"/>
        <v/>
      </c>
      <c r="B3255" s="211" t="str">
        <f t="shared" si="1034"/>
        <v/>
      </c>
      <c r="C3255" s="227"/>
      <c r="D3255" s="174" t="str">
        <f t="shared" si="1031"/>
        <v/>
      </c>
      <c r="E3255" s="173"/>
      <c r="F3255" s="201">
        <f t="shared" si="1032"/>
        <v>0</v>
      </c>
      <c r="G3255" s="201">
        <f t="shared" si="1033"/>
        <v>0</v>
      </c>
    </row>
    <row r="3256" spans="1:7" ht="24" customHeight="1" x14ac:dyDescent="0.2">
      <c r="A3256" s="211" t="str">
        <f t="shared" si="1030"/>
        <v/>
      </c>
      <c r="B3256" s="211" t="str">
        <f t="shared" si="1034"/>
        <v/>
      </c>
      <c r="C3256" s="220"/>
      <c r="D3256" s="174" t="str">
        <f t="shared" si="1031"/>
        <v/>
      </c>
      <c r="E3256" s="173"/>
      <c r="F3256" s="201">
        <f t="shared" si="1032"/>
        <v>0</v>
      </c>
      <c r="G3256" s="201">
        <f t="shared" si="1033"/>
        <v>0</v>
      </c>
    </row>
    <row r="3257" spans="1:7" ht="24" customHeight="1" x14ac:dyDescent="0.2">
      <c r="A3257" s="211" t="str">
        <f t="shared" si="1030"/>
        <v/>
      </c>
      <c r="B3257" s="211" t="str">
        <f t="shared" si="1034"/>
        <v/>
      </c>
      <c r="C3257" s="221"/>
      <c r="D3257" s="172" t="str">
        <f t="shared" si="1031"/>
        <v/>
      </c>
      <c r="E3257" s="176"/>
      <c r="F3257" s="201">
        <f t="shared" si="1032"/>
        <v>0</v>
      </c>
      <c r="G3257" s="201">
        <f t="shared" si="1033"/>
        <v>0</v>
      </c>
    </row>
    <row r="3258" spans="1:7" ht="24" customHeight="1" x14ac:dyDescent="0.2">
      <c r="A3258" s="211" t="str">
        <f t="shared" si="1030"/>
        <v/>
      </c>
      <c r="B3258" s="211" t="str">
        <f t="shared" si="1034"/>
        <v/>
      </c>
      <c r="C3258" s="221"/>
      <c r="D3258" s="172" t="str">
        <f t="shared" si="1031"/>
        <v/>
      </c>
      <c r="E3258" s="176"/>
      <c r="F3258" s="201">
        <f t="shared" si="1032"/>
        <v>0</v>
      </c>
      <c r="G3258" s="201">
        <f t="shared" si="1033"/>
        <v>0</v>
      </c>
    </row>
    <row r="3259" spans="1:7" ht="24" customHeight="1" x14ac:dyDescent="0.2">
      <c r="A3259" s="211" t="str">
        <f t="shared" si="1030"/>
        <v/>
      </c>
      <c r="B3259" s="211" t="str">
        <f t="shared" si="1034"/>
        <v/>
      </c>
      <c r="C3259" s="221"/>
      <c r="D3259" s="172" t="str">
        <f t="shared" si="1031"/>
        <v/>
      </c>
      <c r="E3259" s="176"/>
      <c r="F3259" s="201">
        <f t="shared" si="1032"/>
        <v>0</v>
      </c>
      <c r="G3259" s="201">
        <f t="shared" si="1033"/>
        <v>0</v>
      </c>
    </row>
    <row r="3260" spans="1:7" ht="24" customHeight="1" x14ac:dyDescent="0.2">
      <c r="A3260" s="211" t="str">
        <f t="shared" si="1030"/>
        <v/>
      </c>
      <c r="B3260" s="211" t="str">
        <f t="shared" si="1034"/>
        <v/>
      </c>
      <c r="C3260" s="221"/>
      <c r="D3260" s="172" t="str">
        <f t="shared" si="1031"/>
        <v/>
      </c>
      <c r="E3260" s="176"/>
      <c r="F3260" s="201">
        <f t="shared" si="1032"/>
        <v>0</v>
      </c>
      <c r="G3260" s="201">
        <f t="shared" si="1033"/>
        <v>0</v>
      </c>
    </row>
    <row r="3261" spans="1:7" ht="24" customHeight="1" x14ac:dyDescent="0.2">
      <c r="A3261" s="211" t="str">
        <f t="shared" si="1030"/>
        <v/>
      </c>
      <c r="B3261" s="211" t="str">
        <f t="shared" si="1034"/>
        <v/>
      </c>
      <c r="C3261" s="221"/>
      <c r="D3261" s="172" t="str">
        <f t="shared" si="1031"/>
        <v/>
      </c>
      <c r="E3261" s="176"/>
      <c r="F3261" s="201">
        <f t="shared" si="1032"/>
        <v>0</v>
      </c>
      <c r="G3261" s="201">
        <f t="shared" si="1033"/>
        <v>0</v>
      </c>
    </row>
    <row r="3262" spans="1:7" ht="24" customHeight="1" x14ac:dyDescent="0.2">
      <c r="A3262" s="211" t="str">
        <f t="shared" si="1030"/>
        <v/>
      </c>
      <c r="B3262" s="211" t="str">
        <f t="shared" si="1034"/>
        <v/>
      </c>
      <c r="C3262" s="221"/>
      <c r="D3262" s="172" t="str">
        <f t="shared" si="1031"/>
        <v/>
      </c>
      <c r="E3262" s="176"/>
      <c r="F3262" s="201">
        <f t="shared" si="1032"/>
        <v>0</v>
      </c>
      <c r="G3262" s="201">
        <f t="shared" si="1033"/>
        <v>0</v>
      </c>
    </row>
    <row r="3263" spans="1:7" ht="24" customHeight="1" x14ac:dyDescent="0.2">
      <c r="A3263" s="211" t="str">
        <f t="shared" si="1030"/>
        <v/>
      </c>
      <c r="B3263" s="211" t="str">
        <f t="shared" si="1034"/>
        <v/>
      </c>
      <c r="C3263" s="221"/>
      <c r="D3263" s="172" t="str">
        <f t="shared" si="1031"/>
        <v/>
      </c>
      <c r="E3263" s="176"/>
      <c r="F3263" s="201">
        <f t="shared" si="1032"/>
        <v>0</v>
      </c>
      <c r="G3263" s="201">
        <f t="shared" si="1033"/>
        <v>0</v>
      </c>
    </row>
    <row r="3264" spans="1:7" ht="24" customHeight="1" x14ac:dyDescent="0.2">
      <c r="A3264" s="211" t="str">
        <f t="shared" si="1030"/>
        <v/>
      </c>
      <c r="B3264" s="211" t="str">
        <f t="shared" si="1034"/>
        <v/>
      </c>
      <c r="C3264" s="221"/>
      <c r="D3264" s="172" t="str">
        <f t="shared" si="1031"/>
        <v/>
      </c>
      <c r="E3264" s="176"/>
      <c r="F3264" s="201">
        <f t="shared" si="1032"/>
        <v>0</v>
      </c>
      <c r="G3264" s="201">
        <f t="shared" si="1033"/>
        <v>0</v>
      </c>
    </row>
    <row r="3265" spans="1:7" ht="24" customHeight="1" x14ac:dyDescent="0.2">
      <c r="A3265" s="211" t="str">
        <f t="shared" si="1030"/>
        <v/>
      </c>
      <c r="B3265" s="211" t="str">
        <f t="shared" si="1034"/>
        <v/>
      </c>
      <c r="C3265" s="221"/>
      <c r="D3265" s="172" t="str">
        <f t="shared" si="1031"/>
        <v/>
      </c>
      <c r="E3265" s="176"/>
      <c r="F3265" s="201">
        <f t="shared" si="1032"/>
        <v>0</v>
      </c>
      <c r="G3265" s="201">
        <f t="shared" si="1033"/>
        <v>0</v>
      </c>
    </row>
    <row r="3266" spans="1:7" ht="24" customHeight="1" x14ac:dyDescent="0.2">
      <c r="A3266" s="211" t="str">
        <f t="shared" si="1030"/>
        <v/>
      </c>
      <c r="B3266" s="211" t="str">
        <f t="shared" si="1034"/>
        <v/>
      </c>
      <c r="C3266" s="221"/>
      <c r="D3266" s="172" t="str">
        <f t="shared" si="1031"/>
        <v/>
      </c>
      <c r="E3266" s="176"/>
      <c r="F3266" s="202">
        <f t="shared" si="1032"/>
        <v>0</v>
      </c>
      <c r="G3266" s="201">
        <f t="shared" si="1033"/>
        <v>0</v>
      </c>
    </row>
    <row r="3267" spans="1:7" ht="24" customHeight="1" x14ac:dyDescent="0.2">
      <c r="A3267" s="212"/>
      <c r="E3267" s="178"/>
      <c r="F3267" s="195" t="s">
        <v>1742</v>
      </c>
      <c r="G3267" s="222">
        <f t="shared" ref="G3267" si="1035">SUBTOTAL(9,G3253:G3266)</f>
        <v>0</v>
      </c>
    </row>
    <row r="3268" spans="1:7" ht="24" customHeight="1" x14ac:dyDescent="0.2">
      <c r="A3268" s="212"/>
      <c r="C3268" s="74" t="s">
        <v>1743</v>
      </c>
      <c r="E3268" s="178"/>
      <c r="G3268" s="194"/>
    </row>
    <row r="3269" spans="1:7" ht="24" customHeight="1" x14ac:dyDescent="0.2">
      <c r="A3269" s="211" t="str">
        <f t="shared" ref="A3269:A3276" si="1036">IFERROR(VLOOKUP(C3269,Tabla_Insumos,4,FALSE),"")</f>
        <v/>
      </c>
      <c r="B3269" s="211" t="str">
        <f t="shared" ref="B3269:B3276" si="1037">IFERROR(VLOOKUP(A3269,Tabla_Indices,5,FALSE),"")</f>
        <v/>
      </c>
      <c r="C3269" s="220"/>
      <c r="D3269" s="174" t="str">
        <f t="shared" ref="D3269:D3276" si="1038">IFERROR(VLOOKUP(C3269,Tabla_Insumos,2,FALSE),"")</f>
        <v/>
      </c>
      <c r="E3269" s="173"/>
      <c r="F3269" s="201">
        <f t="shared" ref="F3269:F3276" si="1039">IFERROR(VLOOKUP(C3269,Tabla_Insumos,3,FALSE),0)</f>
        <v>0</v>
      </c>
      <c r="G3269" s="201">
        <f t="shared" ref="G3269:G3276" si="1040">ROUND(E3269*F3269,2)</f>
        <v>0</v>
      </c>
    </row>
    <row r="3270" spans="1:7" ht="24" customHeight="1" x14ac:dyDescent="0.2">
      <c r="A3270" s="211" t="str">
        <f t="shared" si="1036"/>
        <v/>
      </c>
      <c r="B3270" s="211" t="str">
        <f t="shared" si="1037"/>
        <v/>
      </c>
      <c r="C3270" s="220"/>
      <c r="D3270" s="174" t="str">
        <f t="shared" si="1038"/>
        <v/>
      </c>
      <c r="E3270" s="173"/>
      <c r="F3270" s="201">
        <f t="shared" si="1039"/>
        <v>0</v>
      </c>
      <c r="G3270" s="201">
        <f t="shared" si="1040"/>
        <v>0</v>
      </c>
    </row>
    <row r="3271" spans="1:7" ht="24" customHeight="1" x14ac:dyDescent="0.2">
      <c r="A3271" s="211" t="str">
        <f t="shared" si="1036"/>
        <v/>
      </c>
      <c r="B3271" s="211" t="str">
        <f t="shared" si="1037"/>
        <v/>
      </c>
      <c r="C3271" s="220"/>
      <c r="D3271" s="174" t="str">
        <f t="shared" si="1038"/>
        <v/>
      </c>
      <c r="E3271" s="173"/>
      <c r="F3271" s="201">
        <f t="shared" si="1039"/>
        <v>0</v>
      </c>
      <c r="G3271" s="201">
        <f t="shared" si="1040"/>
        <v>0</v>
      </c>
    </row>
    <row r="3272" spans="1:7" ht="24" customHeight="1" x14ac:dyDescent="0.2">
      <c r="A3272" s="211" t="str">
        <f t="shared" si="1036"/>
        <v/>
      </c>
      <c r="B3272" s="211" t="str">
        <f t="shared" si="1037"/>
        <v/>
      </c>
      <c r="C3272" s="220"/>
      <c r="D3272" s="174" t="str">
        <f t="shared" si="1038"/>
        <v/>
      </c>
      <c r="E3272" s="173"/>
      <c r="F3272" s="201">
        <f t="shared" si="1039"/>
        <v>0</v>
      </c>
      <c r="G3272" s="201">
        <f t="shared" si="1040"/>
        <v>0</v>
      </c>
    </row>
    <row r="3273" spans="1:7" ht="24" customHeight="1" x14ac:dyDescent="0.2">
      <c r="A3273" s="211" t="str">
        <f t="shared" si="1036"/>
        <v/>
      </c>
      <c r="B3273" s="211" t="str">
        <f t="shared" si="1037"/>
        <v/>
      </c>
      <c r="C3273" s="220"/>
      <c r="D3273" s="174" t="str">
        <f t="shared" si="1038"/>
        <v/>
      </c>
      <c r="E3273" s="173"/>
      <c r="F3273" s="201">
        <f t="shared" si="1039"/>
        <v>0</v>
      </c>
      <c r="G3273" s="201">
        <f t="shared" si="1040"/>
        <v>0</v>
      </c>
    </row>
    <row r="3274" spans="1:7" ht="24" customHeight="1" x14ac:dyDescent="0.2">
      <c r="A3274" s="211" t="str">
        <f t="shared" si="1036"/>
        <v/>
      </c>
      <c r="B3274" s="211" t="str">
        <f t="shared" si="1037"/>
        <v/>
      </c>
      <c r="C3274" s="220"/>
      <c r="D3274" s="174" t="str">
        <f t="shared" si="1038"/>
        <v/>
      </c>
      <c r="E3274" s="173"/>
      <c r="F3274" s="201">
        <f t="shared" si="1039"/>
        <v>0</v>
      </c>
      <c r="G3274" s="201">
        <f t="shared" si="1040"/>
        <v>0</v>
      </c>
    </row>
    <row r="3275" spans="1:7" ht="24" customHeight="1" x14ac:dyDescent="0.2">
      <c r="A3275" s="211" t="str">
        <f t="shared" si="1036"/>
        <v/>
      </c>
      <c r="B3275" s="211" t="str">
        <f t="shared" si="1037"/>
        <v/>
      </c>
      <c r="C3275" s="221"/>
      <c r="D3275" s="172" t="str">
        <f t="shared" si="1038"/>
        <v/>
      </c>
      <c r="E3275" s="176"/>
      <c r="F3275" s="201">
        <f t="shared" si="1039"/>
        <v>0</v>
      </c>
      <c r="G3275" s="201">
        <f t="shared" si="1040"/>
        <v>0</v>
      </c>
    </row>
    <row r="3276" spans="1:7" ht="24" customHeight="1" x14ac:dyDescent="0.2">
      <c r="A3276" s="211" t="str">
        <f t="shared" si="1036"/>
        <v/>
      </c>
      <c r="B3276" s="211" t="str">
        <f t="shared" si="1037"/>
        <v/>
      </c>
      <c r="C3276" s="221"/>
      <c r="D3276" s="172" t="str">
        <f t="shared" si="1038"/>
        <v/>
      </c>
      <c r="E3276" s="176"/>
      <c r="F3276" s="201">
        <f t="shared" si="1039"/>
        <v>0</v>
      </c>
      <c r="G3276" s="201">
        <f t="shared" si="1040"/>
        <v>0</v>
      </c>
    </row>
    <row r="3277" spans="1:7" ht="24" customHeight="1" x14ac:dyDescent="0.2">
      <c r="A3277" s="212"/>
      <c r="E3277" s="178"/>
      <c r="F3277" s="195" t="s">
        <v>1744</v>
      </c>
      <c r="G3277" s="222">
        <f t="shared" ref="G3277" si="1041">SUBTOTAL(9,G3269:G3276)</f>
        <v>0</v>
      </c>
    </row>
    <row r="3278" spans="1:7" ht="24" customHeight="1" x14ac:dyDescent="0.2">
      <c r="A3278" s="212"/>
      <c r="C3278" s="74" t="s">
        <v>1745</v>
      </c>
      <c r="E3278" s="178"/>
      <c r="G3278" s="194"/>
    </row>
    <row r="3279" spans="1:7" ht="24" customHeight="1" x14ac:dyDescent="0.2">
      <c r="A3279" s="211" t="str">
        <f t="shared" ref="A3279:A3287" si="1042">IFERROR(VLOOKUP(C3279,Tabla_Insumos,4,FALSE),"")</f>
        <v/>
      </c>
      <c r="B3279" s="211" t="str">
        <f t="shared" ref="B3279:B3287" si="1043">IFERROR(VLOOKUP(C3279,Tabla_Insumos,5,FALSE),"")</f>
        <v/>
      </c>
      <c r="C3279" s="220"/>
      <c r="D3279" s="174" t="str">
        <f t="shared" ref="D3279:D3287" si="1044">IFERROR(VLOOKUP(C3279,Tabla_Insumos,2,FALSE),"")</f>
        <v/>
      </c>
      <c r="E3279" s="173"/>
      <c r="F3279" s="201">
        <f t="shared" ref="F3279:F3287" si="1045">IFERROR(VLOOKUP(C3279,Tabla_Insumos,3,FALSE),0)</f>
        <v>0</v>
      </c>
      <c r="G3279" s="201">
        <f t="shared" ref="G3279:G3287" si="1046">ROUND(E3279*F3279,2)</f>
        <v>0</v>
      </c>
    </row>
    <row r="3280" spans="1:7" ht="24" customHeight="1" x14ac:dyDescent="0.2">
      <c r="A3280" s="211" t="str">
        <f t="shared" si="1042"/>
        <v/>
      </c>
      <c r="B3280" s="211" t="str">
        <f t="shared" si="1043"/>
        <v/>
      </c>
      <c r="C3280" s="220"/>
      <c r="D3280" s="174" t="str">
        <f t="shared" si="1044"/>
        <v/>
      </c>
      <c r="E3280" s="173"/>
      <c r="F3280" s="201">
        <f t="shared" si="1045"/>
        <v>0</v>
      </c>
      <c r="G3280" s="201">
        <f t="shared" si="1046"/>
        <v>0</v>
      </c>
    </row>
    <row r="3281" spans="1:7" ht="24" customHeight="1" x14ac:dyDescent="0.2">
      <c r="A3281" s="211" t="str">
        <f t="shared" si="1042"/>
        <v/>
      </c>
      <c r="B3281" s="211" t="str">
        <f t="shared" si="1043"/>
        <v/>
      </c>
      <c r="C3281" s="221"/>
      <c r="D3281" s="172" t="str">
        <f t="shared" si="1044"/>
        <v/>
      </c>
      <c r="E3281" s="176"/>
      <c r="F3281" s="201">
        <f t="shared" si="1045"/>
        <v>0</v>
      </c>
      <c r="G3281" s="201">
        <f t="shared" si="1046"/>
        <v>0</v>
      </c>
    </row>
    <row r="3282" spans="1:7" ht="24" customHeight="1" x14ac:dyDescent="0.2">
      <c r="A3282" s="211" t="str">
        <f t="shared" si="1042"/>
        <v/>
      </c>
      <c r="B3282" s="211" t="str">
        <f t="shared" si="1043"/>
        <v/>
      </c>
      <c r="C3282" s="221"/>
      <c r="D3282" s="172" t="str">
        <f t="shared" si="1044"/>
        <v/>
      </c>
      <c r="E3282" s="176"/>
      <c r="F3282" s="201">
        <f t="shared" si="1045"/>
        <v>0</v>
      </c>
      <c r="G3282" s="201">
        <f t="shared" si="1046"/>
        <v>0</v>
      </c>
    </row>
    <row r="3283" spans="1:7" ht="24" customHeight="1" x14ac:dyDescent="0.2">
      <c r="A3283" s="211" t="str">
        <f t="shared" si="1042"/>
        <v/>
      </c>
      <c r="B3283" s="211" t="str">
        <f t="shared" si="1043"/>
        <v/>
      </c>
      <c r="C3283" s="221"/>
      <c r="D3283" s="172" t="str">
        <f t="shared" si="1044"/>
        <v/>
      </c>
      <c r="E3283" s="176"/>
      <c r="F3283" s="201">
        <f t="shared" si="1045"/>
        <v>0</v>
      </c>
      <c r="G3283" s="201">
        <f t="shared" si="1046"/>
        <v>0</v>
      </c>
    </row>
    <row r="3284" spans="1:7" ht="24" customHeight="1" x14ac:dyDescent="0.2">
      <c r="A3284" s="211" t="str">
        <f t="shared" si="1042"/>
        <v/>
      </c>
      <c r="B3284" s="211" t="str">
        <f t="shared" si="1043"/>
        <v/>
      </c>
      <c r="C3284" s="221"/>
      <c r="D3284" s="172" t="str">
        <f t="shared" si="1044"/>
        <v/>
      </c>
      <c r="E3284" s="176"/>
      <c r="F3284" s="201">
        <f t="shared" si="1045"/>
        <v>0</v>
      </c>
      <c r="G3284" s="201">
        <f t="shared" si="1046"/>
        <v>0</v>
      </c>
    </row>
    <row r="3285" spans="1:7" ht="24" customHeight="1" x14ac:dyDescent="0.2">
      <c r="A3285" s="211" t="str">
        <f t="shared" si="1042"/>
        <v/>
      </c>
      <c r="B3285" s="211" t="str">
        <f t="shared" si="1043"/>
        <v/>
      </c>
      <c r="C3285" s="221"/>
      <c r="D3285" s="172" t="str">
        <f t="shared" si="1044"/>
        <v/>
      </c>
      <c r="E3285" s="176"/>
      <c r="F3285" s="201">
        <f t="shared" si="1045"/>
        <v>0</v>
      </c>
      <c r="G3285" s="201">
        <f t="shared" si="1046"/>
        <v>0</v>
      </c>
    </row>
    <row r="3286" spans="1:7" ht="24" customHeight="1" x14ac:dyDescent="0.2">
      <c r="A3286" s="211" t="str">
        <f t="shared" si="1042"/>
        <v/>
      </c>
      <c r="B3286" s="211" t="str">
        <f t="shared" si="1043"/>
        <v/>
      </c>
      <c r="C3286" s="221"/>
      <c r="D3286" s="172" t="str">
        <f t="shared" si="1044"/>
        <v/>
      </c>
      <c r="E3286" s="176"/>
      <c r="F3286" s="201">
        <f t="shared" si="1045"/>
        <v>0</v>
      </c>
      <c r="G3286" s="201">
        <f t="shared" si="1046"/>
        <v>0</v>
      </c>
    </row>
    <row r="3287" spans="1:7" ht="24" customHeight="1" x14ac:dyDescent="0.2">
      <c r="A3287" s="211" t="str">
        <f t="shared" si="1042"/>
        <v/>
      </c>
      <c r="B3287" s="211" t="str">
        <f t="shared" si="1043"/>
        <v/>
      </c>
      <c r="C3287" s="221"/>
      <c r="D3287" s="172" t="str">
        <f t="shared" si="1044"/>
        <v/>
      </c>
      <c r="E3287" s="176"/>
      <c r="F3287" s="201">
        <f t="shared" si="1045"/>
        <v>0</v>
      </c>
      <c r="G3287" s="201">
        <f t="shared" si="1046"/>
        <v>0</v>
      </c>
    </row>
    <row r="3288" spans="1:7" ht="24" customHeight="1" x14ac:dyDescent="0.2">
      <c r="A3288" s="213"/>
      <c r="E3288" s="178"/>
      <c r="F3288" s="195" t="s">
        <v>1746</v>
      </c>
      <c r="G3288" s="222">
        <f t="shared" ref="G3288" si="1047">SUBTOTAL(9,G3279:G3287)</f>
        <v>0</v>
      </c>
    </row>
    <row r="3289" spans="1:7" ht="24" customHeight="1" x14ac:dyDescent="0.2">
      <c r="A3289" s="212"/>
      <c r="E3289" s="178"/>
      <c r="G3289" s="194"/>
    </row>
    <row r="3290" spans="1:7" ht="24" customHeight="1" x14ac:dyDescent="0.2">
      <c r="A3290" s="214" t="str">
        <f t="shared" ref="A3290:B3290" si="1048">B3248</f>
        <v>13.1.4</v>
      </c>
      <c r="B3290" s="98" t="str">
        <f t="shared" si="1048"/>
        <v>Acero Inoxidable</v>
      </c>
      <c r="C3290" s="197"/>
      <c r="D3290" s="197" t="s">
        <v>1747</v>
      </c>
      <c r="E3290" s="198"/>
      <c r="F3290" s="225" t="s">
        <v>1748</v>
      </c>
      <c r="G3290" s="226">
        <f t="shared" ref="G3290" si="1049">SUBTOTAL(9,G3253:G3289)</f>
        <v>0</v>
      </c>
    </row>
    <row r="3291" spans="1:7" ht="24" customHeight="1" x14ac:dyDescent="0.2">
      <c r="A3291" s="203" t="s">
        <v>1725</v>
      </c>
      <c r="B3291" s="204"/>
      <c r="C3291" s="99"/>
      <c r="D3291" s="99"/>
      <c r="E3291" s="99"/>
      <c r="F3291" s="99"/>
      <c r="G3291" s="215"/>
    </row>
    <row r="3292" spans="1:7" ht="24" customHeight="1" x14ac:dyDescent="0.2">
      <c r="A3292" s="206" t="s">
        <v>1726</v>
      </c>
      <c r="B3292" s="207" t="str">
        <f>Comitente</f>
        <v>SUBSECRETARIA DE OBRAS PUBLICAS</v>
      </c>
      <c r="C3292" s="216"/>
      <c r="D3292" s="74"/>
      <c r="E3292" s="74"/>
      <c r="F3292" s="190"/>
      <c r="G3292" s="191"/>
    </row>
    <row r="3293" spans="1:7" ht="24" customHeight="1" x14ac:dyDescent="0.2">
      <c r="A3293" s="206" t="s">
        <v>1727</v>
      </c>
      <c r="B3293" s="207">
        <f>Contratista</f>
        <v>0</v>
      </c>
      <c r="C3293" s="217"/>
      <c r="D3293" s="217"/>
      <c r="E3293" s="217"/>
      <c r="F3293" s="190"/>
      <c r="G3293" s="191"/>
    </row>
    <row r="3294" spans="1:7" ht="24" customHeight="1" x14ac:dyDescent="0.2">
      <c r="A3294" s="206" t="s">
        <v>1728</v>
      </c>
      <c r="B3294" s="207" t="str">
        <f>Obra</f>
        <v>CAPS. VIRGEN DE GUADALUPE</v>
      </c>
      <c r="C3294" s="217"/>
      <c r="D3294" s="217"/>
      <c r="E3294" s="217"/>
      <c r="F3294" s="190" t="s">
        <v>1729</v>
      </c>
      <c r="G3294" s="218">
        <f>Fecha_Base</f>
        <v>0</v>
      </c>
    </row>
    <row r="3295" spans="1:7" ht="24" customHeight="1" x14ac:dyDescent="0.2">
      <c r="A3295" s="208" t="s">
        <v>1730</v>
      </c>
      <c r="B3295" s="100" t="str">
        <f>Ubicación</f>
        <v xml:space="preserve"> Calle Enfermera Medina y Cristobal Colon - Dpto. CAUCETE   -  Sup. 227,50m2</v>
      </c>
      <c r="C3295" s="74"/>
      <c r="E3295" s="178"/>
      <c r="G3295" s="194"/>
    </row>
    <row r="3296" spans="1:7" ht="24" customHeight="1" x14ac:dyDescent="0.2">
      <c r="A3296" s="208" t="s">
        <v>1731</v>
      </c>
      <c r="B3296" s="192">
        <f t="shared" ref="B3296" si="1050">IFERROR(VALUE(LEFT(B3297,FIND(".",B3297)-1)),"")</f>
        <v>13</v>
      </c>
      <c r="C3296" s="71" t="str">
        <f>IFERROR(VLOOKUP(B3296,Tabla_CyP,2,FALSE),"VIDRIOS Y ESPEJOS ")</f>
        <v xml:space="preserve">VIDRIOS Y ESPEJOS </v>
      </c>
      <c r="E3296" s="178"/>
      <c r="G3296" s="194"/>
    </row>
    <row r="3297" spans="1:7" ht="24" customHeight="1" x14ac:dyDescent="0.2">
      <c r="A3297" s="208" t="s">
        <v>1732</v>
      </c>
      <c r="B3297" s="193" t="str">
        <f>IFERROR(VLOOKUP(COUNTIF($A$1:A3297,"ANALISIS DE PRECIOS"),Tabla_NumeroItem,2,FALSE),"")</f>
        <v>13.2</v>
      </c>
      <c r="C3297" s="71" t="str">
        <f>IFERROR(VLOOKUP(B3297,Tabla_CyP,2,FALSE),"")</f>
        <v>Carpintería de Aluminio</v>
      </c>
      <c r="E3297" s="178"/>
      <c r="F3297" s="190" t="s">
        <v>1733</v>
      </c>
      <c r="G3297" s="194" t="str">
        <f>IFERROR(VLOOKUP(B3297,Tabla_CyP,4,FALSE),"")</f>
        <v>gl</v>
      </c>
    </row>
    <row r="3298" spans="1:7" ht="24" customHeight="1" x14ac:dyDescent="0.2">
      <c r="A3298" s="208"/>
      <c r="B3298" s="100"/>
      <c r="E3298" s="178"/>
      <c r="G3298" s="194"/>
    </row>
    <row r="3299" spans="1:7" ht="24" customHeight="1" x14ac:dyDescent="0.2">
      <c r="A3299" s="419" t="s">
        <v>1734</v>
      </c>
      <c r="B3299" s="420"/>
      <c r="C3299" s="421" t="s">
        <v>1690</v>
      </c>
      <c r="D3299" s="421" t="s">
        <v>1735</v>
      </c>
      <c r="E3299" s="423" t="s">
        <v>1736</v>
      </c>
      <c r="F3299" s="425" t="s">
        <v>1737</v>
      </c>
      <c r="G3299" s="425" t="s">
        <v>1738</v>
      </c>
    </row>
    <row r="3300" spans="1:7" ht="24" customHeight="1" x14ac:dyDescent="0.2">
      <c r="A3300" s="209" t="s">
        <v>1739</v>
      </c>
      <c r="B3300" s="209" t="s">
        <v>1740</v>
      </c>
      <c r="C3300" s="422"/>
      <c r="D3300" s="422"/>
      <c r="E3300" s="424"/>
      <c r="F3300" s="426"/>
      <c r="G3300" s="426"/>
    </row>
    <row r="3301" spans="1:7" ht="24" customHeight="1" x14ac:dyDescent="0.2">
      <c r="A3301" s="189"/>
      <c r="B3301" s="210"/>
      <c r="C3301" s="89" t="s">
        <v>1741</v>
      </c>
      <c r="D3301" s="197"/>
      <c r="E3301" s="198"/>
      <c r="F3301" s="199"/>
      <c r="G3301" s="200"/>
    </row>
    <row r="3302" spans="1:7" ht="24" customHeight="1" x14ac:dyDescent="0.2">
      <c r="A3302" s="211" t="str">
        <f t="shared" ref="A3302:A3315" si="1051">IFERROR(VLOOKUP(C3302,Tabla_Insumos,4,FALSE),"")</f>
        <v/>
      </c>
      <c r="B3302" s="211" t="str">
        <f>IFERROR(VLOOKUP(C3302,Tabla_Insumos,5,FALSE),"")</f>
        <v/>
      </c>
      <c r="C3302" s="220"/>
      <c r="D3302" s="174" t="str">
        <f t="shared" ref="D3302:D3315" si="1052">IFERROR(VLOOKUP(C3302,Tabla_Insumos,2,FALSE),"")</f>
        <v/>
      </c>
      <c r="E3302" s="173"/>
      <c r="F3302" s="201">
        <f t="shared" ref="F3302:F3315" si="1053">IFERROR(VLOOKUP(C3302,Tabla_Insumos,3,FALSE),0)</f>
        <v>0</v>
      </c>
      <c r="G3302" s="201">
        <f t="shared" ref="G3302:G3315" si="1054">ROUND(E3302*F3302,2)</f>
        <v>0</v>
      </c>
    </row>
    <row r="3303" spans="1:7" ht="24" customHeight="1" x14ac:dyDescent="0.2">
      <c r="A3303" s="211" t="str">
        <f t="shared" si="1051"/>
        <v/>
      </c>
      <c r="B3303" s="211" t="str">
        <f t="shared" ref="B3303:B3315" si="1055">IFERROR(VLOOKUP(C3303,Tabla_Insumos,5,FALSE),"")</f>
        <v/>
      </c>
      <c r="C3303" s="220"/>
      <c r="D3303" s="174" t="str">
        <f t="shared" si="1052"/>
        <v/>
      </c>
      <c r="E3303" s="173"/>
      <c r="F3303" s="201">
        <f t="shared" si="1053"/>
        <v>0</v>
      </c>
      <c r="G3303" s="201">
        <f t="shared" si="1054"/>
        <v>0</v>
      </c>
    </row>
    <row r="3304" spans="1:7" ht="24" customHeight="1" x14ac:dyDescent="0.2">
      <c r="A3304" s="211" t="str">
        <f t="shared" si="1051"/>
        <v/>
      </c>
      <c r="B3304" s="211" t="str">
        <f t="shared" si="1055"/>
        <v/>
      </c>
      <c r="C3304" s="227"/>
      <c r="D3304" s="174" t="str">
        <f t="shared" si="1052"/>
        <v/>
      </c>
      <c r="E3304" s="173"/>
      <c r="F3304" s="201">
        <f t="shared" si="1053"/>
        <v>0</v>
      </c>
      <c r="G3304" s="201">
        <f t="shared" si="1054"/>
        <v>0</v>
      </c>
    </row>
    <row r="3305" spans="1:7" ht="24" customHeight="1" x14ac:dyDescent="0.2">
      <c r="A3305" s="211" t="str">
        <f t="shared" si="1051"/>
        <v/>
      </c>
      <c r="B3305" s="211" t="str">
        <f t="shared" si="1055"/>
        <v/>
      </c>
      <c r="C3305" s="220"/>
      <c r="D3305" s="174" t="str">
        <f t="shared" si="1052"/>
        <v/>
      </c>
      <c r="E3305" s="173"/>
      <c r="F3305" s="201">
        <f t="shared" si="1053"/>
        <v>0</v>
      </c>
      <c r="G3305" s="201">
        <f t="shared" si="1054"/>
        <v>0</v>
      </c>
    </row>
    <row r="3306" spans="1:7" ht="24" customHeight="1" x14ac:dyDescent="0.2">
      <c r="A3306" s="211" t="str">
        <f t="shared" si="1051"/>
        <v/>
      </c>
      <c r="B3306" s="211" t="str">
        <f t="shared" si="1055"/>
        <v/>
      </c>
      <c r="C3306" s="221"/>
      <c r="D3306" s="172" t="str">
        <f t="shared" si="1052"/>
        <v/>
      </c>
      <c r="E3306" s="176"/>
      <c r="F3306" s="201">
        <f t="shared" si="1053"/>
        <v>0</v>
      </c>
      <c r="G3306" s="201">
        <f t="shared" si="1054"/>
        <v>0</v>
      </c>
    </row>
    <row r="3307" spans="1:7" ht="24" customHeight="1" x14ac:dyDescent="0.2">
      <c r="A3307" s="211" t="str">
        <f t="shared" si="1051"/>
        <v/>
      </c>
      <c r="B3307" s="211" t="str">
        <f t="shared" si="1055"/>
        <v/>
      </c>
      <c r="C3307" s="221"/>
      <c r="D3307" s="172" t="str">
        <f t="shared" si="1052"/>
        <v/>
      </c>
      <c r="E3307" s="176"/>
      <c r="F3307" s="201">
        <f t="shared" si="1053"/>
        <v>0</v>
      </c>
      <c r="G3307" s="201">
        <f t="shared" si="1054"/>
        <v>0</v>
      </c>
    </row>
    <row r="3308" spans="1:7" ht="24" customHeight="1" x14ac:dyDescent="0.2">
      <c r="A3308" s="211" t="str">
        <f t="shared" si="1051"/>
        <v/>
      </c>
      <c r="B3308" s="211" t="str">
        <f t="shared" si="1055"/>
        <v/>
      </c>
      <c r="C3308" s="221"/>
      <c r="D3308" s="172" t="str">
        <f t="shared" si="1052"/>
        <v/>
      </c>
      <c r="E3308" s="176"/>
      <c r="F3308" s="201">
        <f t="shared" si="1053"/>
        <v>0</v>
      </c>
      <c r="G3308" s="201">
        <f t="shared" si="1054"/>
        <v>0</v>
      </c>
    </row>
    <row r="3309" spans="1:7" ht="24" customHeight="1" x14ac:dyDescent="0.2">
      <c r="A3309" s="211" t="str">
        <f t="shared" si="1051"/>
        <v/>
      </c>
      <c r="B3309" s="211" t="str">
        <f t="shared" si="1055"/>
        <v/>
      </c>
      <c r="C3309" s="221"/>
      <c r="D3309" s="172" t="str">
        <f t="shared" si="1052"/>
        <v/>
      </c>
      <c r="E3309" s="176"/>
      <c r="F3309" s="201">
        <f t="shared" si="1053"/>
        <v>0</v>
      </c>
      <c r="G3309" s="201">
        <f t="shared" si="1054"/>
        <v>0</v>
      </c>
    </row>
    <row r="3310" spans="1:7" ht="24" customHeight="1" x14ac:dyDescent="0.2">
      <c r="A3310" s="211" t="str">
        <f t="shared" si="1051"/>
        <v/>
      </c>
      <c r="B3310" s="211" t="str">
        <f t="shared" si="1055"/>
        <v/>
      </c>
      <c r="C3310" s="221"/>
      <c r="D3310" s="172" t="str">
        <f t="shared" si="1052"/>
        <v/>
      </c>
      <c r="E3310" s="176"/>
      <c r="F3310" s="201">
        <f t="shared" si="1053"/>
        <v>0</v>
      </c>
      <c r="G3310" s="201">
        <f t="shared" si="1054"/>
        <v>0</v>
      </c>
    </row>
    <row r="3311" spans="1:7" ht="24" customHeight="1" x14ac:dyDescent="0.2">
      <c r="A3311" s="211" t="str">
        <f t="shared" si="1051"/>
        <v/>
      </c>
      <c r="B3311" s="211" t="str">
        <f t="shared" si="1055"/>
        <v/>
      </c>
      <c r="C3311" s="221"/>
      <c r="D3311" s="172" t="str">
        <f t="shared" si="1052"/>
        <v/>
      </c>
      <c r="E3311" s="176"/>
      <c r="F3311" s="201">
        <f t="shared" si="1053"/>
        <v>0</v>
      </c>
      <c r="G3311" s="201">
        <f t="shared" si="1054"/>
        <v>0</v>
      </c>
    </row>
    <row r="3312" spans="1:7" ht="24" customHeight="1" x14ac:dyDescent="0.2">
      <c r="A3312" s="211" t="str">
        <f t="shared" si="1051"/>
        <v/>
      </c>
      <c r="B3312" s="211" t="str">
        <f t="shared" si="1055"/>
        <v/>
      </c>
      <c r="C3312" s="221"/>
      <c r="D3312" s="172" t="str">
        <f t="shared" si="1052"/>
        <v/>
      </c>
      <c r="E3312" s="176"/>
      <c r="F3312" s="201">
        <f t="shared" si="1053"/>
        <v>0</v>
      </c>
      <c r="G3312" s="201">
        <f t="shared" si="1054"/>
        <v>0</v>
      </c>
    </row>
    <row r="3313" spans="1:7" ht="24" customHeight="1" x14ac:dyDescent="0.2">
      <c r="A3313" s="211" t="str">
        <f t="shared" si="1051"/>
        <v/>
      </c>
      <c r="B3313" s="211" t="str">
        <f t="shared" si="1055"/>
        <v/>
      </c>
      <c r="C3313" s="221"/>
      <c r="D3313" s="172" t="str">
        <f t="shared" si="1052"/>
        <v/>
      </c>
      <c r="E3313" s="176"/>
      <c r="F3313" s="201">
        <f t="shared" si="1053"/>
        <v>0</v>
      </c>
      <c r="G3313" s="201">
        <f t="shared" si="1054"/>
        <v>0</v>
      </c>
    </row>
    <row r="3314" spans="1:7" ht="24" customHeight="1" x14ac:dyDescent="0.2">
      <c r="A3314" s="211" t="str">
        <f t="shared" si="1051"/>
        <v/>
      </c>
      <c r="B3314" s="211" t="str">
        <f t="shared" si="1055"/>
        <v/>
      </c>
      <c r="C3314" s="221"/>
      <c r="D3314" s="172" t="str">
        <f t="shared" si="1052"/>
        <v/>
      </c>
      <c r="E3314" s="176"/>
      <c r="F3314" s="201">
        <f t="shared" si="1053"/>
        <v>0</v>
      </c>
      <c r="G3314" s="201">
        <f t="shared" si="1054"/>
        <v>0</v>
      </c>
    </row>
    <row r="3315" spans="1:7" ht="24" customHeight="1" x14ac:dyDescent="0.2">
      <c r="A3315" s="211" t="str">
        <f t="shared" si="1051"/>
        <v/>
      </c>
      <c r="B3315" s="211" t="str">
        <f t="shared" si="1055"/>
        <v/>
      </c>
      <c r="C3315" s="221"/>
      <c r="D3315" s="172" t="str">
        <f t="shared" si="1052"/>
        <v/>
      </c>
      <c r="E3315" s="176"/>
      <c r="F3315" s="202">
        <f t="shared" si="1053"/>
        <v>0</v>
      </c>
      <c r="G3315" s="201">
        <f t="shared" si="1054"/>
        <v>0</v>
      </c>
    </row>
    <row r="3316" spans="1:7" ht="24" customHeight="1" x14ac:dyDescent="0.2">
      <c r="A3316" s="212"/>
      <c r="E3316" s="178"/>
      <c r="F3316" s="195" t="s">
        <v>1742</v>
      </c>
      <c r="G3316" s="222">
        <f t="shared" ref="G3316" si="1056">SUBTOTAL(9,G3302:G3315)</f>
        <v>0</v>
      </c>
    </row>
    <row r="3317" spans="1:7" ht="24" customHeight="1" x14ac:dyDescent="0.2">
      <c r="A3317" s="212"/>
      <c r="C3317" s="74" t="s">
        <v>1743</v>
      </c>
      <c r="E3317" s="178"/>
      <c r="G3317" s="194"/>
    </row>
    <row r="3318" spans="1:7" ht="24" customHeight="1" x14ac:dyDescent="0.2">
      <c r="A3318" s="211" t="str">
        <f t="shared" ref="A3318:A3325" si="1057">IFERROR(VLOOKUP(C3318,Tabla_Insumos,4,FALSE),"")</f>
        <v/>
      </c>
      <c r="B3318" s="211" t="str">
        <f t="shared" ref="B3318:B3325" si="1058">IFERROR(VLOOKUP(A3318,Tabla_Indices,5,FALSE),"")</f>
        <v/>
      </c>
      <c r="C3318" s="220"/>
      <c r="D3318" s="174" t="str">
        <f t="shared" ref="D3318:D3325" si="1059">IFERROR(VLOOKUP(C3318,Tabla_Insumos,2,FALSE),"")</f>
        <v/>
      </c>
      <c r="E3318" s="173"/>
      <c r="F3318" s="201">
        <f t="shared" ref="F3318:F3325" si="1060">IFERROR(VLOOKUP(C3318,Tabla_Insumos,3,FALSE),0)</f>
        <v>0</v>
      </c>
      <c r="G3318" s="201">
        <f t="shared" ref="G3318:G3325" si="1061">ROUND(E3318*F3318,2)</f>
        <v>0</v>
      </c>
    </row>
    <row r="3319" spans="1:7" ht="24" customHeight="1" x14ac:dyDescent="0.2">
      <c r="A3319" s="211" t="str">
        <f t="shared" si="1057"/>
        <v/>
      </c>
      <c r="B3319" s="211" t="str">
        <f t="shared" si="1058"/>
        <v/>
      </c>
      <c r="C3319" s="220"/>
      <c r="D3319" s="174" t="str">
        <f t="shared" si="1059"/>
        <v/>
      </c>
      <c r="E3319" s="173"/>
      <c r="F3319" s="201">
        <f t="shared" si="1060"/>
        <v>0</v>
      </c>
      <c r="G3319" s="201">
        <f t="shared" si="1061"/>
        <v>0</v>
      </c>
    </row>
    <row r="3320" spans="1:7" ht="24" customHeight="1" x14ac:dyDescent="0.2">
      <c r="A3320" s="211" t="str">
        <f t="shared" si="1057"/>
        <v/>
      </c>
      <c r="B3320" s="211" t="str">
        <f t="shared" si="1058"/>
        <v/>
      </c>
      <c r="C3320" s="220"/>
      <c r="D3320" s="174" t="str">
        <f t="shared" si="1059"/>
        <v/>
      </c>
      <c r="E3320" s="173"/>
      <c r="F3320" s="201">
        <f t="shared" si="1060"/>
        <v>0</v>
      </c>
      <c r="G3320" s="201">
        <f t="shared" si="1061"/>
        <v>0</v>
      </c>
    </row>
    <row r="3321" spans="1:7" ht="24" customHeight="1" x14ac:dyDescent="0.2">
      <c r="A3321" s="211" t="str">
        <f t="shared" si="1057"/>
        <v/>
      </c>
      <c r="B3321" s="211" t="str">
        <f t="shared" si="1058"/>
        <v/>
      </c>
      <c r="C3321" s="220"/>
      <c r="D3321" s="174" t="str">
        <f t="shared" si="1059"/>
        <v/>
      </c>
      <c r="E3321" s="173"/>
      <c r="F3321" s="201">
        <f t="shared" si="1060"/>
        <v>0</v>
      </c>
      <c r="G3321" s="201">
        <f t="shared" si="1061"/>
        <v>0</v>
      </c>
    </row>
    <row r="3322" spans="1:7" ht="24" customHeight="1" x14ac:dyDescent="0.2">
      <c r="A3322" s="211" t="str">
        <f t="shared" si="1057"/>
        <v/>
      </c>
      <c r="B3322" s="211" t="str">
        <f t="shared" si="1058"/>
        <v/>
      </c>
      <c r="C3322" s="220"/>
      <c r="D3322" s="174" t="str">
        <f t="shared" si="1059"/>
        <v/>
      </c>
      <c r="E3322" s="173"/>
      <c r="F3322" s="201">
        <f t="shared" si="1060"/>
        <v>0</v>
      </c>
      <c r="G3322" s="201">
        <f t="shared" si="1061"/>
        <v>0</v>
      </c>
    </row>
    <row r="3323" spans="1:7" ht="24" customHeight="1" x14ac:dyDescent="0.2">
      <c r="A3323" s="211" t="str">
        <f t="shared" si="1057"/>
        <v/>
      </c>
      <c r="B3323" s="211" t="str">
        <f t="shared" si="1058"/>
        <v/>
      </c>
      <c r="C3323" s="220"/>
      <c r="D3323" s="174" t="str">
        <f t="shared" si="1059"/>
        <v/>
      </c>
      <c r="E3323" s="173"/>
      <c r="F3323" s="201">
        <f t="shared" si="1060"/>
        <v>0</v>
      </c>
      <c r="G3323" s="201">
        <f t="shared" si="1061"/>
        <v>0</v>
      </c>
    </row>
    <row r="3324" spans="1:7" ht="24" customHeight="1" x14ac:dyDescent="0.2">
      <c r="A3324" s="211" t="str">
        <f t="shared" si="1057"/>
        <v/>
      </c>
      <c r="B3324" s="211" t="str">
        <f t="shared" si="1058"/>
        <v/>
      </c>
      <c r="C3324" s="221"/>
      <c r="D3324" s="172" t="str">
        <f t="shared" si="1059"/>
        <v/>
      </c>
      <c r="E3324" s="176"/>
      <c r="F3324" s="201">
        <f t="shared" si="1060"/>
        <v>0</v>
      </c>
      <c r="G3324" s="201">
        <f t="shared" si="1061"/>
        <v>0</v>
      </c>
    </row>
    <row r="3325" spans="1:7" ht="24" customHeight="1" x14ac:dyDescent="0.2">
      <c r="A3325" s="211" t="str">
        <f t="shared" si="1057"/>
        <v/>
      </c>
      <c r="B3325" s="211" t="str">
        <f t="shared" si="1058"/>
        <v/>
      </c>
      <c r="C3325" s="221"/>
      <c r="D3325" s="172" t="str">
        <f t="shared" si="1059"/>
        <v/>
      </c>
      <c r="E3325" s="176"/>
      <c r="F3325" s="201">
        <f t="shared" si="1060"/>
        <v>0</v>
      </c>
      <c r="G3325" s="201">
        <f t="shared" si="1061"/>
        <v>0</v>
      </c>
    </row>
    <row r="3326" spans="1:7" ht="24" customHeight="1" x14ac:dyDescent="0.2">
      <c r="A3326" s="212"/>
      <c r="E3326" s="178"/>
      <c r="F3326" s="195" t="s">
        <v>1744</v>
      </c>
      <c r="G3326" s="222">
        <f t="shared" ref="G3326" si="1062">SUBTOTAL(9,G3318:G3325)</f>
        <v>0</v>
      </c>
    </row>
    <row r="3327" spans="1:7" ht="24" customHeight="1" x14ac:dyDescent="0.2">
      <c r="A3327" s="212"/>
      <c r="C3327" s="74" t="s">
        <v>1745</v>
      </c>
      <c r="E3327" s="178"/>
      <c r="G3327" s="194"/>
    </row>
    <row r="3328" spans="1:7" ht="24" customHeight="1" x14ac:dyDescent="0.2">
      <c r="A3328" s="211" t="str">
        <f t="shared" ref="A3328:A3336" si="1063">IFERROR(VLOOKUP(C3328,Tabla_Insumos,4,FALSE),"")</f>
        <v/>
      </c>
      <c r="B3328" s="211" t="str">
        <f t="shared" ref="B3328:B3336" si="1064">IFERROR(VLOOKUP(C3328,Tabla_Insumos,5,FALSE),"")</f>
        <v/>
      </c>
      <c r="C3328" s="220"/>
      <c r="D3328" s="174" t="str">
        <f t="shared" ref="D3328:D3336" si="1065">IFERROR(VLOOKUP(C3328,Tabla_Insumos,2,FALSE),"")</f>
        <v/>
      </c>
      <c r="E3328" s="173"/>
      <c r="F3328" s="201">
        <f t="shared" ref="F3328:F3336" si="1066">IFERROR(VLOOKUP(C3328,Tabla_Insumos,3,FALSE),0)</f>
        <v>0</v>
      </c>
      <c r="G3328" s="201">
        <f t="shared" ref="G3328:G3336" si="1067">ROUND(E3328*F3328,2)</f>
        <v>0</v>
      </c>
    </row>
    <row r="3329" spans="1:7" ht="24" customHeight="1" x14ac:dyDescent="0.2">
      <c r="A3329" s="211" t="str">
        <f t="shared" si="1063"/>
        <v/>
      </c>
      <c r="B3329" s="211" t="str">
        <f t="shared" si="1064"/>
        <v/>
      </c>
      <c r="C3329" s="220"/>
      <c r="D3329" s="174" t="str">
        <f t="shared" si="1065"/>
        <v/>
      </c>
      <c r="E3329" s="173"/>
      <c r="F3329" s="201">
        <f t="shared" si="1066"/>
        <v>0</v>
      </c>
      <c r="G3329" s="201">
        <f t="shared" si="1067"/>
        <v>0</v>
      </c>
    </row>
    <row r="3330" spans="1:7" ht="24" customHeight="1" x14ac:dyDescent="0.2">
      <c r="A3330" s="211" t="str">
        <f t="shared" si="1063"/>
        <v/>
      </c>
      <c r="B3330" s="211" t="str">
        <f t="shared" si="1064"/>
        <v/>
      </c>
      <c r="C3330" s="221"/>
      <c r="D3330" s="172" t="str">
        <f t="shared" si="1065"/>
        <v/>
      </c>
      <c r="E3330" s="176"/>
      <c r="F3330" s="201">
        <f t="shared" si="1066"/>
        <v>0</v>
      </c>
      <c r="G3330" s="201">
        <f t="shared" si="1067"/>
        <v>0</v>
      </c>
    </row>
    <row r="3331" spans="1:7" ht="24" customHeight="1" x14ac:dyDescent="0.2">
      <c r="A3331" s="211" t="str">
        <f t="shared" si="1063"/>
        <v/>
      </c>
      <c r="B3331" s="211" t="str">
        <f t="shared" si="1064"/>
        <v/>
      </c>
      <c r="C3331" s="221"/>
      <c r="D3331" s="172" t="str">
        <f t="shared" si="1065"/>
        <v/>
      </c>
      <c r="E3331" s="176"/>
      <c r="F3331" s="201">
        <f t="shared" si="1066"/>
        <v>0</v>
      </c>
      <c r="G3331" s="201">
        <f t="shared" si="1067"/>
        <v>0</v>
      </c>
    </row>
    <row r="3332" spans="1:7" ht="24" customHeight="1" x14ac:dyDescent="0.2">
      <c r="A3332" s="211" t="str">
        <f t="shared" si="1063"/>
        <v/>
      </c>
      <c r="B3332" s="211" t="str">
        <f t="shared" si="1064"/>
        <v/>
      </c>
      <c r="C3332" s="221"/>
      <c r="D3332" s="172" t="str">
        <f t="shared" si="1065"/>
        <v/>
      </c>
      <c r="E3332" s="176"/>
      <c r="F3332" s="201">
        <f t="shared" si="1066"/>
        <v>0</v>
      </c>
      <c r="G3332" s="201">
        <f t="shared" si="1067"/>
        <v>0</v>
      </c>
    </row>
    <row r="3333" spans="1:7" ht="24" customHeight="1" x14ac:dyDescent="0.2">
      <c r="A3333" s="211" t="str">
        <f t="shared" si="1063"/>
        <v/>
      </c>
      <c r="B3333" s="211" t="str">
        <f t="shared" si="1064"/>
        <v/>
      </c>
      <c r="C3333" s="221"/>
      <c r="D3333" s="172" t="str">
        <f t="shared" si="1065"/>
        <v/>
      </c>
      <c r="E3333" s="176"/>
      <c r="F3333" s="201">
        <f t="shared" si="1066"/>
        <v>0</v>
      </c>
      <c r="G3333" s="201">
        <f t="shared" si="1067"/>
        <v>0</v>
      </c>
    </row>
    <row r="3334" spans="1:7" ht="24" customHeight="1" x14ac:dyDescent="0.2">
      <c r="A3334" s="211" t="str">
        <f t="shared" si="1063"/>
        <v/>
      </c>
      <c r="B3334" s="211" t="str">
        <f t="shared" si="1064"/>
        <v/>
      </c>
      <c r="C3334" s="221"/>
      <c r="D3334" s="172" t="str">
        <f t="shared" si="1065"/>
        <v/>
      </c>
      <c r="E3334" s="176"/>
      <c r="F3334" s="201">
        <f t="shared" si="1066"/>
        <v>0</v>
      </c>
      <c r="G3334" s="201">
        <f t="shared" si="1067"/>
        <v>0</v>
      </c>
    </row>
    <row r="3335" spans="1:7" ht="24" customHeight="1" x14ac:dyDescent="0.2">
      <c r="A3335" s="211" t="str">
        <f t="shared" si="1063"/>
        <v/>
      </c>
      <c r="B3335" s="211" t="str">
        <f t="shared" si="1064"/>
        <v/>
      </c>
      <c r="C3335" s="221"/>
      <c r="D3335" s="172" t="str">
        <f t="shared" si="1065"/>
        <v/>
      </c>
      <c r="E3335" s="176"/>
      <c r="F3335" s="201">
        <f t="shared" si="1066"/>
        <v>0</v>
      </c>
      <c r="G3335" s="201">
        <f t="shared" si="1067"/>
        <v>0</v>
      </c>
    </row>
    <row r="3336" spans="1:7" ht="24" customHeight="1" x14ac:dyDescent="0.2">
      <c r="A3336" s="211" t="str">
        <f t="shared" si="1063"/>
        <v/>
      </c>
      <c r="B3336" s="211" t="str">
        <f t="shared" si="1064"/>
        <v/>
      </c>
      <c r="C3336" s="221"/>
      <c r="D3336" s="172" t="str">
        <f t="shared" si="1065"/>
        <v/>
      </c>
      <c r="E3336" s="176"/>
      <c r="F3336" s="201">
        <f t="shared" si="1066"/>
        <v>0</v>
      </c>
      <c r="G3336" s="201">
        <f t="shared" si="1067"/>
        <v>0</v>
      </c>
    </row>
    <row r="3337" spans="1:7" ht="24" customHeight="1" x14ac:dyDescent="0.2">
      <c r="A3337" s="213"/>
      <c r="E3337" s="178"/>
      <c r="F3337" s="195" t="s">
        <v>1746</v>
      </c>
      <c r="G3337" s="222">
        <f t="shared" ref="G3337" si="1068">SUBTOTAL(9,G3328:G3336)</f>
        <v>0</v>
      </c>
    </row>
    <row r="3338" spans="1:7" ht="24" customHeight="1" x14ac:dyDescent="0.2">
      <c r="A3338" s="212"/>
      <c r="E3338" s="178"/>
      <c r="G3338" s="194"/>
    </row>
    <row r="3339" spans="1:7" ht="24" customHeight="1" x14ac:dyDescent="0.2">
      <c r="A3339" s="214" t="str">
        <f t="shared" ref="A3339:B3339" si="1069">B3297</f>
        <v>13.2</v>
      </c>
      <c r="B3339" s="98" t="str">
        <f t="shared" si="1069"/>
        <v>Carpintería de Aluminio</v>
      </c>
      <c r="C3339" s="197"/>
      <c r="D3339" s="197" t="s">
        <v>1747</v>
      </c>
      <c r="E3339" s="198"/>
      <c r="F3339" s="225" t="s">
        <v>1748</v>
      </c>
      <c r="G3339" s="226">
        <f t="shared" ref="G3339" si="1070">SUBTOTAL(9,G3302:G3338)</f>
        <v>0</v>
      </c>
    </row>
    <row r="3340" spans="1:7" ht="24" customHeight="1" x14ac:dyDescent="0.2">
      <c r="A3340" s="203" t="s">
        <v>1725</v>
      </c>
      <c r="B3340" s="204"/>
      <c r="C3340" s="99"/>
      <c r="D3340" s="99"/>
      <c r="E3340" s="99"/>
      <c r="F3340" s="99"/>
      <c r="G3340" s="215"/>
    </row>
    <row r="3341" spans="1:7" ht="24" customHeight="1" x14ac:dyDescent="0.2">
      <c r="A3341" s="206" t="s">
        <v>1726</v>
      </c>
      <c r="B3341" s="207" t="str">
        <f>Comitente</f>
        <v>SUBSECRETARIA DE OBRAS PUBLICAS</v>
      </c>
      <c r="C3341" s="216"/>
      <c r="D3341" s="74"/>
      <c r="E3341" s="74"/>
      <c r="F3341" s="190"/>
      <c r="G3341" s="191"/>
    </row>
    <row r="3342" spans="1:7" ht="24" customHeight="1" x14ac:dyDescent="0.2">
      <c r="A3342" s="206" t="s">
        <v>1727</v>
      </c>
      <c r="B3342" s="207">
        <f>Contratista</f>
        <v>0</v>
      </c>
      <c r="C3342" s="217"/>
      <c r="D3342" s="217"/>
      <c r="E3342" s="217"/>
      <c r="F3342" s="190"/>
      <c r="G3342" s="191"/>
    </row>
    <row r="3343" spans="1:7" ht="24" customHeight="1" x14ac:dyDescent="0.2">
      <c r="A3343" s="206" t="s">
        <v>1728</v>
      </c>
      <c r="B3343" s="207" t="str">
        <f>Obra</f>
        <v>CAPS. VIRGEN DE GUADALUPE</v>
      </c>
      <c r="C3343" s="217"/>
      <c r="D3343" s="217"/>
      <c r="E3343" s="217"/>
      <c r="F3343" s="190" t="s">
        <v>1729</v>
      </c>
      <c r="G3343" s="218">
        <f>Fecha_Base</f>
        <v>0</v>
      </c>
    </row>
    <row r="3344" spans="1:7" ht="24" customHeight="1" x14ac:dyDescent="0.2">
      <c r="A3344" s="208" t="s">
        <v>1730</v>
      </c>
      <c r="B3344" s="100" t="str">
        <f>Ubicación</f>
        <v xml:space="preserve"> Calle Enfermera Medina y Cristobal Colon - Dpto. CAUCETE   -  Sup. 227,50m2</v>
      </c>
      <c r="C3344" s="74"/>
      <c r="E3344" s="178"/>
      <c r="G3344" s="194"/>
    </row>
    <row r="3345" spans="1:7" ht="24" customHeight="1" x14ac:dyDescent="0.2">
      <c r="A3345" s="208" t="s">
        <v>1731</v>
      </c>
      <c r="B3345" s="192">
        <f t="shared" ref="B3345" si="1071">IFERROR(VALUE(LEFT(B3346,FIND(".",B3346)-1)),"")</f>
        <v>13</v>
      </c>
      <c r="C3345" s="71" t="str">
        <f>IFERROR(VLOOKUP(B3345,Tabla_CyP,2,FALSE),"VIDRIOS Y ESPEJOS ")</f>
        <v xml:space="preserve">VIDRIOS Y ESPEJOS </v>
      </c>
      <c r="E3345" s="178"/>
      <c r="G3345" s="194"/>
    </row>
    <row r="3346" spans="1:7" ht="24" customHeight="1" x14ac:dyDescent="0.2">
      <c r="A3346" s="208" t="s">
        <v>1732</v>
      </c>
      <c r="B3346" s="193" t="str">
        <f>IFERROR(VLOOKUP(COUNTIF($A$1:A3346,"ANALISIS DE PRECIOS"),Tabla_NumeroItem,2,FALSE),"")</f>
        <v>13.3.1</v>
      </c>
      <c r="C3346" s="71" t="str">
        <f>IFERROR(VLOOKUP(B3346,Tabla_CyP,2,FALSE),"")</f>
        <v xml:space="preserve">Puertas Placas </v>
      </c>
      <c r="E3346" s="178"/>
      <c r="F3346" s="190" t="s">
        <v>1733</v>
      </c>
      <c r="G3346" s="194" t="str">
        <f>IFERROR(VLOOKUP(B3346,Tabla_CyP,4,FALSE),"")</f>
        <v>un</v>
      </c>
    </row>
    <row r="3347" spans="1:7" ht="24" customHeight="1" x14ac:dyDescent="0.2">
      <c r="A3347" s="208"/>
      <c r="B3347" s="100"/>
      <c r="E3347" s="178"/>
      <c r="G3347" s="194"/>
    </row>
    <row r="3348" spans="1:7" ht="24" customHeight="1" x14ac:dyDescent="0.2">
      <c r="A3348" s="419" t="s">
        <v>1734</v>
      </c>
      <c r="B3348" s="420"/>
      <c r="C3348" s="421" t="s">
        <v>1690</v>
      </c>
      <c r="D3348" s="421" t="s">
        <v>1735</v>
      </c>
      <c r="E3348" s="423" t="s">
        <v>1736</v>
      </c>
      <c r="F3348" s="425" t="s">
        <v>1737</v>
      </c>
      <c r="G3348" s="425" t="s">
        <v>1738</v>
      </c>
    </row>
    <row r="3349" spans="1:7" ht="24" customHeight="1" x14ac:dyDescent="0.2">
      <c r="A3349" s="209" t="s">
        <v>1739</v>
      </c>
      <c r="B3349" s="209" t="s">
        <v>1740</v>
      </c>
      <c r="C3349" s="422"/>
      <c r="D3349" s="422"/>
      <c r="E3349" s="424"/>
      <c r="F3349" s="426"/>
      <c r="G3349" s="426"/>
    </row>
    <row r="3350" spans="1:7" ht="24" customHeight="1" x14ac:dyDescent="0.2">
      <c r="A3350" s="189"/>
      <c r="B3350" s="210"/>
      <c r="C3350" s="89" t="s">
        <v>1741</v>
      </c>
      <c r="D3350" s="197"/>
      <c r="E3350" s="198"/>
      <c r="F3350" s="199"/>
      <c r="G3350" s="200"/>
    </row>
    <row r="3351" spans="1:7" ht="24" customHeight="1" x14ac:dyDescent="0.2">
      <c r="A3351" s="211" t="str">
        <f t="shared" ref="A3351:A3364" si="1072">IFERROR(VLOOKUP(C3351,Tabla_Insumos,4,FALSE),"")</f>
        <v/>
      </c>
      <c r="B3351" s="211" t="str">
        <f>IFERROR(VLOOKUP(C3351,Tabla_Insumos,5,FALSE),"")</f>
        <v/>
      </c>
      <c r="C3351" s="220"/>
      <c r="D3351" s="174" t="str">
        <f t="shared" ref="D3351:D3364" si="1073">IFERROR(VLOOKUP(C3351,Tabla_Insumos,2,FALSE),"")</f>
        <v/>
      </c>
      <c r="E3351" s="173"/>
      <c r="F3351" s="201">
        <f t="shared" ref="F3351:F3364" si="1074">IFERROR(VLOOKUP(C3351,Tabla_Insumos,3,FALSE),0)</f>
        <v>0</v>
      </c>
      <c r="G3351" s="201">
        <f t="shared" ref="G3351:G3364" si="1075">ROUND(E3351*F3351,2)</f>
        <v>0</v>
      </c>
    </row>
    <row r="3352" spans="1:7" ht="24" customHeight="1" x14ac:dyDescent="0.2">
      <c r="A3352" s="211" t="str">
        <f t="shared" si="1072"/>
        <v/>
      </c>
      <c r="B3352" s="211" t="str">
        <f t="shared" ref="B3352:B3364" si="1076">IFERROR(VLOOKUP(C3352,Tabla_Insumos,5,FALSE),"")</f>
        <v/>
      </c>
      <c r="C3352" s="220"/>
      <c r="D3352" s="174" t="str">
        <f t="shared" si="1073"/>
        <v/>
      </c>
      <c r="E3352" s="173"/>
      <c r="F3352" s="201">
        <f t="shared" si="1074"/>
        <v>0</v>
      </c>
      <c r="G3352" s="201">
        <f t="shared" si="1075"/>
        <v>0</v>
      </c>
    </row>
    <row r="3353" spans="1:7" ht="24" customHeight="1" x14ac:dyDescent="0.2">
      <c r="A3353" s="211" t="str">
        <f t="shared" si="1072"/>
        <v/>
      </c>
      <c r="B3353" s="211" t="str">
        <f t="shared" si="1076"/>
        <v/>
      </c>
      <c r="C3353" s="227"/>
      <c r="D3353" s="174" t="str">
        <f t="shared" si="1073"/>
        <v/>
      </c>
      <c r="E3353" s="173"/>
      <c r="F3353" s="201">
        <f t="shared" si="1074"/>
        <v>0</v>
      </c>
      <c r="G3353" s="201">
        <f t="shared" si="1075"/>
        <v>0</v>
      </c>
    </row>
    <row r="3354" spans="1:7" ht="24" customHeight="1" x14ac:dyDescent="0.2">
      <c r="A3354" s="211" t="str">
        <f t="shared" si="1072"/>
        <v/>
      </c>
      <c r="B3354" s="211" t="str">
        <f t="shared" si="1076"/>
        <v/>
      </c>
      <c r="C3354" s="220"/>
      <c r="D3354" s="174" t="str">
        <f t="shared" si="1073"/>
        <v/>
      </c>
      <c r="E3354" s="173"/>
      <c r="F3354" s="201">
        <f t="shared" si="1074"/>
        <v>0</v>
      </c>
      <c r="G3354" s="201">
        <f t="shared" si="1075"/>
        <v>0</v>
      </c>
    </row>
    <row r="3355" spans="1:7" ht="24" customHeight="1" x14ac:dyDescent="0.2">
      <c r="A3355" s="211" t="str">
        <f t="shared" si="1072"/>
        <v/>
      </c>
      <c r="B3355" s="211" t="str">
        <f t="shared" si="1076"/>
        <v/>
      </c>
      <c r="C3355" s="221"/>
      <c r="D3355" s="172" t="str">
        <f t="shared" si="1073"/>
        <v/>
      </c>
      <c r="E3355" s="176"/>
      <c r="F3355" s="201">
        <f t="shared" si="1074"/>
        <v>0</v>
      </c>
      <c r="G3355" s="201">
        <f t="shared" si="1075"/>
        <v>0</v>
      </c>
    </row>
    <row r="3356" spans="1:7" ht="24" customHeight="1" x14ac:dyDescent="0.2">
      <c r="A3356" s="211" t="str">
        <f t="shared" si="1072"/>
        <v/>
      </c>
      <c r="B3356" s="211" t="str">
        <f t="shared" si="1076"/>
        <v/>
      </c>
      <c r="C3356" s="221"/>
      <c r="D3356" s="172" t="str">
        <f t="shared" si="1073"/>
        <v/>
      </c>
      <c r="E3356" s="176"/>
      <c r="F3356" s="201">
        <f t="shared" si="1074"/>
        <v>0</v>
      </c>
      <c r="G3356" s="201">
        <f t="shared" si="1075"/>
        <v>0</v>
      </c>
    </row>
    <row r="3357" spans="1:7" ht="24" customHeight="1" x14ac:dyDescent="0.2">
      <c r="A3357" s="211" t="str">
        <f t="shared" si="1072"/>
        <v/>
      </c>
      <c r="B3357" s="211" t="str">
        <f t="shared" si="1076"/>
        <v/>
      </c>
      <c r="C3357" s="221"/>
      <c r="D3357" s="172" t="str">
        <f t="shared" si="1073"/>
        <v/>
      </c>
      <c r="E3357" s="176"/>
      <c r="F3357" s="201">
        <f t="shared" si="1074"/>
        <v>0</v>
      </c>
      <c r="G3357" s="201">
        <f t="shared" si="1075"/>
        <v>0</v>
      </c>
    </row>
    <row r="3358" spans="1:7" ht="24" customHeight="1" x14ac:dyDescent="0.2">
      <c r="A3358" s="211" t="str">
        <f t="shared" si="1072"/>
        <v/>
      </c>
      <c r="B3358" s="211" t="str">
        <f t="shared" si="1076"/>
        <v/>
      </c>
      <c r="C3358" s="221"/>
      <c r="D3358" s="172" t="str">
        <f t="shared" si="1073"/>
        <v/>
      </c>
      <c r="E3358" s="176"/>
      <c r="F3358" s="201">
        <f t="shared" si="1074"/>
        <v>0</v>
      </c>
      <c r="G3358" s="201">
        <f t="shared" si="1075"/>
        <v>0</v>
      </c>
    </row>
    <row r="3359" spans="1:7" ht="24" customHeight="1" x14ac:dyDescent="0.2">
      <c r="A3359" s="211" t="str">
        <f t="shared" si="1072"/>
        <v/>
      </c>
      <c r="B3359" s="211" t="str">
        <f t="shared" si="1076"/>
        <v/>
      </c>
      <c r="C3359" s="221"/>
      <c r="D3359" s="172" t="str">
        <f t="shared" si="1073"/>
        <v/>
      </c>
      <c r="E3359" s="176"/>
      <c r="F3359" s="201">
        <f t="shared" si="1074"/>
        <v>0</v>
      </c>
      <c r="G3359" s="201">
        <f t="shared" si="1075"/>
        <v>0</v>
      </c>
    </row>
    <row r="3360" spans="1:7" ht="24" customHeight="1" x14ac:dyDescent="0.2">
      <c r="A3360" s="211" t="str">
        <f t="shared" si="1072"/>
        <v/>
      </c>
      <c r="B3360" s="211" t="str">
        <f t="shared" si="1076"/>
        <v/>
      </c>
      <c r="C3360" s="221"/>
      <c r="D3360" s="172" t="str">
        <f t="shared" si="1073"/>
        <v/>
      </c>
      <c r="E3360" s="176"/>
      <c r="F3360" s="201">
        <f t="shared" si="1074"/>
        <v>0</v>
      </c>
      <c r="G3360" s="201">
        <f t="shared" si="1075"/>
        <v>0</v>
      </c>
    </row>
    <row r="3361" spans="1:7" ht="24" customHeight="1" x14ac:dyDescent="0.2">
      <c r="A3361" s="211" t="str">
        <f t="shared" si="1072"/>
        <v/>
      </c>
      <c r="B3361" s="211" t="str">
        <f t="shared" si="1076"/>
        <v/>
      </c>
      <c r="C3361" s="221"/>
      <c r="D3361" s="172" t="str">
        <f t="shared" si="1073"/>
        <v/>
      </c>
      <c r="E3361" s="176"/>
      <c r="F3361" s="201">
        <f t="shared" si="1074"/>
        <v>0</v>
      </c>
      <c r="G3361" s="201">
        <f t="shared" si="1075"/>
        <v>0</v>
      </c>
    </row>
    <row r="3362" spans="1:7" ht="24" customHeight="1" x14ac:dyDescent="0.2">
      <c r="A3362" s="211" t="str">
        <f t="shared" si="1072"/>
        <v/>
      </c>
      <c r="B3362" s="211" t="str">
        <f t="shared" si="1076"/>
        <v/>
      </c>
      <c r="C3362" s="221"/>
      <c r="D3362" s="172" t="str">
        <f t="shared" si="1073"/>
        <v/>
      </c>
      <c r="E3362" s="176"/>
      <c r="F3362" s="201">
        <f t="shared" si="1074"/>
        <v>0</v>
      </c>
      <c r="G3362" s="201">
        <f t="shared" si="1075"/>
        <v>0</v>
      </c>
    </row>
    <row r="3363" spans="1:7" ht="24" customHeight="1" x14ac:dyDescent="0.2">
      <c r="A3363" s="211" t="str">
        <f t="shared" si="1072"/>
        <v/>
      </c>
      <c r="B3363" s="211" t="str">
        <f t="shared" si="1076"/>
        <v/>
      </c>
      <c r="C3363" s="221"/>
      <c r="D3363" s="172" t="str">
        <f t="shared" si="1073"/>
        <v/>
      </c>
      <c r="E3363" s="176"/>
      <c r="F3363" s="201">
        <f t="shared" si="1074"/>
        <v>0</v>
      </c>
      <c r="G3363" s="201">
        <f t="shared" si="1075"/>
        <v>0</v>
      </c>
    </row>
    <row r="3364" spans="1:7" ht="24" customHeight="1" x14ac:dyDescent="0.2">
      <c r="A3364" s="211" t="str">
        <f t="shared" si="1072"/>
        <v/>
      </c>
      <c r="B3364" s="211" t="str">
        <f t="shared" si="1076"/>
        <v/>
      </c>
      <c r="C3364" s="221"/>
      <c r="D3364" s="172" t="str">
        <f t="shared" si="1073"/>
        <v/>
      </c>
      <c r="E3364" s="176"/>
      <c r="F3364" s="202">
        <f t="shared" si="1074"/>
        <v>0</v>
      </c>
      <c r="G3364" s="201">
        <f t="shared" si="1075"/>
        <v>0</v>
      </c>
    </row>
    <row r="3365" spans="1:7" ht="24" customHeight="1" x14ac:dyDescent="0.2">
      <c r="A3365" s="212"/>
      <c r="E3365" s="178"/>
      <c r="F3365" s="195" t="s">
        <v>1742</v>
      </c>
      <c r="G3365" s="222">
        <f t="shared" ref="G3365" si="1077">SUBTOTAL(9,G3351:G3364)</f>
        <v>0</v>
      </c>
    </row>
    <row r="3366" spans="1:7" ht="24" customHeight="1" x14ac:dyDescent="0.2">
      <c r="A3366" s="212"/>
      <c r="C3366" s="74" t="s">
        <v>1743</v>
      </c>
      <c r="E3366" s="178"/>
      <c r="G3366" s="194"/>
    </row>
    <row r="3367" spans="1:7" ht="24" customHeight="1" x14ac:dyDescent="0.2">
      <c r="A3367" s="211" t="str">
        <f t="shared" ref="A3367:A3374" si="1078">IFERROR(VLOOKUP(C3367,Tabla_Insumos,4,FALSE),"")</f>
        <v/>
      </c>
      <c r="B3367" s="211" t="str">
        <f t="shared" ref="B3367:B3374" si="1079">IFERROR(VLOOKUP(A3367,Tabla_Indices,5,FALSE),"")</f>
        <v/>
      </c>
      <c r="C3367" s="220"/>
      <c r="D3367" s="174" t="str">
        <f t="shared" ref="D3367:D3374" si="1080">IFERROR(VLOOKUP(C3367,Tabla_Insumos,2,FALSE),"")</f>
        <v/>
      </c>
      <c r="E3367" s="173"/>
      <c r="F3367" s="201">
        <f t="shared" ref="F3367:F3374" si="1081">IFERROR(VLOOKUP(C3367,Tabla_Insumos,3,FALSE),0)</f>
        <v>0</v>
      </c>
      <c r="G3367" s="201">
        <f t="shared" ref="G3367:G3374" si="1082">ROUND(E3367*F3367,2)</f>
        <v>0</v>
      </c>
    </row>
    <row r="3368" spans="1:7" ht="24" customHeight="1" x14ac:dyDescent="0.2">
      <c r="A3368" s="211" t="str">
        <f t="shared" si="1078"/>
        <v/>
      </c>
      <c r="B3368" s="211" t="str">
        <f t="shared" si="1079"/>
        <v/>
      </c>
      <c r="C3368" s="220"/>
      <c r="D3368" s="174" t="str">
        <f t="shared" si="1080"/>
        <v/>
      </c>
      <c r="E3368" s="173"/>
      <c r="F3368" s="201">
        <f t="shared" si="1081"/>
        <v>0</v>
      </c>
      <c r="G3368" s="201">
        <f t="shared" si="1082"/>
        <v>0</v>
      </c>
    </row>
    <row r="3369" spans="1:7" ht="24" customHeight="1" x14ac:dyDescent="0.2">
      <c r="A3369" s="211" t="str">
        <f t="shared" si="1078"/>
        <v/>
      </c>
      <c r="B3369" s="211" t="str">
        <f t="shared" si="1079"/>
        <v/>
      </c>
      <c r="C3369" s="220"/>
      <c r="D3369" s="174" t="str">
        <f t="shared" si="1080"/>
        <v/>
      </c>
      <c r="E3369" s="173"/>
      <c r="F3369" s="201">
        <f t="shared" si="1081"/>
        <v>0</v>
      </c>
      <c r="G3369" s="201">
        <f t="shared" si="1082"/>
        <v>0</v>
      </c>
    </row>
    <row r="3370" spans="1:7" ht="24" customHeight="1" x14ac:dyDescent="0.2">
      <c r="A3370" s="211" t="str">
        <f t="shared" si="1078"/>
        <v/>
      </c>
      <c r="B3370" s="211" t="str">
        <f t="shared" si="1079"/>
        <v/>
      </c>
      <c r="C3370" s="220"/>
      <c r="D3370" s="174" t="str">
        <f t="shared" si="1080"/>
        <v/>
      </c>
      <c r="E3370" s="173"/>
      <c r="F3370" s="201">
        <f t="shared" si="1081"/>
        <v>0</v>
      </c>
      <c r="G3370" s="201">
        <f t="shared" si="1082"/>
        <v>0</v>
      </c>
    </row>
    <row r="3371" spans="1:7" ht="24" customHeight="1" x14ac:dyDescent="0.2">
      <c r="A3371" s="211" t="str">
        <f t="shared" si="1078"/>
        <v/>
      </c>
      <c r="B3371" s="211" t="str">
        <f t="shared" si="1079"/>
        <v/>
      </c>
      <c r="C3371" s="220"/>
      <c r="D3371" s="174" t="str">
        <f t="shared" si="1080"/>
        <v/>
      </c>
      <c r="E3371" s="173"/>
      <c r="F3371" s="201">
        <f t="shared" si="1081"/>
        <v>0</v>
      </c>
      <c r="G3371" s="201">
        <f t="shared" si="1082"/>
        <v>0</v>
      </c>
    </row>
    <row r="3372" spans="1:7" ht="24" customHeight="1" x14ac:dyDescent="0.2">
      <c r="A3372" s="211" t="str">
        <f t="shared" si="1078"/>
        <v/>
      </c>
      <c r="B3372" s="211" t="str">
        <f t="shared" si="1079"/>
        <v/>
      </c>
      <c r="C3372" s="220"/>
      <c r="D3372" s="174" t="str">
        <f t="shared" si="1080"/>
        <v/>
      </c>
      <c r="E3372" s="173"/>
      <c r="F3372" s="201">
        <f t="shared" si="1081"/>
        <v>0</v>
      </c>
      <c r="G3372" s="201">
        <f t="shared" si="1082"/>
        <v>0</v>
      </c>
    </row>
    <row r="3373" spans="1:7" ht="24" customHeight="1" x14ac:dyDescent="0.2">
      <c r="A3373" s="211" t="str">
        <f t="shared" si="1078"/>
        <v/>
      </c>
      <c r="B3373" s="211" t="str">
        <f t="shared" si="1079"/>
        <v/>
      </c>
      <c r="C3373" s="221"/>
      <c r="D3373" s="172" t="str">
        <f t="shared" si="1080"/>
        <v/>
      </c>
      <c r="E3373" s="176"/>
      <c r="F3373" s="201">
        <f t="shared" si="1081"/>
        <v>0</v>
      </c>
      <c r="G3373" s="201">
        <f t="shared" si="1082"/>
        <v>0</v>
      </c>
    </row>
    <row r="3374" spans="1:7" ht="24" customHeight="1" x14ac:dyDescent="0.2">
      <c r="A3374" s="211" t="str">
        <f t="shared" si="1078"/>
        <v/>
      </c>
      <c r="B3374" s="211" t="str">
        <f t="shared" si="1079"/>
        <v/>
      </c>
      <c r="C3374" s="221"/>
      <c r="D3374" s="172" t="str">
        <f t="shared" si="1080"/>
        <v/>
      </c>
      <c r="E3374" s="176"/>
      <c r="F3374" s="201">
        <f t="shared" si="1081"/>
        <v>0</v>
      </c>
      <c r="G3374" s="201">
        <f t="shared" si="1082"/>
        <v>0</v>
      </c>
    </row>
    <row r="3375" spans="1:7" ht="24" customHeight="1" x14ac:dyDescent="0.2">
      <c r="A3375" s="212"/>
      <c r="E3375" s="178"/>
      <c r="F3375" s="195" t="s">
        <v>1744</v>
      </c>
      <c r="G3375" s="222">
        <f t="shared" ref="G3375" si="1083">SUBTOTAL(9,G3367:G3374)</f>
        <v>0</v>
      </c>
    </row>
    <row r="3376" spans="1:7" ht="24" customHeight="1" x14ac:dyDescent="0.2">
      <c r="A3376" s="212"/>
      <c r="C3376" s="74" t="s">
        <v>1745</v>
      </c>
      <c r="E3376" s="178"/>
      <c r="G3376" s="194"/>
    </row>
    <row r="3377" spans="1:7" ht="24" customHeight="1" x14ac:dyDescent="0.2">
      <c r="A3377" s="211" t="str">
        <f t="shared" ref="A3377:A3385" si="1084">IFERROR(VLOOKUP(C3377,Tabla_Insumos,4,FALSE),"")</f>
        <v/>
      </c>
      <c r="B3377" s="211" t="str">
        <f t="shared" ref="B3377:B3385" si="1085">IFERROR(VLOOKUP(C3377,Tabla_Insumos,5,FALSE),"")</f>
        <v/>
      </c>
      <c r="C3377" s="220"/>
      <c r="D3377" s="174" t="str">
        <f t="shared" ref="D3377:D3385" si="1086">IFERROR(VLOOKUP(C3377,Tabla_Insumos,2,FALSE),"")</f>
        <v/>
      </c>
      <c r="E3377" s="173"/>
      <c r="F3377" s="201">
        <f t="shared" ref="F3377:F3385" si="1087">IFERROR(VLOOKUP(C3377,Tabla_Insumos,3,FALSE),0)</f>
        <v>0</v>
      </c>
      <c r="G3377" s="201">
        <f t="shared" ref="G3377:G3385" si="1088">ROUND(E3377*F3377,2)</f>
        <v>0</v>
      </c>
    </row>
    <row r="3378" spans="1:7" ht="24" customHeight="1" x14ac:dyDescent="0.2">
      <c r="A3378" s="211" t="str">
        <f t="shared" si="1084"/>
        <v/>
      </c>
      <c r="B3378" s="211" t="str">
        <f t="shared" si="1085"/>
        <v/>
      </c>
      <c r="C3378" s="220"/>
      <c r="D3378" s="174" t="str">
        <f t="shared" si="1086"/>
        <v/>
      </c>
      <c r="E3378" s="173"/>
      <c r="F3378" s="201">
        <f t="shared" si="1087"/>
        <v>0</v>
      </c>
      <c r="G3378" s="201">
        <f t="shared" si="1088"/>
        <v>0</v>
      </c>
    </row>
    <row r="3379" spans="1:7" ht="24" customHeight="1" x14ac:dyDescent="0.2">
      <c r="A3379" s="211" t="str">
        <f t="shared" si="1084"/>
        <v/>
      </c>
      <c r="B3379" s="211" t="str">
        <f t="shared" si="1085"/>
        <v/>
      </c>
      <c r="C3379" s="221"/>
      <c r="D3379" s="172" t="str">
        <f t="shared" si="1086"/>
        <v/>
      </c>
      <c r="E3379" s="176"/>
      <c r="F3379" s="201">
        <f t="shared" si="1087"/>
        <v>0</v>
      </c>
      <c r="G3379" s="201">
        <f t="shared" si="1088"/>
        <v>0</v>
      </c>
    </row>
    <row r="3380" spans="1:7" ht="24" customHeight="1" x14ac:dyDescent="0.2">
      <c r="A3380" s="211" t="str">
        <f t="shared" si="1084"/>
        <v/>
      </c>
      <c r="B3380" s="211" t="str">
        <f t="shared" si="1085"/>
        <v/>
      </c>
      <c r="C3380" s="221"/>
      <c r="D3380" s="172" t="str">
        <f t="shared" si="1086"/>
        <v/>
      </c>
      <c r="E3380" s="176"/>
      <c r="F3380" s="201">
        <f t="shared" si="1087"/>
        <v>0</v>
      </c>
      <c r="G3380" s="201">
        <f t="shared" si="1088"/>
        <v>0</v>
      </c>
    </row>
    <row r="3381" spans="1:7" ht="24" customHeight="1" x14ac:dyDescent="0.2">
      <c r="A3381" s="211" t="str">
        <f t="shared" si="1084"/>
        <v/>
      </c>
      <c r="B3381" s="211" t="str">
        <f t="shared" si="1085"/>
        <v/>
      </c>
      <c r="C3381" s="221"/>
      <c r="D3381" s="172" t="str">
        <f t="shared" si="1086"/>
        <v/>
      </c>
      <c r="E3381" s="176"/>
      <c r="F3381" s="201">
        <f t="shared" si="1087"/>
        <v>0</v>
      </c>
      <c r="G3381" s="201">
        <f t="shared" si="1088"/>
        <v>0</v>
      </c>
    </row>
    <row r="3382" spans="1:7" ht="24" customHeight="1" x14ac:dyDescent="0.2">
      <c r="A3382" s="211" t="str">
        <f t="shared" si="1084"/>
        <v/>
      </c>
      <c r="B3382" s="211" t="str">
        <f t="shared" si="1085"/>
        <v/>
      </c>
      <c r="C3382" s="221"/>
      <c r="D3382" s="172" t="str">
        <f t="shared" si="1086"/>
        <v/>
      </c>
      <c r="E3382" s="176"/>
      <c r="F3382" s="201">
        <f t="shared" si="1087"/>
        <v>0</v>
      </c>
      <c r="G3382" s="201">
        <f t="shared" si="1088"/>
        <v>0</v>
      </c>
    </row>
    <row r="3383" spans="1:7" ht="24" customHeight="1" x14ac:dyDescent="0.2">
      <c r="A3383" s="211" t="str">
        <f t="shared" si="1084"/>
        <v/>
      </c>
      <c r="B3383" s="211" t="str">
        <f t="shared" si="1085"/>
        <v/>
      </c>
      <c r="C3383" s="221"/>
      <c r="D3383" s="172" t="str">
        <f t="shared" si="1086"/>
        <v/>
      </c>
      <c r="E3383" s="176"/>
      <c r="F3383" s="201">
        <f t="shared" si="1087"/>
        <v>0</v>
      </c>
      <c r="G3383" s="201">
        <f t="shared" si="1088"/>
        <v>0</v>
      </c>
    </row>
    <row r="3384" spans="1:7" ht="24" customHeight="1" x14ac:dyDescent="0.2">
      <c r="A3384" s="211" t="str">
        <f t="shared" si="1084"/>
        <v/>
      </c>
      <c r="B3384" s="211" t="str">
        <f t="shared" si="1085"/>
        <v/>
      </c>
      <c r="C3384" s="221"/>
      <c r="D3384" s="172" t="str">
        <f t="shared" si="1086"/>
        <v/>
      </c>
      <c r="E3384" s="176"/>
      <c r="F3384" s="201">
        <f t="shared" si="1087"/>
        <v>0</v>
      </c>
      <c r="G3384" s="201">
        <f t="shared" si="1088"/>
        <v>0</v>
      </c>
    </row>
    <row r="3385" spans="1:7" ht="24" customHeight="1" x14ac:dyDescent="0.2">
      <c r="A3385" s="211" t="str">
        <f t="shared" si="1084"/>
        <v/>
      </c>
      <c r="B3385" s="211" t="str">
        <f t="shared" si="1085"/>
        <v/>
      </c>
      <c r="C3385" s="221"/>
      <c r="D3385" s="172" t="str">
        <f t="shared" si="1086"/>
        <v/>
      </c>
      <c r="E3385" s="176"/>
      <c r="F3385" s="201">
        <f t="shared" si="1087"/>
        <v>0</v>
      </c>
      <c r="G3385" s="201">
        <f t="shared" si="1088"/>
        <v>0</v>
      </c>
    </row>
    <row r="3386" spans="1:7" ht="24" customHeight="1" x14ac:dyDescent="0.2">
      <c r="A3386" s="213"/>
      <c r="E3386" s="178"/>
      <c r="F3386" s="195" t="s">
        <v>1746</v>
      </c>
      <c r="G3386" s="222">
        <f t="shared" ref="G3386" si="1089">SUBTOTAL(9,G3377:G3385)</f>
        <v>0</v>
      </c>
    </row>
    <row r="3387" spans="1:7" ht="24" customHeight="1" x14ac:dyDescent="0.2">
      <c r="A3387" s="212"/>
      <c r="E3387" s="178"/>
      <c r="G3387" s="194"/>
    </row>
    <row r="3388" spans="1:7" ht="24" customHeight="1" x14ac:dyDescent="0.2">
      <c r="A3388" s="214" t="str">
        <f t="shared" ref="A3388:B3388" si="1090">B3346</f>
        <v>13.3.1</v>
      </c>
      <c r="B3388" s="98" t="str">
        <f t="shared" si="1090"/>
        <v xml:space="preserve">Puertas Placas </v>
      </c>
      <c r="C3388" s="197"/>
      <c r="D3388" s="197" t="s">
        <v>1747</v>
      </c>
      <c r="E3388" s="198"/>
      <c r="F3388" s="225" t="s">
        <v>1748</v>
      </c>
      <c r="G3388" s="226">
        <f t="shared" ref="G3388" si="1091">SUBTOTAL(9,G3351:G3387)</f>
        <v>0</v>
      </c>
    </row>
    <row r="3389" spans="1:7" ht="24" customHeight="1" x14ac:dyDescent="0.2">
      <c r="A3389" s="203" t="s">
        <v>1725</v>
      </c>
      <c r="B3389" s="204"/>
      <c r="C3389" s="99"/>
      <c r="D3389" s="99"/>
      <c r="E3389" s="99"/>
      <c r="F3389" s="99"/>
      <c r="G3389" s="215"/>
    </row>
    <row r="3390" spans="1:7" ht="24" customHeight="1" x14ac:dyDescent="0.2">
      <c r="A3390" s="206" t="s">
        <v>1726</v>
      </c>
      <c r="B3390" s="207" t="str">
        <f>Comitente</f>
        <v>SUBSECRETARIA DE OBRAS PUBLICAS</v>
      </c>
      <c r="C3390" s="216"/>
      <c r="D3390" s="74"/>
      <c r="E3390" s="74"/>
      <c r="F3390" s="190"/>
      <c r="G3390" s="191"/>
    </row>
    <row r="3391" spans="1:7" ht="24" customHeight="1" x14ac:dyDescent="0.2">
      <c r="A3391" s="206" t="s">
        <v>1727</v>
      </c>
      <c r="B3391" s="207">
        <f>Contratista</f>
        <v>0</v>
      </c>
      <c r="C3391" s="217"/>
      <c r="D3391" s="217"/>
      <c r="E3391" s="217"/>
      <c r="F3391" s="190"/>
      <c r="G3391" s="191"/>
    </row>
    <row r="3392" spans="1:7" ht="24" customHeight="1" x14ac:dyDescent="0.2">
      <c r="A3392" s="206" t="s">
        <v>1728</v>
      </c>
      <c r="B3392" s="207" t="str">
        <f>Obra</f>
        <v>CAPS. VIRGEN DE GUADALUPE</v>
      </c>
      <c r="C3392" s="217"/>
      <c r="D3392" s="217"/>
      <c r="E3392" s="217"/>
      <c r="F3392" s="190" t="s">
        <v>1729</v>
      </c>
      <c r="G3392" s="218">
        <f>Fecha_Base</f>
        <v>0</v>
      </c>
    </row>
    <row r="3393" spans="1:7" ht="24" customHeight="1" x14ac:dyDescent="0.2">
      <c r="A3393" s="208" t="s">
        <v>1730</v>
      </c>
      <c r="B3393" s="100" t="str">
        <f>Ubicación</f>
        <v xml:space="preserve"> Calle Enfermera Medina y Cristobal Colon - Dpto. CAUCETE   -  Sup. 227,50m2</v>
      </c>
      <c r="C3393" s="74"/>
      <c r="E3393" s="178"/>
      <c r="G3393" s="194"/>
    </row>
    <row r="3394" spans="1:7" ht="24" customHeight="1" x14ac:dyDescent="0.2">
      <c r="A3394" s="208" t="s">
        <v>1731</v>
      </c>
      <c r="B3394" s="192">
        <f t="shared" ref="B3394" si="1092">IFERROR(VALUE(LEFT(B3395,FIND(".",B3395)-1)),"")</f>
        <v>13</v>
      </c>
      <c r="C3394" s="71" t="str">
        <f>IFERROR(VLOOKUP(B3394,Tabla_CyP,2,FALSE),"VIDRIOS Y ESPEJOS ")</f>
        <v xml:space="preserve">VIDRIOS Y ESPEJOS </v>
      </c>
      <c r="E3394" s="178"/>
      <c r="G3394" s="194"/>
    </row>
    <row r="3395" spans="1:7" ht="24" customHeight="1" x14ac:dyDescent="0.2">
      <c r="A3395" s="208" t="s">
        <v>1732</v>
      </c>
      <c r="B3395" s="193" t="str">
        <f>IFERROR(VLOOKUP(COUNTIF($A$1:A3395,"ANALISIS DE PRECIOS"),Tabla_NumeroItem,2,FALSE),"")</f>
        <v>13.3.2</v>
      </c>
      <c r="C3395" s="71" t="str">
        <f>IFERROR(VLOOKUP(B3395,Tabla_CyP,2,FALSE),"")</f>
        <v>Muebles bajo y sobre mesadas</v>
      </c>
      <c r="E3395" s="178"/>
      <c r="F3395" s="190" t="s">
        <v>1733</v>
      </c>
      <c r="G3395" s="194" t="str">
        <f>IFERROR(VLOOKUP(B3395,Tabla_CyP,4,FALSE),"")</f>
        <v>gl</v>
      </c>
    </row>
    <row r="3396" spans="1:7" ht="24" customHeight="1" x14ac:dyDescent="0.2">
      <c r="A3396" s="208"/>
      <c r="B3396" s="100"/>
      <c r="E3396" s="178"/>
      <c r="G3396" s="194"/>
    </row>
    <row r="3397" spans="1:7" ht="24" customHeight="1" x14ac:dyDescent="0.2">
      <c r="A3397" s="419" t="s">
        <v>1734</v>
      </c>
      <c r="B3397" s="420"/>
      <c r="C3397" s="421" t="s">
        <v>1690</v>
      </c>
      <c r="D3397" s="421" t="s">
        <v>1735</v>
      </c>
      <c r="E3397" s="423" t="s">
        <v>1736</v>
      </c>
      <c r="F3397" s="425" t="s">
        <v>1737</v>
      </c>
      <c r="G3397" s="425" t="s">
        <v>1738</v>
      </c>
    </row>
    <row r="3398" spans="1:7" ht="24" customHeight="1" x14ac:dyDescent="0.2">
      <c r="A3398" s="209" t="s">
        <v>1739</v>
      </c>
      <c r="B3398" s="209" t="s">
        <v>1740</v>
      </c>
      <c r="C3398" s="422"/>
      <c r="D3398" s="422"/>
      <c r="E3398" s="424"/>
      <c r="F3398" s="426"/>
      <c r="G3398" s="426"/>
    </row>
    <row r="3399" spans="1:7" ht="24" customHeight="1" x14ac:dyDescent="0.2">
      <c r="A3399" s="189"/>
      <c r="B3399" s="210"/>
      <c r="C3399" s="89" t="s">
        <v>1741</v>
      </c>
      <c r="D3399" s="197"/>
      <c r="E3399" s="198"/>
      <c r="F3399" s="199"/>
      <c r="G3399" s="200"/>
    </row>
    <row r="3400" spans="1:7" ht="24" customHeight="1" x14ac:dyDescent="0.2">
      <c r="A3400" s="211" t="str">
        <f t="shared" ref="A3400:A3413" si="1093">IFERROR(VLOOKUP(C3400,Tabla_Insumos,4,FALSE),"")</f>
        <v/>
      </c>
      <c r="B3400" s="211" t="str">
        <f>IFERROR(VLOOKUP(C3400,Tabla_Insumos,5,FALSE),"")</f>
        <v/>
      </c>
      <c r="C3400" s="220"/>
      <c r="D3400" s="174" t="str">
        <f t="shared" ref="D3400:D3413" si="1094">IFERROR(VLOOKUP(C3400,Tabla_Insumos,2,FALSE),"")</f>
        <v/>
      </c>
      <c r="E3400" s="173"/>
      <c r="F3400" s="201">
        <f t="shared" ref="F3400:F3413" si="1095">IFERROR(VLOOKUP(C3400,Tabla_Insumos,3,FALSE),0)</f>
        <v>0</v>
      </c>
      <c r="G3400" s="201">
        <f t="shared" ref="G3400:G3413" si="1096">ROUND(E3400*F3400,2)</f>
        <v>0</v>
      </c>
    </row>
    <row r="3401" spans="1:7" ht="24" customHeight="1" x14ac:dyDescent="0.2">
      <c r="A3401" s="211" t="str">
        <f t="shared" si="1093"/>
        <v/>
      </c>
      <c r="B3401" s="211" t="str">
        <f t="shared" ref="B3401:B3413" si="1097">IFERROR(VLOOKUP(C3401,Tabla_Insumos,5,FALSE),"")</f>
        <v/>
      </c>
      <c r="C3401" s="220"/>
      <c r="D3401" s="174" t="str">
        <f t="shared" si="1094"/>
        <v/>
      </c>
      <c r="E3401" s="173"/>
      <c r="F3401" s="201">
        <f t="shared" si="1095"/>
        <v>0</v>
      </c>
      <c r="G3401" s="201">
        <f t="shared" si="1096"/>
        <v>0</v>
      </c>
    </row>
    <row r="3402" spans="1:7" ht="24" customHeight="1" x14ac:dyDescent="0.2">
      <c r="A3402" s="211" t="str">
        <f t="shared" si="1093"/>
        <v/>
      </c>
      <c r="B3402" s="211" t="str">
        <f t="shared" si="1097"/>
        <v/>
      </c>
      <c r="C3402" s="227"/>
      <c r="D3402" s="174" t="str">
        <f t="shared" si="1094"/>
        <v/>
      </c>
      <c r="E3402" s="173"/>
      <c r="F3402" s="201">
        <f t="shared" si="1095"/>
        <v>0</v>
      </c>
      <c r="G3402" s="201">
        <f t="shared" si="1096"/>
        <v>0</v>
      </c>
    </row>
    <row r="3403" spans="1:7" ht="24" customHeight="1" x14ac:dyDescent="0.2">
      <c r="A3403" s="211" t="str">
        <f t="shared" si="1093"/>
        <v/>
      </c>
      <c r="B3403" s="211" t="str">
        <f t="shared" si="1097"/>
        <v/>
      </c>
      <c r="C3403" s="220"/>
      <c r="D3403" s="174" t="str">
        <f t="shared" si="1094"/>
        <v/>
      </c>
      <c r="E3403" s="173"/>
      <c r="F3403" s="201">
        <f t="shared" si="1095"/>
        <v>0</v>
      </c>
      <c r="G3403" s="201">
        <f t="shared" si="1096"/>
        <v>0</v>
      </c>
    </row>
    <row r="3404" spans="1:7" ht="24" customHeight="1" x14ac:dyDescent="0.2">
      <c r="A3404" s="211" t="str">
        <f t="shared" si="1093"/>
        <v/>
      </c>
      <c r="B3404" s="211" t="str">
        <f t="shared" si="1097"/>
        <v/>
      </c>
      <c r="C3404" s="221"/>
      <c r="D3404" s="172" t="str">
        <f t="shared" si="1094"/>
        <v/>
      </c>
      <c r="E3404" s="176"/>
      <c r="F3404" s="201">
        <f t="shared" si="1095"/>
        <v>0</v>
      </c>
      <c r="G3404" s="201">
        <f t="shared" si="1096"/>
        <v>0</v>
      </c>
    </row>
    <row r="3405" spans="1:7" ht="24" customHeight="1" x14ac:dyDescent="0.2">
      <c r="A3405" s="211" t="str">
        <f t="shared" si="1093"/>
        <v/>
      </c>
      <c r="B3405" s="211" t="str">
        <f t="shared" si="1097"/>
        <v/>
      </c>
      <c r="C3405" s="221"/>
      <c r="D3405" s="172" t="str">
        <f t="shared" si="1094"/>
        <v/>
      </c>
      <c r="E3405" s="176"/>
      <c r="F3405" s="201">
        <f t="shared" si="1095"/>
        <v>0</v>
      </c>
      <c r="G3405" s="201">
        <f t="shared" si="1096"/>
        <v>0</v>
      </c>
    </row>
    <row r="3406" spans="1:7" ht="24" customHeight="1" x14ac:dyDescent="0.2">
      <c r="A3406" s="211" t="str">
        <f t="shared" si="1093"/>
        <v/>
      </c>
      <c r="B3406" s="211" t="str">
        <f t="shared" si="1097"/>
        <v/>
      </c>
      <c r="C3406" s="221"/>
      <c r="D3406" s="172" t="str">
        <f t="shared" si="1094"/>
        <v/>
      </c>
      <c r="E3406" s="176"/>
      <c r="F3406" s="201">
        <f t="shared" si="1095"/>
        <v>0</v>
      </c>
      <c r="G3406" s="201">
        <f t="shared" si="1096"/>
        <v>0</v>
      </c>
    </row>
    <row r="3407" spans="1:7" ht="24" customHeight="1" x14ac:dyDescent="0.2">
      <c r="A3407" s="211" t="str">
        <f t="shared" si="1093"/>
        <v/>
      </c>
      <c r="B3407" s="211" t="str">
        <f t="shared" si="1097"/>
        <v/>
      </c>
      <c r="C3407" s="221"/>
      <c r="D3407" s="172" t="str">
        <f t="shared" si="1094"/>
        <v/>
      </c>
      <c r="E3407" s="176"/>
      <c r="F3407" s="201">
        <f t="shared" si="1095"/>
        <v>0</v>
      </c>
      <c r="G3407" s="201">
        <f t="shared" si="1096"/>
        <v>0</v>
      </c>
    </row>
    <row r="3408" spans="1:7" ht="24" customHeight="1" x14ac:dyDescent="0.2">
      <c r="A3408" s="211" t="str">
        <f t="shared" si="1093"/>
        <v/>
      </c>
      <c r="B3408" s="211" t="str">
        <f t="shared" si="1097"/>
        <v/>
      </c>
      <c r="C3408" s="221"/>
      <c r="D3408" s="172" t="str">
        <f t="shared" si="1094"/>
        <v/>
      </c>
      <c r="E3408" s="176"/>
      <c r="F3408" s="201">
        <f t="shared" si="1095"/>
        <v>0</v>
      </c>
      <c r="G3408" s="201">
        <f t="shared" si="1096"/>
        <v>0</v>
      </c>
    </row>
    <row r="3409" spans="1:7" ht="24" customHeight="1" x14ac:dyDescent="0.2">
      <c r="A3409" s="211" t="str">
        <f t="shared" si="1093"/>
        <v/>
      </c>
      <c r="B3409" s="211" t="str">
        <f t="shared" si="1097"/>
        <v/>
      </c>
      <c r="C3409" s="221"/>
      <c r="D3409" s="172" t="str">
        <f t="shared" si="1094"/>
        <v/>
      </c>
      <c r="E3409" s="176"/>
      <c r="F3409" s="201">
        <f t="shared" si="1095"/>
        <v>0</v>
      </c>
      <c r="G3409" s="201">
        <f t="shared" si="1096"/>
        <v>0</v>
      </c>
    </row>
    <row r="3410" spans="1:7" ht="24" customHeight="1" x14ac:dyDescent="0.2">
      <c r="A3410" s="211" t="str">
        <f t="shared" si="1093"/>
        <v/>
      </c>
      <c r="B3410" s="211" t="str">
        <f t="shared" si="1097"/>
        <v/>
      </c>
      <c r="C3410" s="221"/>
      <c r="D3410" s="172" t="str">
        <f t="shared" si="1094"/>
        <v/>
      </c>
      <c r="E3410" s="176"/>
      <c r="F3410" s="201">
        <f t="shared" si="1095"/>
        <v>0</v>
      </c>
      <c r="G3410" s="201">
        <f t="shared" si="1096"/>
        <v>0</v>
      </c>
    </row>
    <row r="3411" spans="1:7" ht="24" customHeight="1" x14ac:dyDescent="0.2">
      <c r="A3411" s="211" t="str">
        <f t="shared" si="1093"/>
        <v/>
      </c>
      <c r="B3411" s="211" t="str">
        <f t="shared" si="1097"/>
        <v/>
      </c>
      <c r="C3411" s="221"/>
      <c r="D3411" s="172" t="str">
        <f t="shared" si="1094"/>
        <v/>
      </c>
      <c r="E3411" s="176"/>
      <c r="F3411" s="201">
        <f t="shared" si="1095"/>
        <v>0</v>
      </c>
      <c r="G3411" s="201">
        <f t="shared" si="1096"/>
        <v>0</v>
      </c>
    </row>
    <row r="3412" spans="1:7" ht="24" customHeight="1" x14ac:dyDescent="0.2">
      <c r="A3412" s="211" t="str">
        <f t="shared" si="1093"/>
        <v/>
      </c>
      <c r="B3412" s="211" t="str">
        <f t="shared" si="1097"/>
        <v/>
      </c>
      <c r="C3412" s="221"/>
      <c r="D3412" s="172" t="str">
        <f t="shared" si="1094"/>
        <v/>
      </c>
      <c r="E3412" s="176"/>
      <c r="F3412" s="201">
        <f t="shared" si="1095"/>
        <v>0</v>
      </c>
      <c r="G3412" s="201">
        <f t="shared" si="1096"/>
        <v>0</v>
      </c>
    </row>
    <row r="3413" spans="1:7" ht="24" customHeight="1" x14ac:dyDescent="0.2">
      <c r="A3413" s="211" t="str">
        <f t="shared" si="1093"/>
        <v/>
      </c>
      <c r="B3413" s="211" t="str">
        <f t="shared" si="1097"/>
        <v/>
      </c>
      <c r="C3413" s="221"/>
      <c r="D3413" s="172" t="str">
        <f t="shared" si="1094"/>
        <v/>
      </c>
      <c r="E3413" s="176"/>
      <c r="F3413" s="202">
        <f t="shared" si="1095"/>
        <v>0</v>
      </c>
      <c r="G3413" s="201">
        <f t="shared" si="1096"/>
        <v>0</v>
      </c>
    </row>
    <row r="3414" spans="1:7" ht="24" customHeight="1" x14ac:dyDescent="0.2">
      <c r="A3414" s="212"/>
      <c r="E3414" s="178"/>
      <c r="F3414" s="195" t="s">
        <v>1742</v>
      </c>
      <c r="G3414" s="222">
        <f t="shared" ref="G3414" si="1098">SUBTOTAL(9,G3400:G3413)</f>
        <v>0</v>
      </c>
    </row>
    <row r="3415" spans="1:7" ht="24" customHeight="1" x14ac:dyDescent="0.2">
      <c r="A3415" s="212"/>
      <c r="C3415" s="74" t="s">
        <v>1743</v>
      </c>
      <c r="E3415" s="178"/>
      <c r="G3415" s="194"/>
    </row>
    <row r="3416" spans="1:7" ht="24" customHeight="1" x14ac:dyDescent="0.2">
      <c r="A3416" s="211" t="str">
        <f t="shared" ref="A3416:A3423" si="1099">IFERROR(VLOOKUP(C3416,Tabla_Insumos,4,FALSE),"")</f>
        <v/>
      </c>
      <c r="B3416" s="211" t="str">
        <f t="shared" ref="B3416:B3423" si="1100">IFERROR(VLOOKUP(A3416,Tabla_Indices,5,FALSE),"")</f>
        <v/>
      </c>
      <c r="C3416" s="220"/>
      <c r="D3416" s="174" t="str">
        <f t="shared" ref="D3416:D3423" si="1101">IFERROR(VLOOKUP(C3416,Tabla_Insumos,2,FALSE),"")</f>
        <v/>
      </c>
      <c r="E3416" s="173"/>
      <c r="F3416" s="201">
        <f t="shared" ref="F3416:F3423" si="1102">IFERROR(VLOOKUP(C3416,Tabla_Insumos,3,FALSE),0)</f>
        <v>0</v>
      </c>
      <c r="G3416" s="201">
        <f t="shared" ref="G3416:G3423" si="1103">ROUND(E3416*F3416,2)</f>
        <v>0</v>
      </c>
    </row>
    <row r="3417" spans="1:7" ht="24" customHeight="1" x14ac:dyDescent="0.2">
      <c r="A3417" s="211" t="str">
        <f t="shared" si="1099"/>
        <v/>
      </c>
      <c r="B3417" s="211" t="str">
        <f t="shared" si="1100"/>
        <v/>
      </c>
      <c r="C3417" s="220"/>
      <c r="D3417" s="174" t="str">
        <f t="shared" si="1101"/>
        <v/>
      </c>
      <c r="E3417" s="173"/>
      <c r="F3417" s="201">
        <f t="shared" si="1102"/>
        <v>0</v>
      </c>
      <c r="G3417" s="201">
        <f t="shared" si="1103"/>
        <v>0</v>
      </c>
    </row>
    <row r="3418" spans="1:7" ht="24" customHeight="1" x14ac:dyDescent="0.2">
      <c r="A3418" s="211" t="str">
        <f t="shared" si="1099"/>
        <v/>
      </c>
      <c r="B3418" s="211" t="str">
        <f t="shared" si="1100"/>
        <v/>
      </c>
      <c r="C3418" s="220"/>
      <c r="D3418" s="174" t="str">
        <f t="shared" si="1101"/>
        <v/>
      </c>
      <c r="E3418" s="173"/>
      <c r="F3418" s="201">
        <f t="shared" si="1102"/>
        <v>0</v>
      </c>
      <c r="G3418" s="201">
        <f t="shared" si="1103"/>
        <v>0</v>
      </c>
    </row>
    <row r="3419" spans="1:7" ht="24" customHeight="1" x14ac:dyDescent="0.2">
      <c r="A3419" s="211" t="str">
        <f t="shared" si="1099"/>
        <v/>
      </c>
      <c r="B3419" s="211" t="str">
        <f t="shared" si="1100"/>
        <v/>
      </c>
      <c r="C3419" s="220"/>
      <c r="D3419" s="174" t="str">
        <f t="shared" si="1101"/>
        <v/>
      </c>
      <c r="E3419" s="173"/>
      <c r="F3419" s="201">
        <f t="shared" si="1102"/>
        <v>0</v>
      </c>
      <c r="G3419" s="201">
        <f t="shared" si="1103"/>
        <v>0</v>
      </c>
    </row>
    <row r="3420" spans="1:7" ht="24" customHeight="1" x14ac:dyDescent="0.2">
      <c r="A3420" s="211" t="str">
        <f t="shared" si="1099"/>
        <v/>
      </c>
      <c r="B3420" s="211" t="str">
        <f t="shared" si="1100"/>
        <v/>
      </c>
      <c r="C3420" s="220"/>
      <c r="D3420" s="174" t="str">
        <f t="shared" si="1101"/>
        <v/>
      </c>
      <c r="E3420" s="173"/>
      <c r="F3420" s="201">
        <f t="shared" si="1102"/>
        <v>0</v>
      </c>
      <c r="G3420" s="201">
        <f t="shared" si="1103"/>
        <v>0</v>
      </c>
    </row>
    <row r="3421" spans="1:7" ht="24" customHeight="1" x14ac:dyDescent="0.2">
      <c r="A3421" s="211" t="str">
        <f t="shared" si="1099"/>
        <v/>
      </c>
      <c r="B3421" s="211" t="str">
        <f t="shared" si="1100"/>
        <v/>
      </c>
      <c r="C3421" s="220"/>
      <c r="D3421" s="174" t="str">
        <f t="shared" si="1101"/>
        <v/>
      </c>
      <c r="E3421" s="173"/>
      <c r="F3421" s="201">
        <f t="shared" si="1102"/>
        <v>0</v>
      </c>
      <c r="G3421" s="201">
        <f t="shared" si="1103"/>
        <v>0</v>
      </c>
    </row>
    <row r="3422" spans="1:7" ht="24" customHeight="1" x14ac:dyDescent="0.2">
      <c r="A3422" s="211" t="str">
        <f t="shared" si="1099"/>
        <v/>
      </c>
      <c r="B3422" s="211" t="str">
        <f t="shared" si="1100"/>
        <v/>
      </c>
      <c r="C3422" s="221"/>
      <c r="D3422" s="172" t="str">
        <f t="shared" si="1101"/>
        <v/>
      </c>
      <c r="E3422" s="176"/>
      <c r="F3422" s="201">
        <f t="shared" si="1102"/>
        <v>0</v>
      </c>
      <c r="G3422" s="201">
        <f t="shared" si="1103"/>
        <v>0</v>
      </c>
    </row>
    <row r="3423" spans="1:7" ht="24" customHeight="1" x14ac:dyDescent="0.2">
      <c r="A3423" s="211" t="str">
        <f t="shared" si="1099"/>
        <v/>
      </c>
      <c r="B3423" s="211" t="str">
        <f t="shared" si="1100"/>
        <v/>
      </c>
      <c r="C3423" s="221"/>
      <c r="D3423" s="172" t="str">
        <f t="shared" si="1101"/>
        <v/>
      </c>
      <c r="E3423" s="176"/>
      <c r="F3423" s="201">
        <f t="shared" si="1102"/>
        <v>0</v>
      </c>
      <c r="G3423" s="201">
        <f t="shared" si="1103"/>
        <v>0</v>
      </c>
    </row>
    <row r="3424" spans="1:7" ht="24" customHeight="1" x14ac:dyDescent="0.2">
      <c r="A3424" s="212"/>
      <c r="E3424" s="178"/>
      <c r="F3424" s="195" t="s">
        <v>1744</v>
      </c>
      <c r="G3424" s="222">
        <f t="shared" ref="G3424" si="1104">SUBTOTAL(9,G3416:G3423)</f>
        <v>0</v>
      </c>
    </row>
    <row r="3425" spans="1:7" ht="24" customHeight="1" x14ac:dyDescent="0.2">
      <c r="A3425" s="212"/>
      <c r="C3425" s="74" t="s">
        <v>1745</v>
      </c>
      <c r="E3425" s="178"/>
      <c r="G3425" s="194"/>
    </row>
    <row r="3426" spans="1:7" ht="24" customHeight="1" x14ac:dyDescent="0.2">
      <c r="A3426" s="211" t="str">
        <f t="shared" ref="A3426:A3434" si="1105">IFERROR(VLOOKUP(C3426,Tabla_Insumos,4,FALSE),"")</f>
        <v/>
      </c>
      <c r="B3426" s="211" t="str">
        <f t="shared" ref="B3426:B3434" si="1106">IFERROR(VLOOKUP(C3426,Tabla_Insumos,5,FALSE),"")</f>
        <v/>
      </c>
      <c r="C3426" s="220"/>
      <c r="D3426" s="174" t="str">
        <f t="shared" ref="D3426:D3434" si="1107">IFERROR(VLOOKUP(C3426,Tabla_Insumos,2,FALSE),"")</f>
        <v/>
      </c>
      <c r="E3426" s="173"/>
      <c r="F3426" s="201">
        <f t="shared" ref="F3426:F3434" si="1108">IFERROR(VLOOKUP(C3426,Tabla_Insumos,3,FALSE),0)</f>
        <v>0</v>
      </c>
      <c r="G3426" s="201">
        <f t="shared" ref="G3426:G3434" si="1109">ROUND(E3426*F3426,2)</f>
        <v>0</v>
      </c>
    </row>
    <row r="3427" spans="1:7" ht="24" customHeight="1" x14ac:dyDescent="0.2">
      <c r="A3427" s="211" t="str">
        <f t="shared" si="1105"/>
        <v/>
      </c>
      <c r="B3427" s="211" t="str">
        <f t="shared" si="1106"/>
        <v/>
      </c>
      <c r="C3427" s="220"/>
      <c r="D3427" s="174" t="str">
        <f t="shared" si="1107"/>
        <v/>
      </c>
      <c r="E3427" s="173"/>
      <c r="F3427" s="201">
        <f t="shared" si="1108"/>
        <v>0</v>
      </c>
      <c r="G3427" s="201">
        <f t="shared" si="1109"/>
        <v>0</v>
      </c>
    </row>
    <row r="3428" spans="1:7" ht="24" customHeight="1" x14ac:dyDescent="0.2">
      <c r="A3428" s="211" t="str">
        <f t="shared" si="1105"/>
        <v/>
      </c>
      <c r="B3428" s="211" t="str">
        <f t="shared" si="1106"/>
        <v/>
      </c>
      <c r="C3428" s="221"/>
      <c r="D3428" s="172" t="str">
        <f t="shared" si="1107"/>
        <v/>
      </c>
      <c r="E3428" s="176"/>
      <c r="F3428" s="201">
        <f t="shared" si="1108"/>
        <v>0</v>
      </c>
      <c r="G3428" s="201">
        <f t="shared" si="1109"/>
        <v>0</v>
      </c>
    </row>
    <row r="3429" spans="1:7" ht="24" customHeight="1" x14ac:dyDescent="0.2">
      <c r="A3429" s="211" t="str">
        <f t="shared" si="1105"/>
        <v/>
      </c>
      <c r="B3429" s="211" t="str">
        <f t="shared" si="1106"/>
        <v/>
      </c>
      <c r="C3429" s="221"/>
      <c r="D3429" s="172" t="str">
        <f t="shared" si="1107"/>
        <v/>
      </c>
      <c r="E3429" s="176"/>
      <c r="F3429" s="201">
        <f t="shared" si="1108"/>
        <v>0</v>
      </c>
      <c r="G3429" s="201">
        <f t="shared" si="1109"/>
        <v>0</v>
      </c>
    </row>
    <row r="3430" spans="1:7" ht="24" customHeight="1" x14ac:dyDescent="0.2">
      <c r="A3430" s="211" t="str">
        <f t="shared" si="1105"/>
        <v/>
      </c>
      <c r="B3430" s="211" t="str">
        <f t="shared" si="1106"/>
        <v/>
      </c>
      <c r="C3430" s="221"/>
      <c r="D3430" s="172" t="str">
        <f t="shared" si="1107"/>
        <v/>
      </c>
      <c r="E3430" s="176"/>
      <c r="F3430" s="201">
        <f t="shared" si="1108"/>
        <v>0</v>
      </c>
      <c r="G3430" s="201">
        <f t="shared" si="1109"/>
        <v>0</v>
      </c>
    </row>
    <row r="3431" spans="1:7" ht="24" customHeight="1" x14ac:dyDescent="0.2">
      <c r="A3431" s="211" t="str">
        <f t="shared" si="1105"/>
        <v/>
      </c>
      <c r="B3431" s="211" t="str">
        <f t="shared" si="1106"/>
        <v/>
      </c>
      <c r="C3431" s="221"/>
      <c r="D3431" s="172" t="str">
        <f t="shared" si="1107"/>
        <v/>
      </c>
      <c r="E3431" s="176"/>
      <c r="F3431" s="201">
        <f t="shared" si="1108"/>
        <v>0</v>
      </c>
      <c r="G3431" s="201">
        <f t="shared" si="1109"/>
        <v>0</v>
      </c>
    </row>
    <row r="3432" spans="1:7" ht="24" customHeight="1" x14ac:dyDescent="0.2">
      <c r="A3432" s="211" t="str">
        <f t="shared" si="1105"/>
        <v/>
      </c>
      <c r="B3432" s="211" t="str">
        <f t="shared" si="1106"/>
        <v/>
      </c>
      <c r="C3432" s="221"/>
      <c r="D3432" s="172" t="str">
        <f t="shared" si="1107"/>
        <v/>
      </c>
      <c r="E3432" s="176"/>
      <c r="F3432" s="201">
        <f t="shared" si="1108"/>
        <v>0</v>
      </c>
      <c r="G3432" s="201">
        <f t="shared" si="1109"/>
        <v>0</v>
      </c>
    </row>
    <row r="3433" spans="1:7" ht="24" customHeight="1" x14ac:dyDescent="0.2">
      <c r="A3433" s="211" t="str">
        <f t="shared" si="1105"/>
        <v/>
      </c>
      <c r="B3433" s="211" t="str">
        <f t="shared" si="1106"/>
        <v/>
      </c>
      <c r="C3433" s="221"/>
      <c r="D3433" s="172" t="str">
        <f t="shared" si="1107"/>
        <v/>
      </c>
      <c r="E3433" s="176"/>
      <c r="F3433" s="201">
        <f t="shared" si="1108"/>
        <v>0</v>
      </c>
      <c r="G3433" s="201">
        <f t="shared" si="1109"/>
        <v>0</v>
      </c>
    </row>
    <row r="3434" spans="1:7" ht="24" customHeight="1" x14ac:dyDescent="0.2">
      <c r="A3434" s="211" t="str">
        <f t="shared" si="1105"/>
        <v/>
      </c>
      <c r="B3434" s="211" t="str">
        <f t="shared" si="1106"/>
        <v/>
      </c>
      <c r="C3434" s="221"/>
      <c r="D3434" s="172" t="str">
        <f t="shared" si="1107"/>
        <v/>
      </c>
      <c r="E3434" s="176"/>
      <c r="F3434" s="201">
        <f t="shared" si="1108"/>
        <v>0</v>
      </c>
      <c r="G3434" s="201">
        <f t="shared" si="1109"/>
        <v>0</v>
      </c>
    </row>
    <row r="3435" spans="1:7" ht="24" customHeight="1" x14ac:dyDescent="0.2">
      <c r="A3435" s="213"/>
      <c r="E3435" s="178"/>
      <c r="F3435" s="195" t="s">
        <v>1746</v>
      </c>
      <c r="G3435" s="222">
        <f t="shared" ref="G3435" si="1110">SUBTOTAL(9,G3426:G3434)</f>
        <v>0</v>
      </c>
    </row>
    <row r="3436" spans="1:7" ht="24" customHeight="1" x14ac:dyDescent="0.2">
      <c r="A3436" s="212"/>
      <c r="E3436" s="178"/>
      <c r="G3436" s="194"/>
    </row>
    <row r="3437" spans="1:7" ht="24" customHeight="1" x14ac:dyDescent="0.2">
      <c r="A3437" s="214" t="str">
        <f t="shared" ref="A3437:B3437" si="1111">B3395</f>
        <v>13.3.2</v>
      </c>
      <c r="B3437" s="98" t="str">
        <f t="shared" si="1111"/>
        <v>Muebles bajo y sobre mesadas</v>
      </c>
      <c r="C3437" s="197"/>
      <c r="D3437" s="197" t="s">
        <v>1747</v>
      </c>
      <c r="E3437" s="198"/>
      <c r="F3437" s="225" t="s">
        <v>1748</v>
      </c>
      <c r="G3437" s="226">
        <f t="shared" ref="G3437" si="1112">SUBTOTAL(9,G3400:G3436)</f>
        <v>0</v>
      </c>
    </row>
    <row r="3438" spans="1:7" ht="24" customHeight="1" x14ac:dyDescent="0.2">
      <c r="A3438" s="203" t="s">
        <v>1725</v>
      </c>
      <c r="B3438" s="204"/>
      <c r="C3438" s="99"/>
      <c r="D3438" s="99"/>
      <c r="E3438" s="99"/>
      <c r="F3438" s="99"/>
      <c r="G3438" s="215"/>
    </row>
    <row r="3439" spans="1:7" ht="24" customHeight="1" x14ac:dyDescent="0.2">
      <c r="A3439" s="206" t="s">
        <v>1726</v>
      </c>
      <c r="B3439" s="207" t="str">
        <f>Comitente</f>
        <v>SUBSECRETARIA DE OBRAS PUBLICAS</v>
      </c>
      <c r="C3439" s="216"/>
      <c r="D3439" s="74"/>
      <c r="E3439" s="74"/>
      <c r="F3439" s="190"/>
      <c r="G3439" s="191"/>
    </row>
    <row r="3440" spans="1:7" ht="24" customHeight="1" x14ac:dyDescent="0.2">
      <c r="A3440" s="206" t="s">
        <v>1727</v>
      </c>
      <c r="B3440" s="207">
        <f>Contratista</f>
        <v>0</v>
      </c>
      <c r="C3440" s="217"/>
      <c r="D3440" s="217"/>
      <c r="E3440" s="217"/>
      <c r="F3440" s="190"/>
      <c r="G3440" s="191"/>
    </row>
    <row r="3441" spans="1:7" ht="24" customHeight="1" x14ac:dyDescent="0.2">
      <c r="A3441" s="206" t="s">
        <v>1728</v>
      </c>
      <c r="B3441" s="207" t="str">
        <f>Obra</f>
        <v>CAPS. VIRGEN DE GUADALUPE</v>
      </c>
      <c r="C3441" s="217"/>
      <c r="D3441" s="217"/>
      <c r="E3441" s="217"/>
      <c r="F3441" s="190" t="s">
        <v>1729</v>
      </c>
      <c r="G3441" s="218">
        <f>Fecha_Base</f>
        <v>0</v>
      </c>
    </row>
    <row r="3442" spans="1:7" ht="24" customHeight="1" x14ac:dyDescent="0.2">
      <c r="A3442" s="208" t="s">
        <v>1730</v>
      </c>
      <c r="B3442" s="100" t="str">
        <f>Ubicación</f>
        <v xml:space="preserve"> Calle Enfermera Medina y Cristobal Colon - Dpto. CAUCETE   -  Sup. 227,50m2</v>
      </c>
      <c r="C3442" s="74"/>
      <c r="E3442" s="178"/>
      <c r="G3442" s="194"/>
    </row>
    <row r="3443" spans="1:7" ht="24" customHeight="1" x14ac:dyDescent="0.2">
      <c r="A3443" s="208" t="s">
        <v>1731</v>
      </c>
      <c r="B3443" s="192">
        <f t="shared" ref="B3443" si="1113">IFERROR(VALUE(LEFT(B3444,FIND(".",B3444)-1)),"")</f>
        <v>13</v>
      </c>
      <c r="C3443" s="71" t="str">
        <f>IFERROR(VLOOKUP(B3443,Tabla_CyP,2,FALSE),"VIDRIOS Y ESPEJOS ")</f>
        <v xml:space="preserve">VIDRIOS Y ESPEJOS </v>
      </c>
      <c r="E3443" s="178"/>
      <c r="G3443" s="194"/>
    </row>
    <row r="3444" spans="1:7" ht="24" customHeight="1" x14ac:dyDescent="0.2">
      <c r="A3444" s="208" t="s">
        <v>1732</v>
      </c>
      <c r="B3444" s="193" t="str">
        <f>IFERROR(VLOOKUP(COUNTIF($A$1:A3444,"ANALISIS DE PRECIOS"),Tabla_NumeroItem,2,FALSE),"")</f>
        <v>13.3.5</v>
      </c>
      <c r="C3444" s="71" t="str">
        <f>IFERROR(VLOOKUP(B3444,Tabla_CyP,2,FALSE),"")</f>
        <v>Herrajes</v>
      </c>
      <c r="E3444" s="178"/>
      <c r="F3444" s="190" t="s">
        <v>1733</v>
      </c>
      <c r="G3444" s="194" t="str">
        <f>IFERROR(VLOOKUP(B3444,Tabla_CyP,4,FALSE),"")</f>
        <v>gl</v>
      </c>
    </row>
    <row r="3445" spans="1:7" ht="24" customHeight="1" x14ac:dyDescent="0.2">
      <c r="A3445" s="208"/>
      <c r="B3445" s="100"/>
      <c r="E3445" s="178"/>
      <c r="G3445" s="194"/>
    </row>
    <row r="3446" spans="1:7" ht="24" customHeight="1" x14ac:dyDescent="0.2">
      <c r="A3446" s="419" t="s">
        <v>1734</v>
      </c>
      <c r="B3446" s="420"/>
      <c r="C3446" s="421" t="s">
        <v>1690</v>
      </c>
      <c r="D3446" s="421" t="s">
        <v>1735</v>
      </c>
      <c r="E3446" s="423" t="s">
        <v>1736</v>
      </c>
      <c r="F3446" s="425" t="s">
        <v>1737</v>
      </c>
      <c r="G3446" s="425" t="s">
        <v>1738</v>
      </c>
    </row>
    <row r="3447" spans="1:7" ht="24" customHeight="1" x14ac:dyDescent="0.2">
      <c r="A3447" s="209" t="s">
        <v>1739</v>
      </c>
      <c r="B3447" s="209" t="s">
        <v>1740</v>
      </c>
      <c r="C3447" s="422"/>
      <c r="D3447" s="422"/>
      <c r="E3447" s="424"/>
      <c r="F3447" s="426"/>
      <c r="G3447" s="426"/>
    </row>
    <row r="3448" spans="1:7" ht="24" customHeight="1" x14ac:dyDescent="0.2">
      <c r="A3448" s="189"/>
      <c r="B3448" s="210"/>
      <c r="C3448" s="89" t="s">
        <v>1741</v>
      </c>
      <c r="D3448" s="197"/>
      <c r="E3448" s="198"/>
      <c r="F3448" s="199"/>
      <c r="G3448" s="200"/>
    </row>
    <row r="3449" spans="1:7" ht="24" customHeight="1" x14ac:dyDescent="0.2">
      <c r="A3449" s="211" t="str">
        <f t="shared" ref="A3449:A3462" si="1114">IFERROR(VLOOKUP(C3449,Tabla_Insumos,4,FALSE),"")</f>
        <v/>
      </c>
      <c r="B3449" s="211" t="str">
        <f>IFERROR(VLOOKUP(C3449,Tabla_Insumos,5,FALSE),"")</f>
        <v/>
      </c>
      <c r="C3449" s="220"/>
      <c r="D3449" s="174" t="str">
        <f t="shared" ref="D3449:D3462" si="1115">IFERROR(VLOOKUP(C3449,Tabla_Insumos,2,FALSE),"")</f>
        <v/>
      </c>
      <c r="E3449" s="173"/>
      <c r="F3449" s="201">
        <f t="shared" ref="F3449:F3462" si="1116">IFERROR(VLOOKUP(C3449,Tabla_Insumos,3,FALSE),0)</f>
        <v>0</v>
      </c>
      <c r="G3449" s="201">
        <f t="shared" ref="G3449:G3462" si="1117">ROUND(E3449*F3449,2)</f>
        <v>0</v>
      </c>
    </row>
    <row r="3450" spans="1:7" ht="24" customHeight="1" x14ac:dyDescent="0.2">
      <c r="A3450" s="211" t="str">
        <f t="shared" si="1114"/>
        <v/>
      </c>
      <c r="B3450" s="211" t="str">
        <f t="shared" ref="B3450:B3462" si="1118">IFERROR(VLOOKUP(C3450,Tabla_Insumos,5,FALSE),"")</f>
        <v/>
      </c>
      <c r="C3450" s="220"/>
      <c r="D3450" s="174" t="str">
        <f t="shared" si="1115"/>
        <v/>
      </c>
      <c r="E3450" s="173"/>
      <c r="F3450" s="201">
        <f t="shared" si="1116"/>
        <v>0</v>
      </c>
      <c r="G3450" s="201">
        <f t="shared" si="1117"/>
        <v>0</v>
      </c>
    </row>
    <row r="3451" spans="1:7" ht="24" customHeight="1" x14ac:dyDescent="0.2">
      <c r="A3451" s="211" t="str">
        <f t="shared" si="1114"/>
        <v/>
      </c>
      <c r="B3451" s="211" t="str">
        <f t="shared" si="1118"/>
        <v/>
      </c>
      <c r="C3451" s="227"/>
      <c r="D3451" s="174" t="str">
        <f t="shared" si="1115"/>
        <v/>
      </c>
      <c r="E3451" s="173"/>
      <c r="F3451" s="201">
        <f t="shared" si="1116"/>
        <v>0</v>
      </c>
      <c r="G3451" s="201">
        <f t="shared" si="1117"/>
        <v>0</v>
      </c>
    </row>
    <row r="3452" spans="1:7" ht="24" customHeight="1" x14ac:dyDescent="0.2">
      <c r="A3452" s="211" t="str">
        <f t="shared" si="1114"/>
        <v/>
      </c>
      <c r="B3452" s="211" t="str">
        <f t="shared" si="1118"/>
        <v/>
      </c>
      <c r="C3452" s="220"/>
      <c r="D3452" s="174" t="str">
        <f t="shared" si="1115"/>
        <v/>
      </c>
      <c r="E3452" s="173"/>
      <c r="F3452" s="201">
        <f t="shared" si="1116"/>
        <v>0</v>
      </c>
      <c r="G3452" s="201">
        <f t="shared" si="1117"/>
        <v>0</v>
      </c>
    </row>
    <row r="3453" spans="1:7" ht="24" customHeight="1" x14ac:dyDescent="0.2">
      <c r="A3453" s="211" t="str">
        <f t="shared" si="1114"/>
        <v/>
      </c>
      <c r="B3453" s="211" t="str">
        <f t="shared" si="1118"/>
        <v/>
      </c>
      <c r="C3453" s="221"/>
      <c r="D3453" s="172" t="str">
        <f t="shared" si="1115"/>
        <v/>
      </c>
      <c r="E3453" s="176"/>
      <c r="F3453" s="201">
        <f t="shared" si="1116"/>
        <v>0</v>
      </c>
      <c r="G3453" s="201">
        <f t="shared" si="1117"/>
        <v>0</v>
      </c>
    </row>
    <row r="3454" spans="1:7" ht="24" customHeight="1" x14ac:dyDescent="0.2">
      <c r="A3454" s="211" t="str">
        <f t="shared" si="1114"/>
        <v/>
      </c>
      <c r="B3454" s="211" t="str">
        <f t="shared" si="1118"/>
        <v/>
      </c>
      <c r="C3454" s="221"/>
      <c r="D3454" s="172" t="str">
        <f t="shared" si="1115"/>
        <v/>
      </c>
      <c r="E3454" s="176"/>
      <c r="F3454" s="201">
        <f t="shared" si="1116"/>
        <v>0</v>
      </c>
      <c r="G3454" s="201">
        <f t="shared" si="1117"/>
        <v>0</v>
      </c>
    </row>
    <row r="3455" spans="1:7" ht="24" customHeight="1" x14ac:dyDescent="0.2">
      <c r="A3455" s="211" t="str">
        <f t="shared" si="1114"/>
        <v/>
      </c>
      <c r="B3455" s="211" t="str">
        <f t="shared" si="1118"/>
        <v/>
      </c>
      <c r="C3455" s="221"/>
      <c r="D3455" s="172" t="str">
        <f t="shared" si="1115"/>
        <v/>
      </c>
      <c r="E3455" s="176"/>
      <c r="F3455" s="201">
        <f t="shared" si="1116"/>
        <v>0</v>
      </c>
      <c r="G3455" s="201">
        <f t="shared" si="1117"/>
        <v>0</v>
      </c>
    </row>
    <row r="3456" spans="1:7" ht="24" customHeight="1" x14ac:dyDescent="0.2">
      <c r="A3456" s="211" t="str">
        <f t="shared" si="1114"/>
        <v/>
      </c>
      <c r="B3456" s="211" t="str">
        <f t="shared" si="1118"/>
        <v/>
      </c>
      <c r="C3456" s="221"/>
      <c r="D3456" s="172" t="str">
        <f t="shared" si="1115"/>
        <v/>
      </c>
      <c r="E3456" s="176"/>
      <c r="F3456" s="201">
        <f t="shared" si="1116"/>
        <v>0</v>
      </c>
      <c r="G3456" s="201">
        <f t="shared" si="1117"/>
        <v>0</v>
      </c>
    </row>
    <row r="3457" spans="1:7" ht="24" customHeight="1" x14ac:dyDescent="0.2">
      <c r="A3457" s="211" t="str">
        <f t="shared" si="1114"/>
        <v/>
      </c>
      <c r="B3457" s="211" t="str">
        <f t="shared" si="1118"/>
        <v/>
      </c>
      <c r="C3457" s="221"/>
      <c r="D3457" s="172" t="str">
        <f t="shared" si="1115"/>
        <v/>
      </c>
      <c r="E3457" s="176"/>
      <c r="F3457" s="201">
        <f t="shared" si="1116"/>
        <v>0</v>
      </c>
      <c r="G3457" s="201">
        <f t="shared" si="1117"/>
        <v>0</v>
      </c>
    </row>
    <row r="3458" spans="1:7" ht="24" customHeight="1" x14ac:dyDescent="0.2">
      <c r="A3458" s="211" t="str">
        <f t="shared" si="1114"/>
        <v/>
      </c>
      <c r="B3458" s="211" t="str">
        <f t="shared" si="1118"/>
        <v/>
      </c>
      <c r="C3458" s="221"/>
      <c r="D3458" s="172" t="str">
        <f t="shared" si="1115"/>
        <v/>
      </c>
      <c r="E3458" s="176"/>
      <c r="F3458" s="201">
        <f t="shared" si="1116"/>
        <v>0</v>
      </c>
      <c r="G3458" s="201">
        <f t="shared" si="1117"/>
        <v>0</v>
      </c>
    </row>
    <row r="3459" spans="1:7" ht="24" customHeight="1" x14ac:dyDescent="0.2">
      <c r="A3459" s="211" t="str">
        <f t="shared" si="1114"/>
        <v/>
      </c>
      <c r="B3459" s="211" t="str">
        <f t="shared" si="1118"/>
        <v/>
      </c>
      <c r="C3459" s="221"/>
      <c r="D3459" s="172" t="str">
        <f t="shared" si="1115"/>
        <v/>
      </c>
      <c r="E3459" s="176"/>
      <c r="F3459" s="201">
        <f t="shared" si="1116"/>
        <v>0</v>
      </c>
      <c r="G3459" s="201">
        <f t="shared" si="1117"/>
        <v>0</v>
      </c>
    </row>
    <row r="3460" spans="1:7" ht="24" customHeight="1" x14ac:dyDescent="0.2">
      <c r="A3460" s="211" t="str">
        <f t="shared" si="1114"/>
        <v/>
      </c>
      <c r="B3460" s="211" t="str">
        <f t="shared" si="1118"/>
        <v/>
      </c>
      <c r="C3460" s="221"/>
      <c r="D3460" s="172" t="str">
        <f t="shared" si="1115"/>
        <v/>
      </c>
      <c r="E3460" s="176"/>
      <c r="F3460" s="201">
        <f t="shared" si="1116"/>
        <v>0</v>
      </c>
      <c r="G3460" s="201">
        <f t="shared" si="1117"/>
        <v>0</v>
      </c>
    </row>
    <row r="3461" spans="1:7" ht="24" customHeight="1" x14ac:dyDescent="0.2">
      <c r="A3461" s="211" t="str">
        <f t="shared" si="1114"/>
        <v/>
      </c>
      <c r="B3461" s="211" t="str">
        <f t="shared" si="1118"/>
        <v/>
      </c>
      <c r="C3461" s="221"/>
      <c r="D3461" s="172" t="str">
        <f t="shared" si="1115"/>
        <v/>
      </c>
      <c r="E3461" s="176"/>
      <c r="F3461" s="201">
        <f t="shared" si="1116"/>
        <v>0</v>
      </c>
      <c r="G3461" s="201">
        <f t="shared" si="1117"/>
        <v>0</v>
      </c>
    </row>
    <row r="3462" spans="1:7" ht="24" customHeight="1" x14ac:dyDescent="0.2">
      <c r="A3462" s="211" t="str">
        <f t="shared" si="1114"/>
        <v/>
      </c>
      <c r="B3462" s="211" t="str">
        <f t="shared" si="1118"/>
        <v/>
      </c>
      <c r="C3462" s="221"/>
      <c r="D3462" s="172" t="str">
        <f t="shared" si="1115"/>
        <v/>
      </c>
      <c r="E3462" s="176"/>
      <c r="F3462" s="202">
        <f t="shared" si="1116"/>
        <v>0</v>
      </c>
      <c r="G3462" s="201">
        <f t="shared" si="1117"/>
        <v>0</v>
      </c>
    </row>
    <row r="3463" spans="1:7" ht="24" customHeight="1" x14ac:dyDescent="0.2">
      <c r="A3463" s="212"/>
      <c r="E3463" s="178"/>
      <c r="F3463" s="195" t="s">
        <v>1742</v>
      </c>
      <c r="G3463" s="222">
        <f t="shared" ref="G3463" si="1119">SUBTOTAL(9,G3449:G3462)</f>
        <v>0</v>
      </c>
    </row>
    <row r="3464" spans="1:7" ht="24" customHeight="1" x14ac:dyDescent="0.2">
      <c r="A3464" s="212"/>
      <c r="C3464" s="74" t="s">
        <v>1743</v>
      </c>
      <c r="E3464" s="178"/>
      <c r="G3464" s="194"/>
    </row>
    <row r="3465" spans="1:7" ht="24" customHeight="1" x14ac:dyDescent="0.2">
      <c r="A3465" s="211" t="str">
        <f t="shared" ref="A3465:A3472" si="1120">IFERROR(VLOOKUP(C3465,Tabla_Insumos,4,FALSE),"")</f>
        <v/>
      </c>
      <c r="B3465" s="211" t="str">
        <f t="shared" ref="B3465:B3472" si="1121">IFERROR(VLOOKUP(A3465,Tabla_Indices,5,FALSE),"")</f>
        <v/>
      </c>
      <c r="C3465" s="220"/>
      <c r="D3465" s="174" t="str">
        <f t="shared" ref="D3465:D3472" si="1122">IFERROR(VLOOKUP(C3465,Tabla_Insumos,2,FALSE),"")</f>
        <v/>
      </c>
      <c r="E3465" s="173"/>
      <c r="F3465" s="201">
        <f t="shared" ref="F3465:F3472" si="1123">IFERROR(VLOOKUP(C3465,Tabla_Insumos,3,FALSE),0)</f>
        <v>0</v>
      </c>
      <c r="G3465" s="201">
        <f t="shared" ref="G3465:G3472" si="1124">ROUND(E3465*F3465,2)</f>
        <v>0</v>
      </c>
    </row>
    <row r="3466" spans="1:7" ht="24" customHeight="1" x14ac:dyDescent="0.2">
      <c r="A3466" s="211" t="str">
        <f t="shared" si="1120"/>
        <v/>
      </c>
      <c r="B3466" s="211" t="str">
        <f t="shared" si="1121"/>
        <v/>
      </c>
      <c r="C3466" s="220"/>
      <c r="D3466" s="174" t="str">
        <f t="shared" si="1122"/>
        <v/>
      </c>
      <c r="E3466" s="173"/>
      <c r="F3466" s="201">
        <f t="shared" si="1123"/>
        <v>0</v>
      </c>
      <c r="G3466" s="201">
        <f t="shared" si="1124"/>
        <v>0</v>
      </c>
    </row>
    <row r="3467" spans="1:7" ht="24" customHeight="1" x14ac:dyDescent="0.2">
      <c r="A3467" s="211" t="str">
        <f t="shared" si="1120"/>
        <v/>
      </c>
      <c r="B3467" s="211" t="str">
        <f t="shared" si="1121"/>
        <v/>
      </c>
      <c r="C3467" s="220"/>
      <c r="D3467" s="174" t="str">
        <f t="shared" si="1122"/>
        <v/>
      </c>
      <c r="E3467" s="173"/>
      <c r="F3467" s="201">
        <f t="shared" si="1123"/>
        <v>0</v>
      </c>
      <c r="G3467" s="201">
        <f t="shared" si="1124"/>
        <v>0</v>
      </c>
    </row>
    <row r="3468" spans="1:7" ht="24" customHeight="1" x14ac:dyDescent="0.2">
      <c r="A3468" s="211" t="str">
        <f t="shared" si="1120"/>
        <v/>
      </c>
      <c r="B3468" s="211" t="str">
        <f t="shared" si="1121"/>
        <v/>
      </c>
      <c r="C3468" s="220"/>
      <c r="D3468" s="174" t="str">
        <f t="shared" si="1122"/>
        <v/>
      </c>
      <c r="E3468" s="173"/>
      <c r="F3468" s="201">
        <f t="shared" si="1123"/>
        <v>0</v>
      </c>
      <c r="G3468" s="201">
        <f t="shared" si="1124"/>
        <v>0</v>
      </c>
    </row>
    <row r="3469" spans="1:7" ht="24" customHeight="1" x14ac:dyDescent="0.2">
      <c r="A3469" s="211" t="str">
        <f t="shared" si="1120"/>
        <v/>
      </c>
      <c r="B3469" s="211" t="str">
        <f t="shared" si="1121"/>
        <v/>
      </c>
      <c r="C3469" s="220"/>
      <c r="D3469" s="174" t="str">
        <f t="shared" si="1122"/>
        <v/>
      </c>
      <c r="E3469" s="173"/>
      <c r="F3469" s="201">
        <f t="shared" si="1123"/>
        <v>0</v>
      </c>
      <c r="G3469" s="201">
        <f t="shared" si="1124"/>
        <v>0</v>
      </c>
    </row>
    <row r="3470" spans="1:7" ht="24" customHeight="1" x14ac:dyDescent="0.2">
      <c r="A3470" s="211" t="str">
        <f t="shared" si="1120"/>
        <v/>
      </c>
      <c r="B3470" s="211" t="str">
        <f t="shared" si="1121"/>
        <v/>
      </c>
      <c r="C3470" s="220"/>
      <c r="D3470" s="174" t="str">
        <f t="shared" si="1122"/>
        <v/>
      </c>
      <c r="E3470" s="173"/>
      <c r="F3470" s="201">
        <f t="shared" si="1123"/>
        <v>0</v>
      </c>
      <c r="G3470" s="201">
        <f t="shared" si="1124"/>
        <v>0</v>
      </c>
    </row>
    <row r="3471" spans="1:7" ht="24" customHeight="1" x14ac:dyDescent="0.2">
      <c r="A3471" s="211" t="str">
        <f t="shared" si="1120"/>
        <v/>
      </c>
      <c r="B3471" s="211" t="str">
        <f t="shared" si="1121"/>
        <v/>
      </c>
      <c r="C3471" s="221"/>
      <c r="D3471" s="172" t="str">
        <f t="shared" si="1122"/>
        <v/>
      </c>
      <c r="E3471" s="176"/>
      <c r="F3471" s="201">
        <f t="shared" si="1123"/>
        <v>0</v>
      </c>
      <c r="G3471" s="201">
        <f t="shared" si="1124"/>
        <v>0</v>
      </c>
    </row>
    <row r="3472" spans="1:7" ht="24" customHeight="1" x14ac:dyDescent="0.2">
      <c r="A3472" s="211" t="str">
        <f t="shared" si="1120"/>
        <v/>
      </c>
      <c r="B3472" s="211" t="str">
        <f t="shared" si="1121"/>
        <v/>
      </c>
      <c r="C3472" s="221"/>
      <c r="D3472" s="172" t="str">
        <f t="shared" si="1122"/>
        <v/>
      </c>
      <c r="E3472" s="176"/>
      <c r="F3472" s="201">
        <f t="shared" si="1123"/>
        <v>0</v>
      </c>
      <c r="G3472" s="201">
        <f t="shared" si="1124"/>
        <v>0</v>
      </c>
    </row>
    <row r="3473" spans="1:7" ht="24" customHeight="1" x14ac:dyDescent="0.2">
      <c r="A3473" s="212"/>
      <c r="E3473" s="178"/>
      <c r="F3473" s="195" t="s">
        <v>1744</v>
      </c>
      <c r="G3473" s="222">
        <f t="shared" ref="G3473" si="1125">SUBTOTAL(9,G3465:G3472)</f>
        <v>0</v>
      </c>
    </row>
    <row r="3474" spans="1:7" ht="24" customHeight="1" x14ac:dyDescent="0.2">
      <c r="A3474" s="212"/>
      <c r="C3474" s="74" t="s">
        <v>1745</v>
      </c>
      <c r="E3474" s="178"/>
      <c r="G3474" s="194"/>
    </row>
    <row r="3475" spans="1:7" ht="24" customHeight="1" x14ac:dyDescent="0.2">
      <c r="A3475" s="211" t="str">
        <f t="shared" ref="A3475:A3483" si="1126">IFERROR(VLOOKUP(C3475,Tabla_Insumos,4,FALSE),"")</f>
        <v/>
      </c>
      <c r="B3475" s="211" t="str">
        <f t="shared" ref="B3475:B3483" si="1127">IFERROR(VLOOKUP(C3475,Tabla_Insumos,5,FALSE),"")</f>
        <v/>
      </c>
      <c r="C3475" s="220"/>
      <c r="D3475" s="174" t="str">
        <f t="shared" ref="D3475:D3483" si="1128">IFERROR(VLOOKUP(C3475,Tabla_Insumos,2,FALSE),"")</f>
        <v/>
      </c>
      <c r="E3475" s="173"/>
      <c r="F3475" s="201">
        <f t="shared" ref="F3475:F3483" si="1129">IFERROR(VLOOKUP(C3475,Tabla_Insumos,3,FALSE),0)</f>
        <v>0</v>
      </c>
      <c r="G3475" s="201">
        <f t="shared" ref="G3475:G3483" si="1130">ROUND(E3475*F3475,2)</f>
        <v>0</v>
      </c>
    </row>
    <row r="3476" spans="1:7" ht="24" customHeight="1" x14ac:dyDescent="0.2">
      <c r="A3476" s="211" t="str">
        <f t="shared" si="1126"/>
        <v/>
      </c>
      <c r="B3476" s="211" t="str">
        <f t="shared" si="1127"/>
        <v/>
      </c>
      <c r="C3476" s="220"/>
      <c r="D3476" s="174" t="str">
        <f t="shared" si="1128"/>
        <v/>
      </c>
      <c r="E3476" s="173"/>
      <c r="F3476" s="201">
        <f t="shared" si="1129"/>
        <v>0</v>
      </c>
      <c r="G3476" s="201">
        <f t="shared" si="1130"/>
        <v>0</v>
      </c>
    </row>
    <row r="3477" spans="1:7" ht="24" customHeight="1" x14ac:dyDescent="0.2">
      <c r="A3477" s="211" t="str">
        <f t="shared" si="1126"/>
        <v/>
      </c>
      <c r="B3477" s="211" t="str">
        <f t="shared" si="1127"/>
        <v/>
      </c>
      <c r="C3477" s="221"/>
      <c r="D3477" s="172" t="str">
        <f t="shared" si="1128"/>
        <v/>
      </c>
      <c r="E3477" s="176"/>
      <c r="F3477" s="201">
        <f t="shared" si="1129"/>
        <v>0</v>
      </c>
      <c r="G3477" s="201">
        <f t="shared" si="1130"/>
        <v>0</v>
      </c>
    </row>
    <row r="3478" spans="1:7" ht="24" customHeight="1" x14ac:dyDescent="0.2">
      <c r="A3478" s="211" t="str">
        <f t="shared" si="1126"/>
        <v/>
      </c>
      <c r="B3478" s="211" t="str">
        <f t="shared" si="1127"/>
        <v/>
      </c>
      <c r="C3478" s="221"/>
      <c r="D3478" s="172" t="str">
        <f t="shared" si="1128"/>
        <v/>
      </c>
      <c r="E3478" s="176"/>
      <c r="F3478" s="201">
        <f t="shared" si="1129"/>
        <v>0</v>
      </c>
      <c r="G3478" s="201">
        <f t="shared" si="1130"/>
        <v>0</v>
      </c>
    </row>
    <row r="3479" spans="1:7" ht="24" customHeight="1" x14ac:dyDescent="0.2">
      <c r="A3479" s="211" t="str">
        <f t="shared" si="1126"/>
        <v/>
      </c>
      <c r="B3479" s="211" t="str">
        <f t="shared" si="1127"/>
        <v/>
      </c>
      <c r="C3479" s="221"/>
      <c r="D3479" s="172" t="str">
        <f t="shared" si="1128"/>
        <v/>
      </c>
      <c r="E3479" s="176"/>
      <c r="F3479" s="201">
        <f t="shared" si="1129"/>
        <v>0</v>
      </c>
      <c r="G3479" s="201">
        <f t="shared" si="1130"/>
        <v>0</v>
      </c>
    </row>
    <row r="3480" spans="1:7" ht="24" customHeight="1" x14ac:dyDescent="0.2">
      <c r="A3480" s="211" t="str">
        <f t="shared" si="1126"/>
        <v/>
      </c>
      <c r="B3480" s="211" t="str">
        <f t="shared" si="1127"/>
        <v/>
      </c>
      <c r="C3480" s="221"/>
      <c r="D3480" s="172" t="str">
        <f t="shared" si="1128"/>
        <v/>
      </c>
      <c r="E3480" s="176"/>
      <c r="F3480" s="201">
        <f t="shared" si="1129"/>
        <v>0</v>
      </c>
      <c r="G3480" s="201">
        <f t="shared" si="1130"/>
        <v>0</v>
      </c>
    </row>
    <row r="3481" spans="1:7" ht="24" customHeight="1" x14ac:dyDescent="0.2">
      <c r="A3481" s="211" t="str">
        <f t="shared" si="1126"/>
        <v/>
      </c>
      <c r="B3481" s="211" t="str">
        <f t="shared" si="1127"/>
        <v/>
      </c>
      <c r="C3481" s="221"/>
      <c r="D3481" s="172" t="str">
        <f t="shared" si="1128"/>
        <v/>
      </c>
      <c r="E3481" s="176"/>
      <c r="F3481" s="201">
        <f t="shared" si="1129"/>
        <v>0</v>
      </c>
      <c r="G3481" s="201">
        <f t="shared" si="1130"/>
        <v>0</v>
      </c>
    </row>
    <row r="3482" spans="1:7" ht="24" customHeight="1" x14ac:dyDescent="0.2">
      <c r="A3482" s="211" t="str">
        <f t="shared" si="1126"/>
        <v/>
      </c>
      <c r="B3482" s="211" t="str">
        <f t="shared" si="1127"/>
        <v/>
      </c>
      <c r="C3482" s="221"/>
      <c r="D3482" s="172" t="str">
        <f t="shared" si="1128"/>
        <v/>
      </c>
      <c r="E3482" s="176"/>
      <c r="F3482" s="201">
        <f t="shared" si="1129"/>
        <v>0</v>
      </c>
      <c r="G3482" s="201">
        <f t="shared" si="1130"/>
        <v>0</v>
      </c>
    </row>
    <row r="3483" spans="1:7" ht="24" customHeight="1" x14ac:dyDescent="0.2">
      <c r="A3483" s="211" t="str">
        <f t="shared" si="1126"/>
        <v/>
      </c>
      <c r="B3483" s="211" t="str">
        <f t="shared" si="1127"/>
        <v/>
      </c>
      <c r="C3483" s="221"/>
      <c r="D3483" s="172" t="str">
        <f t="shared" si="1128"/>
        <v/>
      </c>
      <c r="E3483" s="176"/>
      <c r="F3483" s="201">
        <f t="shared" si="1129"/>
        <v>0</v>
      </c>
      <c r="G3483" s="201">
        <f t="shared" si="1130"/>
        <v>0</v>
      </c>
    </row>
    <row r="3484" spans="1:7" ht="24" customHeight="1" x14ac:dyDescent="0.2">
      <c r="A3484" s="213"/>
      <c r="E3484" s="178"/>
      <c r="F3484" s="195" t="s">
        <v>1746</v>
      </c>
      <c r="G3484" s="222">
        <f t="shared" ref="G3484" si="1131">SUBTOTAL(9,G3475:G3483)</f>
        <v>0</v>
      </c>
    </row>
    <row r="3485" spans="1:7" ht="24" customHeight="1" x14ac:dyDescent="0.2">
      <c r="A3485" s="212"/>
      <c r="E3485" s="178"/>
      <c r="G3485" s="194"/>
    </row>
    <row r="3486" spans="1:7" ht="24" customHeight="1" x14ac:dyDescent="0.2">
      <c r="A3486" s="214" t="str">
        <f t="shared" ref="A3486:B3486" si="1132">B3444</f>
        <v>13.3.5</v>
      </c>
      <c r="B3486" s="98" t="str">
        <f t="shared" si="1132"/>
        <v>Herrajes</v>
      </c>
      <c r="C3486" s="197"/>
      <c r="D3486" s="197" t="s">
        <v>1747</v>
      </c>
      <c r="E3486" s="198"/>
      <c r="F3486" s="225" t="s">
        <v>1748</v>
      </c>
      <c r="G3486" s="226">
        <f t="shared" ref="G3486" si="1133">SUBTOTAL(9,G3449:G3485)</f>
        <v>0</v>
      </c>
    </row>
    <row r="3487" spans="1:7" ht="24" customHeight="1" x14ac:dyDescent="0.2">
      <c r="A3487" s="203" t="s">
        <v>1725</v>
      </c>
      <c r="B3487" s="204"/>
      <c r="C3487" s="99"/>
      <c r="D3487" s="99"/>
      <c r="E3487" s="99"/>
      <c r="F3487" s="99"/>
      <c r="G3487" s="215"/>
    </row>
    <row r="3488" spans="1:7" ht="24" customHeight="1" x14ac:dyDescent="0.2">
      <c r="A3488" s="206" t="s">
        <v>1726</v>
      </c>
      <c r="B3488" s="207" t="str">
        <f>Comitente</f>
        <v>SUBSECRETARIA DE OBRAS PUBLICAS</v>
      </c>
      <c r="C3488" s="216"/>
      <c r="D3488" s="74"/>
      <c r="E3488" s="74"/>
      <c r="F3488" s="190"/>
      <c r="G3488" s="191"/>
    </row>
    <row r="3489" spans="1:7" ht="24" customHeight="1" x14ac:dyDescent="0.2">
      <c r="A3489" s="206" t="s">
        <v>1727</v>
      </c>
      <c r="B3489" s="207">
        <f>Contratista</f>
        <v>0</v>
      </c>
      <c r="C3489" s="217"/>
      <c r="D3489" s="217"/>
      <c r="E3489" s="217"/>
      <c r="F3489" s="190"/>
      <c r="G3489" s="191"/>
    </row>
    <row r="3490" spans="1:7" ht="24" customHeight="1" x14ac:dyDescent="0.2">
      <c r="A3490" s="206" t="s">
        <v>1728</v>
      </c>
      <c r="B3490" s="207" t="str">
        <f>Obra</f>
        <v>CAPS. VIRGEN DE GUADALUPE</v>
      </c>
      <c r="C3490" s="217"/>
      <c r="D3490" s="217"/>
      <c r="E3490" s="217"/>
      <c r="F3490" s="190" t="s">
        <v>1729</v>
      </c>
      <c r="G3490" s="218">
        <f>Fecha_Base</f>
        <v>0</v>
      </c>
    </row>
    <row r="3491" spans="1:7" ht="24" customHeight="1" x14ac:dyDescent="0.2">
      <c r="A3491" s="208" t="s">
        <v>1730</v>
      </c>
      <c r="B3491" s="100" t="str">
        <f>Ubicación</f>
        <v xml:space="preserve"> Calle Enfermera Medina y Cristobal Colon - Dpto. CAUCETE   -  Sup. 227,50m2</v>
      </c>
      <c r="C3491" s="74"/>
      <c r="E3491" s="178"/>
      <c r="G3491" s="194"/>
    </row>
    <row r="3492" spans="1:7" ht="24" customHeight="1" x14ac:dyDescent="0.2">
      <c r="A3492" s="208" t="s">
        <v>1731</v>
      </c>
      <c r="B3492" s="192">
        <f t="shared" ref="B3492" si="1134">IFERROR(VALUE(LEFT(B3493,FIND(".",B3493)-1)),"")</f>
        <v>13</v>
      </c>
      <c r="C3492" s="71" t="str">
        <f>IFERROR(VLOOKUP(B3492,Tabla_CyP,2,FALSE),"VIDRIOS Y ESPEJOS ")</f>
        <v xml:space="preserve">VIDRIOS Y ESPEJOS </v>
      </c>
      <c r="E3492" s="178"/>
      <c r="G3492" s="194"/>
    </row>
    <row r="3493" spans="1:7" ht="24" customHeight="1" x14ac:dyDescent="0.2">
      <c r="A3493" s="208" t="s">
        <v>1732</v>
      </c>
      <c r="B3493" s="193" t="str">
        <f>IFERROR(VLOOKUP(COUNTIF($A$1:A3493,"ANALISIS DE PRECIOS"),Tabla_NumeroItem,2,FALSE),"")</f>
        <v>13.4</v>
      </c>
      <c r="C3493" s="71" t="str">
        <f>IFERROR(VLOOKUP(B3493,Tabla_CyP,2,FALSE),"")</f>
        <v>Otras</v>
      </c>
      <c r="E3493" s="178"/>
      <c r="F3493" s="190" t="s">
        <v>1733</v>
      </c>
      <c r="G3493" s="194" t="str">
        <f>IFERROR(VLOOKUP(B3493,Tabla_CyP,4,FALSE),"")</f>
        <v>gl</v>
      </c>
    </row>
    <row r="3494" spans="1:7" ht="24" customHeight="1" x14ac:dyDescent="0.2">
      <c r="A3494" s="208"/>
      <c r="B3494" s="100"/>
      <c r="E3494" s="178"/>
      <c r="G3494" s="194"/>
    </row>
    <row r="3495" spans="1:7" ht="24" customHeight="1" x14ac:dyDescent="0.2">
      <c r="A3495" s="419" t="s">
        <v>1734</v>
      </c>
      <c r="B3495" s="420"/>
      <c r="C3495" s="421" t="s">
        <v>1690</v>
      </c>
      <c r="D3495" s="421" t="s">
        <v>1735</v>
      </c>
      <c r="E3495" s="423" t="s">
        <v>1736</v>
      </c>
      <c r="F3495" s="425" t="s">
        <v>1737</v>
      </c>
      <c r="G3495" s="425" t="s">
        <v>1738</v>
      </c>
    </row>
    <row r="3496" spans="1:7" ht="24" customHeight="1" x14ac:dyDescent="0.2">
      <c r="A3496" s="209" t="s">
        <v>1739</v>
      </c>
      <c r="B3496" s="209" t="s">
        <v>1740</v>
      </c>
      <c r="C3496" s="422"/>
      <c r="D3496" s="422"/>
      <c r="E3496" s="424"/>
      <c r="F3496" s="426"/>
      <c r="G3496" s="426"/>
    </row>
    <row r="3497" spans="1:7" ht="24" customHeight="1" x14ac:dyDescent="0.2">
      <c r="A3497" s="189"/>
      <c r="B3497" s="210"/>
      <c r="C3497" s="89" t="s">
        <v>1741</v>
      </c>
      <c r="D3497" s="197"/>
      <c r="E3497" s="198"/>
      <c r="F3497" s="199"/>
      <c r="G3497" s="200"/>
    </row>
    <row r="3498" spans="1:7" ht="24" customHeight="1" x14ac:dyDescent="0.2">
      <c r="A3498" s="211" t="str">
        <f t="shared" ref="A3498:A3511" si="1135">IFERROR(VLOOKUP(C3498,Tabla_Insumos,4,FALSE),"")</f>
        <v/>
      </c>
      <c r="B3498" s="211" t="str">
        <f>IFERROR(VLOOKUP(C3498,Tabla_Insumos,5,FALSE),"")</f>
        <v/>
      </c>
      <c r="C3498" s="220"/>
      <c r="D3498" s="174" t="str">
        <f t="shared" ref="D3498:D3511" si="1136">IFERROR(VLOOKUP(C3498,Tabla_Insumos,2,FALSE),"")</f>
        <v/>
      </c>
      <c r="E3498" s="173"/>
      <c r="F3498" s="201">
        <f t="shared" ref="F3498:F3511" si="1137">IFERROR(VLOOKUP(C3498,Tabla_Insumos,3,FALSE),0)</f>
        <v>0</v>
      </c>
      <c r="G3498" s="201">
        <f t="shared" ref="G3498:G3511" si="1138">ROUND(E3498*F3498,2)</f>
        <v>0</v>
      </c>
    </row>
    <row r="3499" spans="1:7" ht="24" customHeight="1" x14ac:dyDescent="0.2">
      <c r="A3499" s="211" t="str">
        <f t="shared" si="1135"/>
        <v/>
      </c>
      <c r="B3499" s="211" t="str">
        <f t="shared" ref="B3499:B3511" si="1139">IFERROR(VLOOKUP(C3499,Tabla_Insumos,5,FALSE),"")</f>
        <v/>
      </c>
      <c r="C3499" s="220"/>
      <c r="D3499" s="174" t="str">
        <f t="shared" si="1136"/>
        <v/>
      </c>
      <c r="E3499" s="173"/>
      <c r="F3499" s="201">
        <f t="shared" si="1137"/>
        <v>0</v>
      </c>
      <c r="G3499" s="201">
        <f t="shared" si="1138"/>
        <v>0</v>
      </c>
    </row>
    <row r="3500" spans="1:7" ht="24" customHeight="1" x14ac:dyDescent="0.2">
      <c r="A3500" s="211" t="str">
        <f t="shared" si="1135"/>
        <v/>
      </c>
      <c r="B3500" s="211" t="str">
        <f t="shared" si="1139"/>
        <v/>
      </c>
      <c r="C3500" s="227"/>
      <c r="D3500" s="174" t="str">
        <f t="shared" si="1136"/>
        <v/>
      </c>
      <c r="E3500" s="173"/>
      <c r="F3500" s="201">
        <f t="shared" si="1137"/>
        <v>0</v>
      </c>
      <c r="G3500" s="201">
        <f t="shared" si="1138"/>
        <v>0</v>
      </c>
    </row>
    <row r="3501" spans="1:7" ht="24" customHeight="1" x14ac:dyDescent="0.2">
      <c r="A3501" s="211" t="str">
        <f t="shared" si="1135"/>
        <v/>
      </c>
      <c r="B3501" s="211" t="str">
        <f t="shared" si="1139"/>
        <v/>
      </c>
      <c r="C3501" s="220"/>
      <c r="D3501" s="174" t="str">
        <f t="shared" si="1136"/>
        <v/>
      </c>
      <c r="E3501" s="173"/>
      <c r="F3501" s="201">
        <f t="shared" si="1137"/>
        <v>0</v>
      </c>
      <c r="G3501" s="201">
        <f t="shared" si="1138"/>
        <v>0</v>
      </c>
    </row>
    <row r="3502" spans="1:7" ht="24" customHeight="1" x14ac:dyDescent="0.2">
      <c r="A3502" s="211" t="str">
        <f t="shared" si="1135"/>
        <v/>
      </c>
      <c r="B3502" s="211" t="str">
        <f t="shared" si="1139"/>
        <v/>
      </c>
      <c r="C3502" s="221"/>
      <c r="D3502" s="172" t="str">
        <f t="shared" si="1136"/>
        <v/>
      </c>
      <c r="E3502" s="176"/>
      <c r="F3502" s="201">
        <f t="shared" si="1137"/>
        <v>0</v>
      </c>
      <c r="G3502" s="201">
        <f t="shared" si="1138"/>
        <v>0</v>
      </c>
    </row>
    <row r="3503" spans="1:7" ht="24" customHeight="1" x14ac:dyDescent="0.2">
      <c r="A3503" s="211" t="str">
        <f t="shared" si="1135"/>
        <v/>
      </c>
      <c r="B3503" s="211" t="str">
        <f t="shared" si="1139"/>
        <v/>
      </c>
      <c r="C3503" s="221"/>
      <c r="D3503" s="172" t="str">
        <f t="shared" si="1136"/>
        <v/>
      </c>
      <c r="E3503" s="176"/>
      <c r="F3503" s="201">
        <f t="shared" si="1137"/>
        <v>0</v>
      </c>
      <c r="G3503" s="201">
        <f t="shared" si="1138"/>
        <v>0</v>
      </c>
    </row>
    <row r="3504" spans="1:7" ht="24" customHeight="1" x14ac:dyDescent="0.2">
      <c r="A3504" s="211" t="str">
        <f t="shared" si="1135"/>
        <v/>
      </c>
      <c r="B3504" s="211" t="str">
        <f t="shared" si="1139"/>
        <v/>
      </c>
      <c r="C3504" s="221"/>
      <c r="D3504" s="172" t="str">
        <f t="shared" si="1136"/>
        <v/>
      </c>
      <c r="E3504" s="176"/>
      <c r="F3504" s="201">
        <f t="shared" si="1137"/>
        <v>0</v>
      </c>
      <c r="G3504" s="201">
        <f t="shared" si="1138"/>
        <v>0</v>
      </c>
    </row>
    <row r="3505" spans="1:7" ht="24" customHeight="1" x14ac:dyDescent="0.2">
      <c r="A3505" s="211" t="str">
        <f t="shared" si="1135"/>
        <v/>
      </c>
      <c r="B3505" s="211" t="str">
        <f t="shared" si="1139"/>
        <v/>
      </c>
      <c r="C3505" s="221"/>
      <c r="D3505" s="172" t="str">
        <f t="shared" si="1136"/>
        <v/>
      </c>
      <c r="E3505" s="176"/>
      <c r="F3505" s="201">
        <f t="shared" si="1137"/>
        <v>0</v>
      </c>
      <c r="G3505" s="201">
        <f t="shared" si="1138"/>
        <v>0</v>
      </c>
    </row>
    <row r="3506" spans="1:7" ht="24" customHeight="1" x14ac:dyDescent="0.2">
      <c r="A3506" s="211" t="str">
        <f t="shared" si="1135"/>
        <v/>
      </c>
      <c r="B3506" s="211" t="str">
        <f t="shared" si="1139"/>
        <v/>
      </c>
      <c r="C3506" s="221"/>
      <c r="D3506" s="172" t="str">
        <f t="shared" si="1136"/>
        <v/>
      </c>
      <c r="E3506" s="176"/>
      <c r="F3506" s="201">
        <f t="shared" si="1137"/>
        <v>0</v>
      </c>
      <c r="G3506" s="201">
        <f t="shared" si="1138"/>
        <v>0</v>
      </c>
    </row>
    <row r="3507" spans="1:7" ht="24" customHeight="1" x14ac:dyDescent="0.2">
      <c r="A3507" s="211" t="str">
        <f t="shared" si="1135"/>
        <v/>
      </c>
      <c r="B3507" s="211" t="str">
        <f t="shared" si="1139"/>
        <v/>
      </c>
      <c r="C3507" s="221"/>
      <c r="D3507" s="172" t="str">
        <f t="shared" si="1136"/>
        <v/>
      </c>
      <c r="E3507" s="176"/>
      <c r="F3507" s="201">
        <f t="shared" si="1137"/>
        <v>0</v>
      </c>
      <c r="G3507" s="201">
        <f t="shared" si="1138"/>
        <v>0</v>
      </c>
    </row>
    <row r="3508" spans="1:7" ht="24" customHeight="1" x14ac:dyDescent="0.2">
      <c r="A3508" s="211" t="str">
        <f t="shared" si="1135"/>
        <v/>
      </c>
      <c r="B3508" s="211" t="str">
        <f t="shared" si="1139"/>
        <v/>
      </c>
      <c r="C3508" s="221"/>
      <c r="D3508" s="172" t="str">
        <f t="shared" si="1136"/>
        <v/>
      </c>
      <c r="E3508" s="176"/>
      <c r="F3508" s="201">
        <f t="shared" si="1137"/>
        <v>0</v>
      </c>
      <c r="G3508" s="201">
        <f t="shared" si="1138"/>
        <v>0</v>
      </c>
    </row>
    <row r="3509" spans="1:7" ht="24" customHeight="1" x14ac:dyDescent="0.2">
      <c r="A3509" s="211" t="str">
        <f t="shared" si="1135"/>
        <v/>
      </c>
      <c r="B3509" s="211" t="str">
        <f t="shared" si="1139"/>
        <v/>
      </c>
      <c r="C3509" s="221"/>
      <c r="D3509" s="172" t="str">
        <f t="shared" si="1136"/>
        <v/>
      </c>
      <c r="E3509" s="176"/>
      <c r="F3509" s="201">
        <f t="shared" si="1137"/>
        <v>0</v>
      </c>
      <c r="G3509" s="201">
        <f t="shared" si="1138"/>
        <v>0</v>
      </c>
    </row>
    <row r="3510" spans="1:7" ht="24" customHeight="1" x14ac:dyDescent="0.2">
      <c r="A3510" s="211" t="str">
        <f t="shared" si="1135"/>
        <v/>
      </c>
      <c r="B3510" s="211" t="str">
        <f t="shared" si="1139"/>
        <v/>
      </c>
      <c r="C3510" s="221"/>
      <c r="D3510" s="172" t="str">
        <f t="shared" si="1136"/>
        <v/>
      </c>
      <c r="E3510" s="176"/>
      <c r="F3510" s="201">
        <f t="shared" si="1137"/>
        <v>0</v>
      </c>
      <c r="G3510" s="201">
        <f t="shared" si="1138"/>
        <v>0</v>
      </c>
    </row>
    <row r="3511" spans="1:7" ht="24" customHeight="1" x14ac:dyDescent="0.2">
      <c r="A3511" s="211" t="str">
        <f t="shared" si="1135"/>
        <v/>
      </c>
      <c r="B3511" s="211" t="str">
        <f t="shared" si="1139"/>
        <v/>
      </c>
      <c r="C3511" s="221"/>
      <c r="D3511" s="172" t="str">
        <f t="shared" si="1136"/>
        <v/>
      </c>
      <c r="E3511" s="176"/>
      <c r="F3511" s="202">
        <f t="shared" si="1137"/>
        <v>0</v>
      </c>
      <c r="G3511" s="201">
        <f t="shared" si="1138"/>
        <v>0</v>
      </c>
    </row>
    <row r="3512" spans="1:7" ht="24" customHeight="1" x14ac:dyDescent="0.2">
      <c r="A3512" s="212"/>
      <c r="E3512" s="178"/>
      <c r="F3512" s="195" t="s">
        <v>1742</v>
      </c>
      <c r="G3512" s="222">
        <f t="shared" ref="G3512" si="1140">SUBTOTAL(9,G3498:G3511)</f>
        <v>0</v>
      </c>
    </row>
    <row r="3513" spans="1:7" ht="24" customHeight="1" x14ac:dyDescent="0.2">
      <c r="A3513" s="212"/>
      <c r="C3513" s="74" t="s">
        <v>1743</v>
      </c>
      <c r="E3513" s="178"/>
      <c r="G3513" s="194"/>
    </row>
    <row r="3514" spans="1:7" ht="24" customHeight="1" x14ac:dyDescent="0.2">
      <c r="A3514" s="211" t="str">
        <f t="shared" ref="A3514:A3521" si="1141">IFERROR(VLOOKUP(C3514,Tabla_Insumos,4,FALSE),"")</f>
        <v/>
      </c>
      <c r="B3514" s="211" t="str">
        <f t="shared" ref="B3514:B3521" si="1142">IFERROR(VLOOKUP(A3514,Tabla_Indices,5,FALSE),"")</f>
        <v/>
      </c>
      <c r="C3514" s="220"/>
      <c r="D3514" s="174" t="str">
        <f t="shared" ref="D3514:D3521" si="1143">IFERROR(VLOOKUP(C3514,Tabla_Insumos,2,FALSE),"")</f>
        <v/>
      </c>
      <c r="E3514" s="173"/>
      <c r="F3514" s="201">
        <f t="shared" ref="F3514:F3521" si="1144">IFERROR(VLOOKUP(C3514,Tabla_Insumos,3,FALSE),0)</f>
        <v>0</v>
      </c>
      <c r="G3514" s="201">
        <f t="shared" ref="G3514:G3521" si="1145">ROUND(E3514*F3514,2)</f>
        <v>0</v>
      </c>
    </row>
    <row r="3515" spans="1:7" ht="24" customHeight="1" x14ac:dyDescent="0.2">
      <c r="A3515" s="211" t="str">
        <f t="shared" si="1141"/>
        <v/>
      </c>
      <c r="B3515" s="211" t="str">
        <f t="shared" si="1142"/>
        <v/>
      </c>
      <c r="C3515" s="220"/>
      <c r="D3515" s="174" t="str">
        <f t="shared" si="1143"/>
        <v/>
      </c>
      <c r="E3515" s="173"/>
      <c r="F3515" s="201">
        <f t="shared" si="1144"/>
        <v>0</v>
      </c>
      <c r="G3515" s="201">
        <f t="shared" si="1145"/>
        <v>0</v>
      </c>
    </row>
    <row r="3516" spans="1:7" ht="24" customHeight="1" x14ac:dyDescent="0.2">
      <c r="A3516" s="211" t="str">
        <f t="shared" si="1141"/>
        <v/>
      </c>
      <c r="B3516" s="211" t="str">
        <f t="shared" si="1142"/>
        <v/>
      </c>
      <c r="C3516" s="220"/>
      <c r="D3516" s="174" t="str">
        <f t="shared" si="1143"/>
        <v/>
      </c>
      <c r="E3516" s="173"/>
      <c r="F3516" s="201">
        <f t="shared" si="1144"/>
        <v>0</v>
      </c>
      <c r="G3516" s="201">
        <f t="shared" si="1145"/>
        <v>0</v>
      </c>
    </row>
    <row r="3517" spans="1:7" ht="24" customHeight="1" x14ac:dyDescent="0.2">
      <c r="A3517" s="211" t="str">
        <f t="shared" si="1141"/>
        <v/>
      </c>
      <c r="B3517" s="211" t="str">
        <f t="shared" si="1142"/>
        <v/>
      </c>
      <c r="C3517" s="220"/>
      <c r="D3517" s="174" t="str">
        <f t="shared" si="1143"/>
        <v/>
      </c>
      <c r="E3517" s="173"/>
      <c r="F3517" s="201">
        <f t="shared" si="1144"/>
        <v>0</v>
      </c>
      <c r="G3517" s="201">
        <f t="shared" si="1145"/>
        <v>0</v>
      </c>
    </row>
    <row r="3518" spans="1:7" ht="24" customHeight="1" x14ac:dyDescent="0.2">
      <c r="A3518" s="211" t="str">
        <f t="shared" si="1141"/>
        <v/>
      </c>
      <c r="B3518" s="211" t="str">
        <f t="shared" si="1142"/>
        <v/>
      </c>
      <c r="C3518" s="220"/>
      <c r="D3518" s="174" t="str">
        <f t="shared" si="1143"/>
        <v/>
      </c>
      <c r="E3518" s="173"/>
      <c r="F3518" s="201">
        <f t="shared" si="1144"/>
        <v>0</v>
      </c>
      <c r="G3518" s="201">
        <f t="shared" si="1145"/>
        <v>0</v>
      </c>
    </row>
    <row r="3519" spans="1:7" ht="24" customHeight="1" x14ac:dyDescent="0.2">
      <c r="A3519" s="211" t="str">
        <f t="shared" si="1141"/>
        <v/>
      </c>
      <c r="B3519" s="211" t="str">
        <f t="shared" si="1142"/>
        <v/>
      </c>
      <c r="C3519" s="220"/>
      <c r="D3519" s="174" t="str">
        <f t="shared" si="1143"/>
        <v/>
      </c>
      <c r="E3519" s="173"/>
      <c r="F3519" s="201">
        <f t="shared" si="1144"/>
        <v>0</v>
      </c>
      <c r="G3519" s="201">
        <f t="shared" si="1145"/>
        <v>0</v>
      </c>
    </row>
    <row r="3520" spans="1:7" ht="24" customHeight="1" x14ac:dyDescent="0.2">
      <c r="A3520" s="211" t="str">
        <f t="shared" si="1141"/>
        <v/>
      </c>
      <c r="B3520" s="211" t="str">
        <f t="shared" si="1142"/>
        <v/>
      </c>
      <c r="C3520" s="221"/>
      <c r="D3520" s="172" t="str">
        <f t="shared" si="1143"/>
        <v/>
      </c>
      <c r="E3520" s="176"/>
      <c r="F3520" s="201">
        <f t="shared" si="1144"/>
        <v>0</v>
      </c>
      <c r="G3520" s="201">
        <f t="shared" si="1145"/>
        <v>0</v>
      </c>
    </row>
    <row r="3521" spans="1:7" ht="24" customHeight="1" x14ac:dyDescent="0.2">
      <c r="A3521" s="211" t="str">
        <f t="shared" si="1141"/>
        <v/>
      </c>
      <c r="B3521" s="211" t="str">
        <f t="shared" si="1142"/>
        <v/>
      </c>
      <c r="C3521" s="221"/>
      <c r="D3521" s="172" t="str">
        <f t="shared" si="1143"/>
        <v/>
      </c>
      <c r="E3521" s="176"/>
      <c r="F3521" s="201">
        <f t="shared" si="1144"/>
        <v>0</v>
      </c>
      <c r="G3521" s="201">
        <f t="shared" si="1145"/>
        <v>0</v>
      </c>
    </row>
    <row r="3522" spans="1:7" ht="24" customHeight="1" x14ac:dyDescent="0.2">
      <c r="A3522" s="212"/>
      <c r="E3522" s="178"/>
      <c r="F3522" s="195" t="s">
        <v>1744</v>
      </c>
      <c r="G3522" s="222">
        <f t="shared" ref="G3522" si="1146">SUBTOTAL(9,G3514:G3521)</f>
        <v>0</v>
      </c>
    </row>
    <row r="3523" spans="1:7" ht="24" customHeight="1" x14ac:dyDescent="0.2">
      <c r="A3523" s="212"/>
      <c r="C3523" s="74" t="s">
        <v>1745</v>
      </c>
      <c r="E3523" s="178"/>
      <c r="G3523" s="194"/>
    </row>
    <row r="3524" spans="1:7" ht="24" customHeight="1" x14ac:dyDescent="0.2">
      <c r="A3524" s="211" t="str">
        <f t="shared" ref="A3524:A3532" si="1147">IFERROR(VLOOKUP(C3524,Tabla_Insumos,4,FALSE),"")</f>
        <v/>
      </c>
      <c r="B3524" s="211" t="str">
        <f t="shared" ref="B3524:B3532" si="1148">IFERROR(VLOOKUP(C3524,Tabla_Insumos,5,FALSE),"")</f>
        <v/>
      </c>
      <c r="C3524" s="220"/>
      <c r="D3524" s="174" t="str">
        <f t="shared" ref="D3524:D3532" si="1149">IFERROR(VLOOKUP(C3524,Tabla_Insumos,2,FALSE),"")</f>
        <v/>
      </c>
      <c r="E3524" s="173"/>
      <c r="F3524" s="201">
        <f t="shared" ref="F3524:F3532" si="1150">IFERROR(VLOOKUP(C3524,Tabla_Insumos,3,FALSE),0)</f>
        <v>0</v>
      </c>
      <c r="G3524" s="201">
        <f t="shared" ref="G3524:G3532" si="1151">ROUND(E3524*F3524,2)</f>
        <v>0</v>
      </c>
    </row>
    <row r="3525" spans="1:7" ht="24" customHeight="1" x14ac:dyDescent="0.2">
      <c r="A3525" s="211" t="str">
        <f t="shared" si="1147"/>
        <v/>
      </c>
      <c r="B3525" s="211" t="str">
        <f t="shared" si="1148"/>
        <v/>
      </c>
      <c r="C3525" s="220"/>
      <c r="D3525" s="174" t="str">
        <f t="shared" si="1149"/>
        <v/>
      </c>
      <c r="E3525" s="173"/>
      <c r="F3525" s="201">
        <f t="shared" si="1150"/>
        <v>0</v>
      </c>
      <c r="G3525" s="201">
        <f t="shared" si="1151"/>
        <v>0</v>
      </c>
    </row>
    <row r="3526" spans="1:7" ht="24" customHeight="1" x14ac:dyDescent="0.2">
      <c r="A3526" s="211" t="str">
        <f t="shared" si="1147"/>
        <v/>
      </c>
      <c r="B3526" s="211" t="str">
        <f t="shared" si="1148"/>
        <v/>
      </c>
      <c r="C3526" s="221"/>
      <c r="D3526" s="172" t="str">
        <f t="shared" si="1149"/>
        <v/>
      </c>
      <c r="E3526" s="176"/>
      <c r="F3526" s="201">
        <f t="shared" si="1150"/>
        <v>0</v>
      </c>
      <c r="G3526" s="201">
        <f t="shared" si="1151"/>
        <v>0</v>
      </c>
    </row>
    <row r="3527" spans="1:7" ht="24" customHeight="1" x14ac:dyDescent="0.2">
      <c r="A3527" s="211" t="str">
        <f t="shared" si="1147"/>
        <v/>
      </c>
      <c r="B3527" s="211" t="str">
        <f t="shared" si="1148"/>
        <v/>
      </c>
      <c r="C3527" s="221"/>
      <c r="D3527" s="172" t="str">
        <f t="shared" si="1149"/>
        <v/>
      </c>
      <c r="E3527" s="176"/>
      <c r="F3527" s="201">
        <f t="shared" si="1150"/>
        <v>0</v>
      </c>
      <c r="G3527" s="201">
        <f t="shared" si="1151"/>
        <v>0</v>
      </c>
    </row>
    <row r="3528" spans="1:7" ht="24" customHeight="1" x14ac:dyDescent="0.2">
      <c r="A3528" s="211" t="str">
        <f t="shared" si="1147"/>
        <v/>
      </c>
      <c r="B3528" s="211" t="str">
        <f t="shared" si="1148"/>
        <v/>
      </c>
      <c r="C3528" s="221"/>
      <c r="D3528" s="172" t="str">
        <f t="shared" si="1149"/>
        <v/>
      </c>
      <c r="E3528" s="176"/>
      <c r="F3528" s="201">
        <f t="shared" si="1150"/>
        <v>0</v>
      </c>
      <c r="G3528" s="201">
        <f t="shared" si="1151"/>
        <v>0</v>
      </c>
    </row>
    <row r="3529" spans="1:7" ht="24" customHeight="1" x14ac:dyDescent="0.2">
      <c r="A3529" s="211" t="str">
        <f t="shared" si="1147"/>
        <v/>
      </c>
      <c r="B3529" s="211" t="str">
        <f t="shared" si="1148"/>
        <v/>
      </c>
      <c r="C3529" s="221"/>
      <c r="D3529" s="172" t="str">
        <f t="shared" si="1149"/>
        <v/>
      </c>
      <c r="E3529" s="176"/>
      <c r="F3529" s="201">
        <f t="shared" si="1150"/>
        <v>0</v>
      </c>
      <c r="G3529" s="201">
        <f t="shared" si="1151"/>
        <v>0</v>
      </c>
    </row>
    <row r="3530" spans="1:7" ht="24" customHeight="1" x14ac:dyDescent="0.2">
      <c r="A3530" s="211" t="str">
        <f t="shared" si="1147"/>
        <v/>
      </c>
      <c r="B3530" s="211" t="str">
        <f t="shared" si="1148"/>
        <v/>
      </c>
      <c r="C3530" s="221"/>
      <c r="D3530" s="172" t="str">
        <f t="shared" si="1149"/>
        <v/>
      </c>
      <c r="E3530" s="176"/>
      <c r="F3530" s="201">
        <f t="shared" si="1150"/>
        <v>0</v>
      </c>
      <c r="G3530" s="201">
        <f t="shared" si="1151"/>
        <v>0</v>
      </c>
    </row>
    <row r="3531" spans="1:7" ht="24" customHeight="1" x14ac:dyDescent="0.2">
      <c r="A3531" s="211" t="str">
        <f t="shared" si="1147"/>
        <v/>
      </c>
      <c r="B3531" s="211" t="str">
        <f t="shared" si="1148"/>
        <v/>
      </c>
      <c r="C3531" s="221"/>
      <c r="D3531" s="172" t="str">
        <f t="shared" si="1149"/>
        <v/>
      </c>
      <c r="E3531" s="176"/>
      <c r="F3531" s="201">
        <f t="shared" si="1150"/>
        <v>0</v>
      </c>
      <c r="G3531" s="201">
        <f t="shared" si="1151"/>
        <v>0</v>
      </c>
    </row>
    <row r="3532" spans="1:7" ht="24" customHeight="1" x14ac:dyDescent="0.2">
      <c r="A3532" s="211" t="str">
        <f t="shared" si="1147"/>
        <v/>
      </c>
      <c r="B3532" s="211" t="str">
        <f t="shared" si="1148"/>
        <v/>
      </c>
      <c r="C3532" s="221"/>
      <c r="D3532" s="172" t="str">
        <f t="shared" si="1149"/>
        <v/>
      </c>
      <c r="E3532" s="176"/>
      <c r="F3532" s="201">
        <f t="shared" si="1150"/>
        <v>0</v>
      </c>
      <c r="G3532" s="201">
        <f t="shared" si="1151"/>
        <v>0</v>
      </c>
    </row>
    <row r="3533" spans="1:7" ht="24" customHeight="1" x14ac:dyDescent="0.2">
      <c r="A3533" s="213"/>
      <c r="E3533" s="178"/>
      <c r="F3533" s="195" t="s">
        <v>1746</v>
      </c>
      <c r="G3533" s="222">
        <f t="shared" ref="G3533" si="1152">SUBTOTAL(9,G3524:G3532)</f>
        <v>0</v>
      </c>
    </row>
    <row r="3534" spans="1:7" ht="24" customHeight="1" x14ac:dyDescent="0.2">
      <c r="A3534" s="212"/>
      <c r="E3534" s="178"/>
      <c r="G3534" s="194"/>
    </row>
    <row r="3535" spans="1:7" ht="24" customHeight="1" x14ac:dyDescent="0.2">
      <c r="A3535" s="214" t="str">
        <f t="shared" ref="A3535:B3535" si="1153">B3493</f>
        <v>13.4</v>
      </c>
      <c r="B3535" s="98" t="str">
        <f t="shared" si="1153"/>
        <v>Otras</v>
      </c>
      <c r="C3535" s="197"/>
      <c r="D3535" s="197" t="s">
        <v>1747</v>
      </c>
      <c r="E3535" s="198"/>
      <c r="F3535" s="225" t="s">
        <v>1748</v>
      </c>
      <c r="G3535" s="226">
        <f t="shared" ref="G3535" si="1154">SUBTOTAL(9,G3498:G3534)</f>
        <v>0</v>
      </c>
    </row>
    <row r="3536" spans="1:7" ht="24" customHeight="1" x14ac:dyDescent="0.2">
      <c r="A3536" s="203" t="s">
        <v>1725</v>
      </c>
      <c r="B3536" s="204"/>
      <c r="C3536" s="99"/>
      <c r="D3536" s="99"/>
      <c r="E3536" s="99"/>
      <c r="F3536" s="99"/>
      <c r="G3536" s="215"/>
    </row>
    <row r="3537" spans="1:7" ht="24" customHeight="1" x14ac:dyDescent="0.2">
      <c r="A3537" s="206" t="s">
        <v>1726</v>
      </c>
      <c r="B3537" s="207" t="str">
        <f>Comitente</f>
        <v>SUBSECRETARIA DE OBRAS PUBLICAS</v>
      </c>
      <c r="C3537" s="216"/>
      <c r="D3537" s="74"/>
      <c r="E3537" s="74"/>
      <c r="F3537" s="190"/>
      <c r="G3537" s="191"/>
    </row>
    <row r="3538" spans="1:7" ht="24" customHeight="1" x14ac:dyDescent="0.2">
      <c r="A3538" s="206" t="s">
        <v>1727</v>
      </c>
      <c r="B3538" s="207">
        <f>Contratista</f>
        <v>0</v>
      </c>
      <c r="C3538" s="217"/>
      <c r="D3538" s="217"/>
      <c r="E3538" s="217"/>
      <c r="F3538" s="190"/>
      <c r="G3538" s="191"/>
    </row>
    <row r="3539" spans="1:7" ht="24" customHeight="1" x14ac:dyDescent="0.2">
      <c r="A3539" s="206" t="s">
        <v>1728</v>
      </c>
      <c r="B3539" s="207" t="str">
        <f>Obra</f>
        <v>CAPS. VIRGEN DE GUADALUPE</v>
      </c>
      <c r="C3539" s="217"/>
      <c r="D3539" s="217"/>
      <c r="E3539" s="217"/>
      <c r="F3539" s="190" t="s">
        <v>1729</v>
      </c>
      <c r="G3539" s="218">
        <f>Fecha_Base</f>
        <v>0</v>
      </c>
    </row>
    <row r="3540" spans="1:7" ht="24" customHeight="1" x14ac:dyDescent="0.2">
      <c r="A3540" s="208" t="s">
        <v>1730</v>
      </c>
      <c r="B3540" s="100" t="str">
        <f>Ubicación</f>
        <v xml:space="preserve"> Calle Enfermera Medina y Cristobal Colon - Dpto. CAUCETE   -  Sup. 227,50m2</v>
      </c>
      <c r="C3540" s="74"/>
      <c r="E3540" s="178"/>
      <c r="G3540" s="194"/>
    </row>
    <row r="3541" spans="1:7" ht="24" customHeight="1" x14ac:dyDescent="0.2">
      <c r="A3541" s="208" t="s">
        <v>1731</v>
      </c>
      <c r="B3541" s="192">
        <f t="shared" ref="B3541" si="1155">IFERROR(VALUE(LEFT(B3542,FIND(".",B3542)-1)),"")</f>
        <v>14</v>
      </c>
      <c r="C3541" s="71" t="str">
        <f>IFERROR(VLOOKUP(B3541,Tabla_CyP,2,FALSE),"VIDRIOS Y ESPEJOS ")</f>
        <v xml:space="preserve">VIDRIOS Y ESPEJOS </v>
      </c>
      <c r="E3541" s="178"/>
      <c r="G3541" s="194"/>
    </row>
    <row r="3542" spans="1:7" ht="24" customHeight="1" x14ac:dyDescent="0.2">
      <c r="A3542" s="208" t="s">
        <v>1732</v>
      </c>
      <c r="B3542" s="193" t="str">
        <f>IFERROR(VLOOKUP(COUNTIF($A$1:A3542,"ANALISIS DE PRECIOS"),Tabla_NumeroItem,2,FALSE),"")</f>
        <v>14.1.1</v>
      </c>
      <c r="C3542" s="71" t="str">
        <f>IFERROR(VLOOKUP(B3542,Tabla_CyP,2,FALSE),"")</f>
        <v>Excavaciones</v>
      </c>
      <c r="E3542" s="178"/>
      <c r="F3542" s="190" t="s">
        <v>1733</v>
      </c>
      <c r="G3542" s="194" t="str">
        <f>IFERROR(VLOOKUP(B3542,Tabla_CyP,4,FALSE),"")</f>
        <v>m3</v>
      </c>
    </row>
    <row r="3543" spans="1:7" ht="24" customHeight="1" x14ac:dyDescent="0.2">
      <c r="A3543" s="208"/>
      <c r="B3543" s="100"/>
      <c r="E3543" s="178"/>
      <c r="G3543" s="194"/>
    </row>
    <row r="3544" spans="1:7" ht="24" customHeight="1" x14ac:dyDescent="0.2">
      <c r="A3544" s="419" t="s">
        <v>1734</v>
      </c>
      <c r="B3544" s="420"/>
      <c r="C3544" s="421" t="s">
        <v>1690</v>
      </c>
      <c r="D3544" s="421" t="s">
        <v>1735</v>
      </c>
      <c r="E3544" s="423" t="s">
        <v>1736</v>
      </c>
      <c r="F3544" s="425" t="s">
        <v>1737</v>
      </c>
      <c r="G3544" s="425" t="s">
        <v>1738</v>
      </c>
    </row>
    <row r="3545" spans="1:7" ht="24" customHeight="1" x14ac:dyDescent="0.2">
      <c r="A3545" s="209" t="s">
        <v>1739</v>
      </c>
      <c r="B3545" s="209" t="s">
        <v>1740</v>
      </c>
      <c r="C3545" s="422"/>
      <c r="D3545" s="422"/>
      <c r="E3545" s="424"/>
      <c r="F3545" s="426"/>
      <c r="G3545" s="426"/>
    </row>
    <row r="3546" spans="1:7" ht="24" customHeight="1" x14ac:dyDescent="0.2">
      <c r="A3546" s="189"/>
      <c r="B3546" s="210"/>
      <c r="C3546" s="89" t="s">
        <v>1741</v>
      </c>
      <c r="D3546" s="197"/>
      <c r="E3546" s="198"/>
      <c r="F3546" s="199"/>
      <c r="G3546" s="200"/>
    </row>
    <row r="3547" spans="1:7" ht="24" customHeight="1" x14ac:dyDescent="0.2">
      <c r="A3547" s="211" t="str">
        <f t="shared" ref="A3547:A3560" si="1156">IFERROR(VLOOKUP(C3547,Tabla_Insumos,4,FALSE),"")</f>
        <v/>
      </c>
      <c r="B3547" s="211" t="str">
        <f>IFERROR(VLOOKUP(C3547,Tabla_Insumos,5,FALSE),"")</f>
        <v/>
      </c>
      <c r="C3547" s="220"/>
      <c r="D3547" s="174" t="str">
        <f t="shared" ref="D3547:D3560" si="1157">IFERROR(VLOOKUP(C3547,Tabla_Insumos,2,FALSE),"")</f>
        <v/>
      </c>
      <c r="E3547" s="173"/>
      <c r="F3547" s="201">
        <f t="shared" ref="F3547:F3560" si="1158">IFERROR(VLOOKUP(C3547,Tabla_Insumos,3,FALSE),0)</f>
        <v>0</v>
      </c>
      <c r="G3547" s="201">
        <f t="shared" ref="G3547:G3560" si="1159">ROUND(E3547*F3547,2)</f>
        <v>0</v>
      </c>
    </row>
    <row r="3548" spans="1:7" ht="24" customHeight="1" x14ac:dyDescent="0.2">
      <c r="A3548" s="211" t="str">
        <f t="shared" si="1156"/>
        <v/>
      </c>
      <c r="B3548" s="211" t="str">
        <f t="shared" ref="B3548:B3560" si="1160">IFERROR(VLOOKUP(C3548,Tabla_Insumos,5,FALSE),"")</f>
        <v/>
      </c>
      <c r="C3548" s="220"/>
      <c r="D3548" s="174" t="str">
        <f t="shared" si="1157"/>
        <v/>
      </c>
      <c r="E3548" s="173"/>
      <c r="F3548" s="201">
        <f t="shared" si="1158"/>
        <v>0</v>
      </c>
      <c r="G3548" s="201">
        <f t="shared" si="1159"/>
        <v>0</v>
      </c>
    </row>
    <row r="3549" spans="1:7" ht="24" customHeight="1" x14ac:dyDescent="0.2">
      <c r="A3549" s="211" t="str">
        <f t="shared" si="1156"/>
        <v/>
      </c>
      <c r="B3549" s="211" t="str">
        <f t="shared" si="1160"/>
        <v/>
      </c>
      <c r="C3549" s="227"/>
      <c r="D3549" s="174" t="str">
        <f t="shared" si="1157"/>
        <v/>
      </c>
      <c r="E3549" s="173"/>
      <c r="F3549" s="201">
        <f t="shared" si="1158"/>
        <v>0</v>
      </c>
      <c r="G3549" s="201">
        <f t="shared" si="1159"/>
        <v>0</v>
      </c>
    </row>
    <row r="3550" spans="1:7" ht="24" customHeight="1" x14ac:dyDescent="0.2">
      <c r="A3550" s="211" t="str">
        <f t="shared" si="1156"/>
        <v/>
      </c>
      <c r="B3550" s="211" t="str">
        <f t="shared" si="1160"/>
        <v/>
      </c>
      <c r="C3550" s="220"/>
      <c r="D3550" s="174" t="str">
        <f t="shared" si="1157"/>
        <v/>
      </c>
      <c r="E3550" s="173"/>
      <c r="F3550" s="201">
        <f t="shared" si="1158"/>
        <v>0</v>
      </c>
      <c r="G3550" s="201">
        <f t="shared" si="1159"/>
        <v>0</v>
      </c>
    </row>
    <row r="3551" spans="1:7" ht="24" customHeight="1" x14ac:dyDescent="0.2">
      <c r="A3551" s="211" t="str">
        <f t="shared" si="1156"/>
        <v/>
      </c>
      <c r="B3551" s="211" t="str">
        <f t="shared" si="1160"/>
        <v/>
      </c>
      <c r="C3551" s="221"/>
      <c r="D3551" s="172" t="str">
        <f t="shared" si="1157"/>
        <v/>
      </c>
      <c r="E3551" s="176"/>
      <c r="F3551" s="201">
        <f t="shared" si="1158"/>
        <v>0</v>
      </c>
      <c r="G3551" s="201">
        <f t="shared" si="1159"/>
        <v>0</v>
      </c>
    </row>
    <row r="3552" spans="1:7" ht="24" customHeight="1" x14ac:dyDescent="0.2">
      <c r="A3552" s="211" t="str">
        <f t="shared" si="1156"/>
        <v/>
      </c>
      <c r="B3552" s="211" t="str">
        <f t="shared" si="1160"/>
        <v/>
      </c>
      <c r="C3552" s="221"/>
      <c r="D3552" s="172" t="str">
        <f t="shared" si="1157"/>
        <v/>
      </c>
      <c r="E3552" s="176"/>
      <c r="F3552" s="201">
        <f t="shared" si="1158"/>
        <v>0</v>
      </c>
      <c r="G3552" s="201">
        <f t="shared" si="1159"/>
        <v>0</v>
      </c>
    </row>
    <row r="3553" spans="1:7" ht="24" customHeight="1" x14ac:dyDescent="0.2">
      <c r="A3553" s="211" t="str">
        <f t="shared" si="1156"/>
        <v/>
      </c>
      <c r="B3553" s="211" t="str">
        <f t="shared" si="1160"/>
        <v/>
      </c>
      <c r="C3553" s="221"/>
      <c r="D3553" s="172" t="str">
        <f t="shared" si="1157"/>
        <v/>
      </c>
      <c r="E3553" s="176"/>
      <c r="F3553" s="201">
        <f t="shared" si="1158"/>
        <v>0</v>
      </c>
      <c r="G3553" s="201">
        <f t="shared" si="1159"/>
        <v>0</v>
      </c>
    </row>
    <row r="3554" spans="1:7" ht="24" customHeight="1" x14ac:dyDescent="0.2">
      <c r="A3554" s="211" t="str">
        <f t="shared" si="1156"/>
        <v/>
      </c>
      <c r="B3554" s="211" t="str">
        <f t="shared" si="1160"/>
        <v/>
      </c>
      <c r="C3554" s="221"/>
      <c r="D3554" s="172" t="str">
        <f t="shared" si="1157"/>
        <v/>
      </c>
      <c r="E3554" s="176"/>
      <c r="F3554" s="201">
        <f t="shared" si="1158"/>
        <v>0</v>
      </c>
      <c r="G3554" s="201">
        <f t="shared" si="1159"/>
        <v>0</v>
      </c>
    </row>
    <row r="3555" spans="1:7" ht="24" customHeight="1" x14ac:dyDescent="0.2">
      <c r="A3555" s="211" t="str">
        <f t="shared" si="1156"/>
        <v/>
      </c>
      <c r="B3555" s="211" t="str">
        <f t="shared" si="1160"/>
        <v/>
      </c>
      <c r="C3555" s="221"/>
      <c r="D3555" s="172" t="str">
        <f t="shared" si="1157"/>
        <v/>
      </c>
      <c r="E3555" s="176"/>
      <c r="F3555" s="201">
        <f t="shared" si="1158"/>
        <v>0</v>
      </c>
      <c r="G3555" s="201">
        <f t="shared" si="1159"/>
        <v>0</v>
      </c>
    </row>
    <row r="3556" spans="1:7" ht="24" customHeight="1" x14ac:dyDescent="0.2">
      <c r="A3556" s="211" t="str">
        <f t="shared" si="1156"/>
        <v/>
      </c>
      <c r="B3556" s="211" t="str">
        <f t="shared" si="1160"/>
        <v/>
      </c>
      <c r="C3556" s="221"/>
      <c r="D3556" s="172" t="str">
        <f t="shared" si="1157"/>
        <v/>
      </c>
      <c r="E3556" s="176"/>
      <c r="F3556" s="201">
        <f t="shared" si="1158"/>
        <v>0</v>
      </c>
      <c r="G3556" s="201">
        <f t="shared" si="1159"/>
        <v>0</v>
      </c>
    </row>
    <row r="3557" spans="1:7" ht="24" customHeight="1" x14ac:dyDescent="0.2">
      <c r="A3557" s="211" t="str">
        <f t="shared" si="1156"/>
        <v/>
      </c>
      <c r="B3557" s="211" t="str">
        <f t="shared" si="1160"/>
        <v/>
      </c>
      <c r="C3557" s="221"/>
      <c r="D3557" s="172" t="str">
        <f t="shared" si="1157"/>
        <v/>
      </c>
      <c r="E3557" s="176"/>
      <c r="F3557" s="201">
        <f t="shared" si="1158"/>
        <v>0</v>
      </c>
      <c r="G3557" s="201">
        <f t="shared" si="1159"/>
        <v>0</v>
      </c>
    </row>
    <row r="3558" spans="1:7" ht="24" customHeight="1" x14ac:dyDescent="0.2">
      <c r="A3558" s="211" t="str">
        <f t="shared" si="1156"/>
        <v/>
      </c>
      <c r="B3558" s="211" t="str">
        <f t="shared" si="1160"/>
        <v/>
      </c>
      <c r="C3558" s="221"/>
      <c r="D3558" s="172" t="str">
        <f t="shared" si="1157"/>
        <v/>
      </c>
      <c r="E3558" s="176"/>
      <c r="F3558" s="201">
        <f t="shared" si="1158"/>
        <v>0</v>
      </c>
      <c r="G3558" s="201">
        <f t="shared" si="1159"/>
        <v>0</v>
      </c>
    </row>
    <row r="3559" spans="1:7" ht="24" customHeight="1" x14ac:dyDescent="0.2">
      <c r="A3559" s="211" t="str">
        <f t="shared" si="1156"/>
        <v/>
      </c>
      <c r="B3559" s="211" t="str">
        <f t="shared" si="1160"/>
        <v/>
      </c>
      <c r="C3559" s="221"/>
      <c r="D3559" s="172" t="str">
        <f t="shared" si="1157"/>
        <v/>
      </c>
      <c r="E3559" s="176"/>
      <c r="F3559" s="201">
        <f t="shared" si="1158"/>
        <v>0</v>
      </c>
      <c r="G3559" s="201">
        <f t="shared" si="1159"/>
        <v>0</v>
      </c>
    </row>
    <row r="3560" spans="1:7" ht="24" customHeight="1" x14ac:dyDescent="0.2">
      <c r="A3560" s="211" t="str">
        <f t="shared" si="1156"/>
        <v/>
      </c>
      <c r="B3560" s="211" t="str">
        <f t="shared" si="1160"/>
        <v/>
      </c>
      <c r="C3560" s="221"/>
      <c r="D3560" s="172" t="str">
        <f t="shared" si="1157"/>
        <v/>
      </c>
      <c r="E3560" s="176"/>
      <c r="F3560" s="202">
        <f t="shared" si="1158"/>
        <v>0</v>
      </c>
      <c r="G3560" s="201">
        <f t="shared" si="1159"/>
        <v>0</v>
      </c>
    </row>
    <row r="3561" spans="1:7" ht="24" customHeight="1" x14ac:dyDescent="0.2">
      <c r="A3561" s="212"/>
      <c r="E3561" s="178"/>
      <c r="F3561" s="195" t="s">
        <v>1742</v>
      </c>
      <c r="G3561" s="222">
        <f t="shared" ref="G3561" si="1161">SUBTOTAL(9,G3547:G3560)</f>
        <v>0</v>
      </c>
    </row>
    <row r="3562" spans="1:7" ht="24" customHeight="1" x14ac:dyDescent="0.2">
      <c r="A3562" s="212"/>
      <c r="C3562" s="74" t="s">
        <v>1743</v>
      </c>
      <c r="E3562" s="178"/>
      <c r="G3562" s="194"/>
    </row>
    <row r="3563" spans="1:7" ht="24" customHeight="1" x14ac:dyDescent="0.2">
      <c r="A3563" s="211" t="str">
        <f t="shared" ref="A3563:A3570" si="1162">IFERROR(VLOOKUP(C3563,Tabla_Insumos,4,FALSE),"")</f>
        <v/>
      </c>
      <c r="B3563" s="211" t="str">
        <f t="shared" ref="B3563:B3570" si="1163">IFERROR(VLOOKUP(A3563,Tabla_Indices,5,FALSE),"")</f>
        <v/>
      </c>
      <c r="C3563" s="220"/>
      <c r="D3563" s="174" t="str">
        <f t="shared" ref="D3563:D3570" si="1164">IFERROR(VLOOKUP(C3563,Tabla_Insumos,2,FALSE),"")</f>
        <v/>
      </c>
      <c r="E3563" s="173"/>
      <c r="F3563" s="201">
        <f t="shared" ref="F3563:F3570" si="1165">IFERROR(VLOOKUP(C3563,Tabla_Insumos,3,FALSE),0)</f>
        <v>0</v>
      </c>
      <c r="G3563" s="201">
        <f t="shared" ref="G3563:G3570" si="1166">ROUND(E3563*F3563,2)</f>
        <v>0</v>
      </c>
    </row>
    <row r="3564" spans="1:7" ht="24" customHeight="1" x14ac:dyDescent="0.2">
      <c r="A3564" s="211" t="str">
        <f t="shared" si="1162"/>
        <v/>
      </c>
      <c r="B3564" s="211" t="str">
        <f t="shared" si="1163"/>
        <v/>
      </c>
      <c r="C3564" s="220"/>
      <c r="D3564" s="174" t="str">
        <f t="shared" si="1164"/>
        <v/>
      </c>
      <c r="E3564" s="173"/>
      <c r="F3564" s="201">
        <f t="shared" si="1165"/>
        <v>0</v>
      </c>
      <c r="G3564" s="201">
        <f t="shared" si="1166"/>
        <v>0</v>
      </c>
    </row>
    <row r="3565" spans="1:7" ht="24" customHeight="1" x14ac:dyDescent="0.2">
      <c r="A3565" s="211" t="str">
        <f t="shared" si="1162"/>
        <v/>
      </c>
      <c r="B3565" s="211" t="str">
        <f t="shared" si="1163"/>
        <v/>
      </c>
      <c r="C3565" s="220"/>
      <c r="D3565" s="174" t="str">
        <f t="shared" si="1164"/>
        <v/>
      </c>
      <c r="E3565" s="173"/>
      <c r="F3565" s="201">
        <f t="shared" si="1165"/>
        <v>0</v>
      </c>
      <c r="G3565" s="201">
        <f t="shared" si="1166"/>
        <v>0</v>
      </c>
    </row>
    <row r="3566" spans="1:7" ht="24" customHeight="1" x14ac:dyDescent="0.2">
      <c r="A3566" s="211" t="str">
        <f t="shared" si="1162"/>
        <v/>
      </c>
      <c r="B3566" s="211" t="str">
        <f t="shared" si="1163"/>
        <v/>
      </c>
      <c r="C3566" s="220"/>
      <c r="D3566" s="174" t="str">
        <f t="shared" si="1164"/>
        <v/>
      </c>
      <c r="E3566" s="173"/>
      <c r="F3566" s="201">
        <f t="shared" si="1165"/>
        <v>0</v>
      </c>
      <c r="G3566" s="201">
        <f t="shared" si="1166"/>
        <v>0</v>
      </c>
    </row>
    <row r="3567" spans="1:7" ht="24" customHeight="1" x14ac:dyDescent="0.2">
      <c r="A3567" s="211" t="str">
        <f t="shared" si="1162"/>
        <v/>
      </c>
      <c r="B3567" s="211" t="str">
        <f t="shared" si="1163"/>
        <v/>
      </c>
      <c r="C3567" s="220"/>
      <c r="D3567" s="174" t="str">
        <f t="shared" si="1164"/>
        <v/>
      </c>
      <c r="E3567" s="173"/>
      <c r="F3567" s="201">
        <f t="shared" si="1165"/>
        <v>0</v>
      </c>
      <c r="G3567" s="201">
        <f t="shared" si="1166"/>
        <v>0</v>
      </c>
    </row>
    <row r="3568" spans="1:7" ht="24" customHeight="1" x14ac:dyDescent="0.2">
      <c r="A3568" s="211" t="str">
        <f t="shared" si="1162"/>
        <v/>
      </c>
      <c r="B3568" s="211" t="str">
        <f t="shared" si="1163"/>
        <v/>
      </c>
      <c r="C3568" s="220"/>
      <c r="D3568" s="174" t="str">
        <f t="shared" si="1164"/>
        <v/>
      </c>
      <c r="E3568" s="173"/>
      <c r="F3568" s="201">
        <f t="shared" si="1165"/>
        <v>0</v>
      </c>
      <c r="G3568" s="201">
        <f t="shared" si="1166"/>
        <v>0</v>
      </c>
    </row>
    <row r="3569" spans="1:7" ht="24" customHeight="1" x14ac:dyDescent="0.2">
      <c r="A3569" s="211" t="str">
        <f t="shared" si="1162"/>
        <v/>
      </c>
      <c r="B3569" s="211" t="str">
        <f t="shared" si="1163"/>
        <v/>
      </c>
      <c r="C3569" s="221"/>
      <c r="D3569" s="172" t="str">
        <f t="shared" si="1164"/>
        <v/>
      </c>
      <c r="E3569" s="176"/>
      <c r="F3569" s="201">
        <f t="shared" si="1165"/>
        <v>0</v>
      </c>
      <c r="G3569" s="201">
        <f t="shared" si="1166"/>
        <v>0</v>
      </c>
    </row>
    <row r="3570" spans="1:7" ht="24" customHeight="1" x14ac:dyDescent="0.2">
      <c r="A3570" s="211" t="str">
        <f t="shared" si="1162"/>
        <v/>
      </c>
      <c r="B3570" s="211" t="str">
        <f t="shared" si="1163"/>
        <v/>
      </c>
      <c r="C3570" s="221"/>
      <c r="D3570" s="172" t="str">
        <f t="shared" si="1164"/>
        <v/>
      </c>
      <c r="E3570" s="176"/>
      <c r="F3570" s="201">
        <f t="shared" si="1165"/>
        <v>0</v>
      </c>
      <c r="G3570" s="201">
        <f t="shared" si="1166"/>
        <v>0</v>
      </c>
    </row>
    <row r="3571" spans="1:7" ht="24" customHeight="1" x14ac:dyDescent="0.2">
      <c r="A3571" s="212"/>
      <c r="E3571" s="178"/>
      <c r="F3571" s="195" t="s">
        <v>1744</v>
      </c>
      <c r="G3571" s="222">
        <f t="shared" ref="G3571" si="1167">SUBTOTAL(9,G3563:G3570)</f>
        <v>0</v>
      </c>
    </row>
    <row r="3572" spans="1:7" ht="24" customHeight="1" x14ac:dyDescent="0.2">
      <c r="A3572" s="212"/>
      <c r="C3572" s="74" t="s">
        <v>1745</v>
      </c>
      <c r="E3572" s="178"/>
      <c r="G3572" s="194"/>
    </row>
    <row r="3573" spans="1:7" ht="24" customHeight="1" x14ac:dyDescent="0.2">
      <c r="A3573" s="211" t="str">
        <f t="shared" ref="A3573:A3581" si="1168">IFERROR(VLOOKUP(C3573,Tabla_Insumos,4,FALSE),"")</f>
        <v/>
      </c>
      <c r="B3573" s="211" t="str">
        <f t="shared" ref="B3573:B3581" si="1169">IFERROR(VLOOKUP(C3573,Tabla_Insumos,5,FALSE),"")</f>
        <v/>
      </c>
      <c r="C3573" s="220"/>
      <c r="D3573" s="174" t="str">
        <f t="shared" ref="D3573:D3581" si="1170">IFERROR(VLOOKUP(C3573,Tabla_Insumos,2,FALSE),"")</f>
        <v/>
      </c>
      <c r="E3573" s="173"/>
      <c r="F3573" s="201">
        <f t="shared" ref="F3573:F3581" si="1171">IFERROR(VLOOKUP(C3573,Tabla_Insumos,3,FALSE),0)</f>
        <v>0</v>
      </c>
      <c r="G3573" s="201">
        <f t="shared" ref="G3573:G3581" si="1172">ROUND(E3573*F3573,2)</f>
        <v>0</v>
      </c>
    </row>
    <row r="3574" spans="1:7" ht="24" customHeight="1" x14ac:dyDescent="0.2">
      <c r="A3574" s="211" t="str">
        <f t="shared" si="1168"/>
        <v/>
      </c>
      <c r="B3574" s="211" t="str">
        <f t="shared" si="1169"/>
        <v/>
      </c>
      <c r="C3574" s="220"/>
      <c r="D3574" s="174" t="str">
        <f t="shared" si="1170"/>
        <v/>
      </c>
      <c r="E3574" s="173"/>
      <c r="F3574" s="201">
        <f t="shared" si="1171"/>
        <v>0</v>
      </c>
      <c r="G3574" s="201">
        <f t="shared" si="1172"/>
        <v>0</v>
      </c>
    </row>
    <row r="3575" spans="1:7" ht="24" customHeight="1" x14ac:dyDescent="0.2">
      <c r="A3575" s="211" t="str">
        <f t="shared" si="1168"/>
        <v/>
      </c>
      <c r="B3575" s="211" t="str">
        <f t="shared" si="1169"/>
        <v/>
      </c>
      <c r="C3575" s="221"/>
      <c r="D3575" s="172" t="str">
        <f t="shared" si="1170"/>
        <v/>
      </c>
      <c r="E3575" s="176"/>
      <c r="F3575" s="201">
        <f t="shared" si="1171"/>
        <v>0</v>
      </c>
      <c r="G3575" s="201">
        <f t="shared" si="1172"/>
        <v>0</v>
      </c>
    </row>
    <row r="3576" spans="1:7" ht="24" customHeight="1" x14ac:dyDescent="0.2">
      <c r="A3576" s="211" t="str">
        <f t="shared" si="1168"/>
        <v/>
      </c>
      <c r="B3576" s="211" t="str">
        <f t="shared" si="1169"/>
        <v/>
      </c>
      <c r="C3576" s="221"/>
      <c r="D3576" s="172" t="str">
        <f t="shared" si="1170"/>
        <v/>
      </c>
      <c r="E3576" s="176"/>
      <c r="F3576" s="201">
        <f t="shared" si="1171"/>
        <v>0</v>
      </c>
      <c r="G3576" s="201">
        <f t="shared" si="1172"/>
        <v>0</v>
      </c>
    </row>
    <row r="3577" spans="1:7" ht="24" customHeight="1" x14ac:dyDescent="0.2">
      <c r="A3577" s="211" t="str">
        <f t="shared" si="1168"/>
        <v/>
      </c>
      <c r="B3577" s="211" t="str">
        <f t="shared" si="1169"/>
        <v/>
      </c>
      <c r="C3577" s="221"/>
      <c r="D3577" s="172" t="str">
        <f t="shared" si="1170"/>
        <v/>
      </c>
      <c r="E3577" s="176"/>
      <c r="F3577" s="201">
        <f t="shared" si="1171"/>
        <v>0</v>
      </c>
      <c r="G3577" s="201">
        <f t="shared" si="1172"/>
        <v>0</v>
      </c>
    </row>
    <row r="3578" spans="1:7" ht="24" customHeight="1" x14ac:dyDescent="0.2">
      <c r="A3578" s="211" t="str">
        <f t="shared" si="1168"/>
        <v/>
      </c>
      <c r="B3578" s="211" t="str">
        <f t="shared" si="1169"/>
        <v/>
      </c>
      <c r="C3578" s="221"/>
      <c r="D3578" s="172" t="str">
        <f t="shared" si="1170"/>
        <v/>
      </c>
      <c r="E3578" s="176"/>
      <c r="F3578" s="201">
        <f t="shared" si="1171"/>
        <v>0</v>
      </c>
      <c r="G3578" s="201">
        <f t="shared" si="1172"/>
        <v>0</v>
      </c>
    </row>
    <row r="3579" spans="1:7" ht="24" customHeight="1" x14ac:dyDescent="0.2">
      <c r="A3579" s="211" t="str">
        <f t="shared" si="1168"/>
        <v/>
      </c>
      <c r="B3579" s="211" t="str">
        <f t="shared" si="1169"/>
        <v/>
      </c>
      <c r="C3579" s="221"/>
      <c r="D3579" s="172" t="str">
        <f t="shared" si="1170"/>
        <v/>
      </c>
      <c r="E3579" s="176"/>
      <c r="F3579" s="201">
        <f t="shared" si="1171"/>
        <v>0</v>
      </c>
      <c r="G3579" s="201">
        <f t="shared" si="1172"/>
        <v>0</v>
      </c>
    </row>
    <row r="3580" spans="1:7" ht="24" customHeight="1" x14ac:dyDescent="0.2">
      <c r="A3580" s="211" t="str">
        <f t="shared" si="1168"/>
        <v/>
      </c>
      <c r="B3580" s="211" t="str">
        <f t="shared" si="1169"/>
        <v/>
      </c>
      <c r="C3580" s="221"/>
      <c r="D3580" s="172" t="str">
        <f t="shared" si="1170"/>
        <v/>
      </c>
      <c r="E3580" s="176"/>
      <c r="F3580" s="201">
        <f t="shared" si="1171"/>
        <v>0</v>
      </c>
      <c r="G3580" s="201">
        <f t="shared" si="1172"/>
        <v>0</v>
      </c>
    </row>
    <row r="3581" spans="1:7" ht="24" customHeight="1" x14ac:dyDescent="0.2">
      <c r="A3581" s="211" t="str">
        <f t="shared" si="1168"/>
        <v/>
      </c>
      <c r="B3581" s="211" t="str">
        <f t="shared" si="1169"/>
        <v/>
      </c>
      <c r="C3581" s="221"/>
      <c r="D3581" s="172" t="str">
        <f t="shared" si="1170"/>
        <v/>
      </c>
      <c r="E3581" s="176"/>
      <c r="F3581" s="201">
        <f t="shared" si="1171"/>
        <v>0</v>
      </c>
      <c r="G3581" s="201">
        <f t="shared" si="1172"/>
        <v>0</v>
      </c>
    </row>
    <row r="3582" spans="1:7" ht="24" customHeight="1" x14ac:dyDescent="0.2">
      <c r="A3582" s="213"/>
      <c r="E3582" s="178"/>
      <c r="F3582" s="195" t="s">
        <v>1746</v>
      </c>
      <c r="G3582" s="222">
        <f t="shared" ref="G3582" si="1173">SUBTOTAL(9,G3573:G3581)</f>
        <v>0</v>
      </c>
    </row>
    <row r="3583" spans="1:7" ht="24" customHeight="1" x14ac:dyDescent="0.2">
      <c r="A3583" s="212"/>
      <c r="E3583" s="178"/>
      <c r="G3583" s="194"/>
    </row>
    <row r="3584" spans="1:7" ht="24" customHeight="1" x14ac:dyDescent="0.2">
      <c r="A3584" s="214" t="str">
        <f t="shared" ref="A3584:B3584" si="1174">B3542</f>
        <v>14.1.1</v>
      </c>
      <c r="B3584" s="98" t="str">
        <f t="shared" si="1174"/>
        <v>Excavaciones</v>
      </c>
      <c r="C3584" s="197"/>
      <c r="D3584" s="197" t="s">
        <v>1747</v>
      </c>
      <c r="E3584" s="198"/>
      <c r="F3584" s="225" t="s">
        <v>1748</v>
      </c>
      <c r="G3584" s="226">
        <f t="shared" ref="G3584" si="1175">SUBTOTAL(9,G3547:G3583)</f>
        <v>0</v>
      </c>
    </row>
    <row r="3585" spans="1:7" ht="24" customHeight="1" x14ac:dyDescent="0.2">
      <c r="A3585" s="203" t="s">
        <v>1725</v>
      </c>
      <c r="B3585" s="204"/>
      <c r="C3585" s="99"/>
      <c r="D3585" s="99"/>
      <c r="E3585" s="99"/>
      <c r="F3585" s="99"/>
      <c r="G3585" s="215"/>
    </row>
    <row r="3586" spans="1:7" ht="24" customHeight="1" x14ac:dyDescent="0.2">
      <c r="A3586" s="206" t="s">
        <v>1726</v>
      </c>
      <c r="B3586" s="207" t="str">
        <f>Comitente</f>
        <v>SUBSECRETARIA DE OBRAS PUBLICAS</v>
      </c>
      <c r="C3586" s="216"/>
      <c r="D3586" s="74"/>
      <c r="E3586" s="74"/>
      <c r="F3586" s="190"/>
      <c r="G3586" s="191"/>
    </row>
    <row r="3587" spans="1:7" ht="24" customHeight="1" x14ac:dyDescent="0.2">
      <c r="A3587" s="206" t="s">
        <v>1727</v>
      </c>
      <c r="B3587" s="207">
        <f>Contratista</f>
        <v>0</v>
      </c>
      <c r="C3587" s="217"/>
      <c r="D3587" s="217"/>
      <c r="E3587" s="217"/>
      <c r="F3587" s="190"/>
      <c r="G3587" s="191"/>
    </row>
    <row r="3588" spans="1:7" ht="24" customHeight="1" x14ac:dyDescent="0.2">
      <c r="A3588" s="206" t="s">
        <v>1728</v>
      </c>
      <c r="B3588" s="207" t="str">
        <f>Obra</f>
        <v>CAPS. VIRGEN DE GUADALUPE</v>
      </c>
      <c r="C3588" s="217"/>
      <c r="D3588" s="217"/>
      <c r="E3588" s="217"/>
      <c r="F3588" s="190" t="s">
        <v>1729</v>
      </c>
      <c r="G3588" s="218">
        <f>Fecha_Base</f>
        <v>0</v>
      </c>
    </row>
    <row r="3589" spans="1:7" ht="24" customHeight="1" x14ac:dyDescent="0.2">
      <c r="A3589" s="208" t="s">
        <v>1730</v>
      </c>
      <c r="B3589" s="100" t="str">
        <f>Ubicación</f>
        <v xml:space="preserve"> Calle Enfermera Medina y Cristobal Colon - Dpto. CAUCETE   -  Sup. 227,50m2</v>
      </c>
      <c r="C3589" s="74"/>
      <c r="E3589" s="178"/>
      <c r="G3589" s="194"/>
    </row>
    <row r="3590" spans="1:7" ht="24" customHeight="1" x14ac:dyDescent="0.2">
      <c r="A3590" s="208" t="s">
        <v>1731</v>
      </c>
      <c r="B3590" s="192">
        <f t="shared" ref="B3590" si="1176">IFERROR(VALUE(LEFT(B3591,FIND(".",B3591)-1)),"")</f>
        <v>14</v>
      </c>
      <c r="C3590" s="71" t="str">
        <f>IFERROR(VLOOKUP(B3590,Tabla_CyP,2,FALSE),"VIDRIOS Y ESPEJOS ")</f>
        <v xml:space="preserve">VIDRIOS Y ESPEJOS </v>
      </c>
      <c r="E3590" s="178"/>
      <c r="G3590" s="194"/>
    </row>
    <row r="3591" spans="1:7" ht="24" customHeight="1" x14ac:dyDescent="0.2">
      <c r="A3591" s="208" t="s">
        <v>1732</v>
      </c>
      <c r="B3591" s="193" t="str">
        <f>IFERROR(VLOOKUP(COUNTIF($A$1:A3591,"ANALISIS DE PRECIOS"),Tabla_NumeroItem,2,FALSE),"")</f>
        <v>14.1.2</v>
      </c>
      <c r="C3591" s="71" t="str">
        <f>IFERROR(VLOOKUP(B3591,Tabla_CyP,2,FALSE),"")</f>
        <v>Rellenos de tierra.</v>
      </c>
      <c r="E3591" s="178"/>
      <c r="F3591" s="190" t="s">
        <v>1733</v>
      </c>
      <c r="G3591" s="194" t="str">
        <f>IFERROR(VLOOKUP(B3591,Tabla_CyP,4,FALSE),"")</f>
        <v>m3</v>
      </c>
    </row>
    <row r="3592" spans="1:7" ht="24" customHeight="1" x14ac:dyDescent="0.2">
      <c r="A3592" s="208"/>
      <c r="B3592" s="100"/>
      <c r="E3592" s="178"/>
      <c r="G3592" s="194"/>
    </row>
    <row r="3593" spans="1:7" ht="24" customHeight="1" x14ac:dyDescent="0.2">
      <c r="A3593" s="419" t="s">
        <v>1734</v>
      </c>
      <c r="B3593" s="420"/>
      <c r="C3593" s="421" t="s">
        <v>1690</v>
      </c>
      <c r="D3593" s="421" t="s">
        <v>1735</v>
      </c>
      <c r="E3593" s="423" t="s">
        <v>1736</v>
      </c>
      <c r="F3593" s="425" t="s">
        <v>1737</v>
      </c>
      <c r="G3593" s="425" t="s">
        <v>1738</v>
      </c>
    </row>
    <row r="3594" spans="1:7" ht="24" customHeight="1" x14ac:dyDescent="0.2">
      <c r="A3594" s="209" t="s">
        <v>1739</v>
      </c>
      <c r="B3594" s="209" t="s">
        <v>1740</v>
      </c>
      <c r="C3594" s="422"/>
      <c r="D3594" s="422"/>
      <c r="E3594" s="424"/>
      <c r="F3594" s="426"/>
      <c r="G3594" s="426"/>
    </row>
    <row r="3595" spans="1:7" ht="24" customHeight="1" x14ac:dyDescent="0.2">
      <c r="A3595" s="189"/>
      <c r="B3595" s="210"/>
      <c r="C3595" s="89" t="s">
        <v>1741</v>
      </c>
      <c r="D3595" s="197"/>
      <c r="E3595" s="198"/>
      <c r="F3595" s="199"/>
      <c r="G3595" s="200"/>
    </row>
    <row r="3596" spans="1:7" ht="24" customHeight="1" x14ac:dyDescent="0.2">
      <c r="A3596" s="211" t="str">
        <f t="shared" ref="A3596:A3609" si="1177">IFERROR(VLOOKUP(C3596,Tabla_Insumos,4,FALSE),"")</f>
        <v/>
      </c>
      <c r="B3596" s="211" t="str">
        <f>IFERROR(VLOOKUP(C3596,Tabla_Insumos,5,FALSE),"")</f>
        <v/>
      </c>
      <c r="C3596" s="220"/>
      <c r="D3596" s="174" t="str">
        <f t="shared" ref="D3596:D3609" si="1178">IFERROR(VLOOKUP(C3596,Tabla_Insumos,2,FALSE),"")</f>
        <v/>
      </c>
      <c r="E3596" s="173"/>
      <c r="F3596" s="201">
        <f t="shared" ref="F3596:F3609" si="1179">IFERROR(VLOOKUP(C3596,Tabla_Insumos,3,FALSE),0)</f>
        <v>0</v>
      </c>
      <c r="G3596" s="201">
        <f t="shared" ref="G3596:G3609" si="1180">ROUND(E3596*F3596,2)</f>
        <v>0</v>
      </c>
    </row>
    <row r="3597" spans="1:7" ht="24" customHeight="1" x14ac:dyDescent="0.2">
      <c r="A3597" s="211" t="str">
        <f t="shared" si="1177"/>
        <v/>
      </c>
      <c r="B3597" s="211" t="str">
        <f t="shared" ref="B3597:B3609" si="1181">IFERROR(VLOOKUP(C3597,Tabla_Insumos,5,FALSE),"")</f>
        <v/>
      </c>
      <c r="C3597" s="220"/>
      <c r="D3597" s="174" t="str">
        <f t="shared" si="1178"/>
        <v/>
      </c>
      <c r="E3597" s="173"/>
      <c r="F3597" s="201">
        <f t="shared" si="1179"/>
        <v>0</v>
      </c>
      <c r="G3597" s="201">
        <f t="shared" si="1180"/>
        <v>0</v>
      </c>
    </row>
    <row r="3598" spans="1:7" ht="24" customHeight="1" x14ac:dyDescent="0.2">
      <c r="A3598" s="211" t="str">
        <f t="shared" si="1177"/>
        <v/>
      </c>
      <c r="B3598" s="211" t="str">
        <f t="shared" si="1181"/>
        <v/>
      </c>
      <c r="C3598" s="227"/>
      <c r="D3598" s="174" t="str">
        <f t="shared" si="1178"/>
        <v/>
      </c>
      <c r="E3598" s="173"/>
      <c r="F3598" s="201">
        <f t="shared" si="1179"/>
        <v>0</v>
      </c>
      <c r="G3598" s="201">
        <f t="shared" si="1180"/>
        <v>0</v>
      </c>
    </row>
    <row r="3599" spans="1:7" ht="24" customHeight="1" x14ac:dyDescent="0.2">
      <c r="A3599" s="211" t="str">
        <f t="shared" si="1177"/>
        <v/>
      </c>
      <c r="B3599" s="211" t="str">
        <f t="shared" si="1181"/>
        <v/>
      </c>
      <c r="C3599" s="220"/>
      <c r="D3599" s="174" t="str">
        <f t="shared" si="1178"/>
        <v/>
      </c>
      <c r="E3599" s="173"/>
      <c r="F3599" s="201">
        <f t="shared" si="1179"/>
        <v>0</v>
      </c>
      <c r="G3599" s="201">
        <f t="shared" si="1180"/>
        <v>0</v>
      </c>
    </row>
    <row r="3600" spans="1:7" ht="24" customHeight="1" x14ac:dyDescent="0.2">
      <c r="A3600" s="211" t="str">
        <f t="shared" si="1177"/>
        <v/>
      </c>
      <c r="B3600" s="211" t="str">
        <f t="shared" si="1181"/>
        <v/>
      </c>
      <c r="C3600" s="221"/>
      <c r="D3600" s="172" t="str">
        <f t="shared" si="1178"/>
        <v/>
      </c>
      <c r="E3600" s="176"/>
      <c r="F3600" s="201">
        <f t="shared" si="1179"/>
        <v>0</v>
      </c>
      <c r="G3600" s="201">
        <f t="shared" si="1180"/>
        <v>0</v>
      </c>
    </row>
    <row r="3601" spans="1:7" ht="24" customHeight="1" x14ac:dyDescent="0.2">
      <c r="A3601" s="211" t="str">
        <f t="shared" si="1177"/>
        <v/>
      </c>
      <c r="B3601" s="211" t="str">
        <f t="shared" si="1181"/>
        <v/>
      </c>
      <c r="C3601" s="221"/>
      <c r="D3601" s="172" t="str">
        <f t="shared" si="1178"/>
        <v/>
      </c>
      <c r="E3601" s="176"/>
      <c r="F3601" s="201">
        <f t="shared" si="1179"/>
        <v>0</v>
      </c>
      <c r="G3601" s="201">
        <f t="shared" si="1180"/>
        <v>0</v>
      </c>
    </row>
    <row r="3602" spans="1:7" ht="24" customHeight="1" x14ac:dyDescent="0.2">
      <c r="A3602" s="211" t="str">
        <f t="shared" si="1177"/>
        <v/>
      </c>
      <c r="B3602" s="211" t="str">
        <f t="shared" si="1181"/>
        <v/>
      </c>
      <c r="C3602" s="221"/>
      <c r="D3602" s="172" t="str">
        <f t="shared" si="1178"/>
        <v/>
      </c>
      <c r="E3602" s="176"/>
      <c r="F3602" s="201">
        <f t="shared" si="1179"/>
        <v>0</v>
      </c>
      <c r="G3602" s="201">
        <f t="shared" si="1180"/>
        <v>0</v>
      </c>
    </row>
    <row r="3603" spans="1:7" ht="24" customHeight="1" x14ac:dyDescent="0.2">
      <c r="A3603" s="211" t="str">
        <f t="shared" si="1177"/>
        <v/>
      </c>
      <c r="B3603" s="211" t="str">
        <f t="shared" si="1181"/>
        <v/>
      </c>
      <c r="C3603" s="221"/>
      <c r="D3603" s="172" t="str">
        <f t="shared" si="1178"/>
        <v/>
      </c>
      <c r="E3603" s="176"/>
      <c r="F3603" s="201">
        <f t="shared" si="1179"/>
        <v>0</v>
      </c>
      <c r="G3603" s="201">
        <f t="shared" si="1180"/>
        <v>0</v>
      </c>
    </row>
    <row r="3604" spans="1:7" ht="24" customHeight="1" x14ac:dyDescent="0.2">
      <c r="A3604" s="211" t="str">
        <f t="shared" si="1177"/>
        <v/>
      </c>
      <c r="B3604" s="211" t="str">
        <f t="shared" si="1181"/>
        <v/>
      </c>
      <c r="C3604" s="221"/>
      <c r="D3604" s="172" t="str">
        <f t="shared" si="1178"/>
        <v/>
      </c>
      <c r="E3604" s="176"/>
      <c r="F3604" s="201">
        <f t="shared" si="1179"/>
        <v>0</v>
      </c>
      <c r="G3604" s="201">
        <f t="shared" si="1180"/>
        <v>0</v>
      </c>
    </row>
    <row r="3605" spans="1:7" ht="24" customHeight="1" x14ac:dyDescent="0.2">
      <c r="A3605" s="211" t="str">
        <f t="shared" si="1177"/>
        <v/>
      </c>
      <c r="B3605" s="211" t="str">
        <f t="shared" si="1181"/>
        <v/>
      </c>
      <c r="C3605" s="221"/>
      <c r="D3605" s="172" t="str">
        <f t="shared" si="1178"/>
        <v/>
      </c>
      <c r="E3605" s="176"/>
      <c r="F3605" s="201">
        <f t="shared" si="1179"/>
        <v>0</v>
      </c>
      <c r="G3605" s="201">
        <f t="shared" si="1180"/>
        <v>0</v>
      </c>
    </row>
    <row r="3606" spans="1:7" ht="24" customHeight="1" x14ac:dyDescent="0.2">
      <c r="A3606" s="211" t="str">
        <f t="shared" si="1177"/>
        <v/>
      </c>
      <c r="B3606" s="211" t="str">
        <f t="shared" si="1181"/>
        <v/>
      </c>
      <c r="C3606" s="221"/>
      <c r="D3606" s="172" t="str">
        <f t="shared" si="1178"/>
        <v/>
      </c>
      <c r="E3606" s="176"/>
      <c r="F3606" s="201">
        <f t="shared" si="1179"/>
        <v>0</v>
      </c>
      <c r="G3606" s="201">
        <f t="shared" si="1180"/>
        <v>0</v>
      </c>
    </row>
    <row r="3607" spans="1:7" ht="24" customHeight="1" x14ac:dyDescent="0.2">
      <c r="A3607" s="211" t="str">
        <f t="shared" si="1177"/>
        <v/>
      </c>
      <c r="B3607" s="211" t="str">
        <f t="shared" si="1181"/>
        <v/>
      </c>
      <c r="C3607" s="221"/>
      <c r="D3607" s="172" t="str">
        <f t="shared" si="1178"/>
        <v/>
      </c>
      <c r="E3607" s="176"/>
      <c r="F3607" s="201">
        <f t="shared" si="1179"/>
        <v>0</v>
      </c>
      <c r="G3607" s="201">
        <f t="shared" si="1180"/>
        <v>0</v>
      </c>
    </row>
    <row r="3608" spans="1:7" ht="24" customHeight="1" x14ac:dyDescent="0.2">
      <c r="A3608" s="211" t="str">
        <f t="shared" si="1177"/>
        <v/>
      </c>
      <c r="B3608" s="211" t="str">
        <f t="shared" si="1181"/>
        <v/>
      </c>
      <c r="C3608" s="221"/>
      <c r="D3608" s="172" t="str">
        <f t="shared" si="1178"/>
        <v/>
      </c>
      <c r="E3608" s="176"/>
      <c r="F3608" s="201">
        <f t="shared" si="1179"/>
        <v>0</v>
      </c>
      <c r="G3608" s="201">
        <f t="shared" si="1180"/>
        <v>0</v>
      </c>
    </row>
    <row r="3609" spans="1:7" ht="24" customHeight="1" x14ac:dyDescent="0.2">
      <c r="A3609" s="211" t="str">
        <f t="shared" si="1177"/>
        <v/>
      </c>
      <c r="B3609" s="211" t="str">
        <f t="shared" si="1181"/>
        <v/>
      </c>
      <c r="C3609" s="221"/>
      <c r="D3609" s="172" t="str">
        <f t="shared" si="1178"/>
        <v/>
      </c>
      <c r="E3609" s="176"/>
      <c r="F3609" s="202">
        <f t="shared" si="1179"/>
        <v>0</v>
      </c>
      <c r="G3609" s="201">
        <f t="shared" si="1180"/>
        <v>0</v>
      </c>
    </row>
    <row r="3610" spans="1:7" ht="24" customHeight="1" x14ac:dyDescent="0.2">
      <c r="A3610" s="212"/>
      <c r="E3610" s="178"/>
      <c r="F3610" s="195" t="s">
        <v>1742</v>
      </c>
      <c r="G3610" s="222">
        <f t="shared" ref="G3610" si="1182">SUBTOTAL(9,G3596:G3609)</f>
        <v>0</v>
      </c>
    </row>
    <row r="3611" spans="1:7" ht="24" customHeight="1" x14ac:dyDescent="0.2">
      <c r="A3611" s="212"/>
      <c r="C3611" s="74" t="s">
        <v>1743</v>
      </c>
      <c r="E3611" s="178"/>
      <c r="G3611" s="194"/>
    </row>
    <row r="3612" spans="1:7" ht="24" customHeight="1" x14ac:dyDescent="0.2">
      <c r="A3612" s="211" t="str">
        <f t="shared" ref="A3612:A3619" si="1183">IFERROR(VLOOKUP(C3612,Tabla_Insumos,4,FALSE),"")</f>
        <v/>
      </c>
      <c r="B3612" s="211" t="str">
        <f t="shared" ref="B3612:B3619" si="1184">IFERROR(VLOOKUP(A3612,Tabla_Indices,5,FALSE),"")</f>
        <v/>
      </c>
      <c r="C3612" s="220"/>
      <c r="D3612" s="174" t="str">
        <f t="shared" ref="D3612:D3619" si="1185">IFERROR(VLOOKUP(C3612,Tabla_Insumos,2,FALSE),"")</f>
        <v/>
      </c>
      <c r="E3612" s="173"/>
      <c r="F3612" s="201">
        <f t="shared" ref="F3612:F3619" si="1186">IFERROR(VLOOKUP(C3612,Tabla_Insumos,3,FALSE),0)</f>
        <v>0</v>
      </c>
      <c r="G3612" s="201">
        <f t="shared" ref="G3612:G3619" si="1187">ROUND(E3612*F3612,2)</f>
        <v>0</v>
      </c>
    </row>
    <row r="3613" spans="1:7" ht="24" customHeight="1" x14ac:dyDescent="0.2">
      <c r="A3613" s="211" t="str">
        <f t="shared" si="1183"/>
        <v/>
      </c>
      <c r="B3613" s="211" t="str">
        <f t="shared" si="1184"/>
        <v/>
      </c>
      <c r="C3613" s="220"/>
      <c r="D3613" s="174" t="str">
        <f t="shared" si="1185"/>
        <v/>
      </c>
      <c r="E3613" s="173"/>
      <c r="F3613" s="201">
        <f t="shared" si="1186"/>
        <v>0</v>
      </c>
      <c r="G3613" s="201">
        <f t="shared" si="1187"/>
        <v>0</v>
      </c>
    </row>
    <row r="3614" spans="1:7" ht="24" customHeight="1" x14ac:dyDescent="0.2">
      <c r="A3614" s="211" t="str">
        <f t="shared" si="1183"/>
        <v/>
      </c>
      <c r="B3614" s="211" t="str">
        <f t="shared" si="1184"/>
        <v/>
      </c>
      <c r="C3614" s="220"/>
      <c r="D3614" s="174" t="str">
        <f t="shared" si="1185"/>
        <v/>
      </c>
      <c r="E3614" s="173"/>
      <c r="F3614" s="201">
        <f t="shared" si="1186"/>
        <v>0</v>
      </c>
      <c r="G3614" s="201">
        <f t="shared" si="1187"/>
        <v>0</v>
      </c>
    </row>
    <row r="3615" spans="1:7" ht="24" customHeight="1" x14ac:dyDescent="0.2">
      <c r="A3615" s="211" t="str">
        <f t="shared" si="1183"/>
        <v/>
      </c>
      <c r="B3615" s="211" t="str">
        <f t="shared" si="1184"/>
        <v/>
      </c>
      <c r="C3615" s="220"/>
      <c r="D3615" s="174" t="str">
        <f t="shared" si="1185"/>
        <v/>
      </c>
      <c r="E3615" s="173"/>
      <c r="F3615" s="201">
        <f t="shared" si="1186"/>
        <v>0</v>
      </c>
      <c r="G3615" s="201">
        <f t="shared" si="1187"/>
        <v>0</v>
      </c>
    </row>
    <row r="3616" spans="1:7" ht="24" customHeight="1" x14ac:dyDescent="0.2">
      <c r="A3616" s="211" t="str">
        <f t="shared" si="1183"/>
        <v/>
      </c>
      <c r="B3616" s="211" t="str">
        <f t="shared" si="1184"/>
        <v/>
      </c>
      <c r="C3616" s="220"/>
      <c r="D3616" s="174" t="str">
        <f t="shared" si="1185"/>
        <v/>
      </c>
      <c r="E3616" s="173"/>
      <c r="F3616" s="201">
        <f t="shared" si="1186"/>
        <v>0</v>
      </c>
      <c r="G3616" s="201">
        <f t="shared" si="1187"/>
        <v>0</v>
      </c>
    </row>
    <row r="3617" spans="1:7" ht="24" customHeight="1" x14ac:dyDescent="0.2">
      <c r="A3617" s="211" t="str">
        <f t="shared" si="1183"/>
        <v/>
      </c>
      <c r="B3617" s="211" t="str">
        <f t="shared" si="1184"/>
        <v/>
      </c>
      <c r="C3617" s="220"/>
      <c r="D3617" s="174" t="str">
        <f t="shared" si="1185"/>
        <v/>
      </c>
      <c r="E3617" s="173"/>
      <c r="F3617" s="201">
        <f t="shared" si="1186"/>
        <v>0</v>
      </c>
      <c r="G3617" s="201">
        <f t="shared" si="1187"/>
        <v>0</v>
      </c>
    </row>
    <row r="3618" spans="1:7" ht="24" customHeight="1" x14ac:dyDescent="0.2">
      <c r="A3618" s="211" t="str">
        <f t="shared" si="1183"/>
        <v/>
      </c>
      <c r="B3618" s="211" t="str">
        <f t="shared" si="1184"/>
        <v/>
      </c>
      <c r="C3618" s="221"/>
      <c r="D3618" s="172" t="str">
        <f t="shared" si="1185"/>
        <v/>
      </c>
      <c r="E3618" s="176"/>
      <c r="F3618" s="201">
        <f t="shared" si="1186"/>
        <v>0</v>
      </c>
      <c r="G3618" s="201">
        <f t="shared" si="1187"/>
        <v>0</v>
      </c>
    </row>
    <row r="3619" spans="1:7" ht="24" customHeight="1" x14ac:dyDescent="0.2">
      <c r="A3619" s="211" t="str">
        <f t="shared" si="1183"/>
        <v/>
      </c>
      <c r="B3619" s="211" t="str">
        <f t="shared" si="1184"/>
        <v/>
      </c>
      <c r="C3619" s="221"/>
      <c r="D3619" s="172" t="str">
        <f t="shared" si="1185"/>
        <v/>
      </c>
      <c r="E3619" s="176"/>
      <c r="F3619" s="201">
        <f t="shared" si="1186"/>
        <v>0</v>
      </c>
      <c r="G3619" s="201">
        <f t="shared" si="1187"/>
        <v>0</v>
      </c>
    </row>
    <row r="3620" spans="1:7" ht="24" customHeight="1" x14ac:dyDescent="0.2">
      <c r="A3620" s="212"/>
      <c r="E3620" s="178"/>
      <c r="F3620" s="195" t="s">
        <v>1744</v>
      </c>
      <c r="G3620" s="222">
        <f t="shared" ref="G3620" si="1188">SUBTOTAL(9,G3612:G3619)</f>
        <v>0</v>
      </c>
    </row>
    <row r="3621" spans="1:7" ht="24" customHeight="1" x14ac:dyDescent="0.2">
      <c r="A3621" s="212"/>
      <c r="C3621" s="74" t="s">
        <v>1745</v>
      </c>
      <c r="E3621" s="178"/>
      <c r="G3621" s="194"/>
    </row>
    <row r="3622" spans="1:7" ht="24" customHeight="1" x14ac:dyDescent="0.2">
      <c r="A3622" s="211" t="str">
        <f t="shared" ref="A3622:A3630" si="1189">IFERROR(VLOOKUP(C3622,Tabla_Insumos,4,FALSE),"")</f>
        <v/>
      </c>
      <c r="B3622" s="211" t="str">
        <f t="shared" ref="B3622:B3630" si="1190">IFERROR(VLOOKUP(C3622,Tabla_Insumos,5,FALSE),"")</f>
        <v/>
      </c>
      <c r="C3622" s="220"/>
      <c r="D3622" s="174" t="str">
        <f t="shared" ref="D3622:D3630" si="1191">IFERROR(VLOOKUP(C3622,Tabla_Insumos,2,FALSE),"")</f>
        <v/>
      </c>
      <c r="E3622" s="173"/>
      <c r="F3622" s="201">
        <f t="shared" ref="F3622:F3630" si="1192">IFERROR(VLOOKUP(C3622,Tabla_Insumos,3,FALSE),0)</f>
        <v>0</v>
      </c>
      <c r="G3622" s="201">
        <f t="shared" ref="G3622:G3630" si="1193">ROUND(E3622*F3622,2)</f>
        <v>0</v>
      </c>
    </row>
    <row r="3623" spans="1:7" ht="24" customHeight="1" x14ac:dyDescent="0.2">
      <c r="A3623" s="211" t="str">
        <f t="shared" si="1189"/>
        <v/>
      </c>
      <c r="B3623" s="211" t="str">
        <f t="shared" si="1190"/>
        <v/>
      </c>
      <c r="C3623" s="220"/>
      <c r="D3623" s="174" t="str">
        <f t="shared" si="1191"/>
        <v/>
      </c>
      <c r="E3623" s="173"/>
      <c r="F3623" s="201">
        <f t="shared" si="1192"/>
        <v>0</v>
      </c>
      <c r="G3623" s="201">
        <f t="shared" si="1193"/>
        <v>0</v>
      </c>
    </row>
    <row r="3624" spans="1:7" ht="24" customHeight="1" x14ac:dyDescent="0.2">
      <c r="A3624" s="211" t="str">
        <f t="shared" si="1189"/>
        <v/>
      </c>
      <c r="B3624" s="211" t="str">
        <f t="shared" si="1190"/>
        <v/>
      </c>
      <c r="C3624" s="221"/>
      <c r="D3624" s="172" t="str">
        <f t="shared" si="1191"/>
        <v/>
      </c>
      <c r="E3624" s="176"/>
      <c r="F3624" s="201">
        <f t="shared" si="1192"/>
        <v>0</v>
      </c>
      <c r="G3624" s="201">
        <f t="shared" si="1193"/>
        <v>0</v>
      </c>
    </row>
    <row r="3625" spans="1:7" ht="24" customHeight="1" x14ac:dyDescent="0.2">
      <c r="A3625" s="211" t="str">
        <f t="shared" si="1189"/>
        <v/>
      </c>
      <c r="B3625" s="211" t="str">
        <f t="shared" si="1190"/>
        <v/>
      </c>
      <c r="C3625" s="221"/>
      <c r="D3625" s="172" t="str">
        <f t="shared" si="1191"/>
        <v/>
      </c>
      <c r="E3625" s="176"/>
      <c r="F3625" s="201">
        <f t="shared" si="1192"/>
        <v>0</v>
      </c>
      <c r="G3625" s="201">
        <f t="shared" si="1193"/>
        <v>0</v>
      </c>
    </row>
    <row r="3626" spans="1:7" ht="24" customHeight="1" x14ac:dyDescent="0.2">
      <c r="A3626" s="211" t="str">
        <f t="shared" si="1189"/>
        <v/>
      </c>
      <c r="B3626" s="211" t="str">
        <f t="shared" si="1190"/>
        <v/>
      </c>
      <c r="C3626" s="221"/>
      <c r="D3626" s="172" t="str">
        <f t="shared" si="1191"/>
        <v/>
      </c>
      <c r="E3626" s="176"/>
      <c r="F3626" s="201">
        <f t="shared" si="1192"/>
        <v>0</v>
      </c>
      <c r="G3626" s="201">
        <f t="shared" si="1193"/>
        <v>0</v>
      </c>
    </row>
    <row r="3627" spans="1:7" ht="24" customHeight="1" x14ac:dyDescent="0.2">
      <c r="A3627" s="211" t="str">
        <f t="shared" si="1189"/>
        <v/>
      </c>
      <c r="B3627" s="211" t="str">
        <f t="shared" si="1190"/>
        <v/>
      </c>
      <c r="C3627" s="221"/>
      <c r="D3627" s="172" t="str">
        <f t="shared" si="1191"/>
        <v/>
      </c>
      <c r="E3627" s="176"/>
      <c r="F3627" s="201">
        <f t="shared" si="1192"/>
        <v>0</v>
      </c>
      <c r="G3627" s="201">
        <f t="shared" si="1193"/>
        <v>0</v>
      </c>
    </row>
    <row r="3628" spans="1:7" ht="24" customHeight="1" x14ac:dyDescent="0.2">
      <c r="A3628" s="211" t="str">
        <f t="shared" si="1189"/>
        <v/>
      </c>
      <c r="B3628" s="211" t="str">
        <f t="shared" si="1190"/>
        <v/>
      </c>
      <c r="C3628" s="221"/>
      <c r="D3628" s="172" t="str">
        <f t="shared" si="1191"/>
        <v/>
      </c>
      <c r="E3628" s="176"/>
      <c r="F3628" s="201">
        <f t="shared" si="1192"/>
        <v>0</v>
      </c>
      <c r="G3628" s="201">
        <f t="shared" si="1193"/>
        <v>0</v>
      </c>
    </row>
    <row r="3629" spans="1:7" ht="24" customHeight="1" x14ac:dyDescent="0.2">
      <c r="A3629" s="211" t="str">
        <f t="shared" si="1189"/>
        <v/>
      </c>
      <c r="B3629" s="211" t="str">
        <f t="shared" si="1190"/>
        <v/>
      </c>
      <c r="C3629" s="221"/>
      <c r="D3629" s="172" t="str">
        <f t="shared" si="1191"/>
        <v/>
      </c>
      <c r="E3629" s="176"/>
      <c r="F3629" s="201">
        <f t="shared" si="1192"/>
        <v>0</v>
      </c>
      <c r="G3629" s="201">
        <f t="shared" si="1193"/>
        <v>0</v>
      </c>
    </row>
    <row r="3630" spans="1:7" ht="24" customHeight="1" x14ac:dyDescent="0.2">
      <c r="A3630" s="211" t="str">
        <f t="shared" si="1189"/>
        <v/>
      </c>
      <c r="B3630" s="211" t="str">
        <f t="shared" si="1190"/>
        <v/>
      </c>
      <c r="C3630" s="221"/>
      <c r="D3630" s="172" t="str">
        <f t="shared" si="1191"/>
        <v/>
      </c>
      <c r="E3630" s="176"/>
      <c r="F3630" s="201">
        <f t="shared" si="1192"/>
        <v>0</v>
      </c>
      <c r="G3630" s="201">
        <f t="shared" si="1193"/>
        <v>0</v>
      </c>
    </row>
    <row r="3631" spans="1:7" ht="24" customHeight="1" x14ac:dyDescent="0.2">
      <c r="A3631" s="213"/>
      <c r="E3631" s="178"/>
      <c r="F3631" s="195" t="s">
        <v>1746</v>
      </c>
      <c r="G3631" s="222">
        <f t="shared" ref="G3631" si="1194">SUBTOTAL(9,G3622:G3630)</f>
        <v>0</v>
      </c>
    </row>
    <row r="3632" spans="1:7" ht="24" customHeight="1" x14ac:dyDescent="0.2">
      <c r="A3632" s="212"/>
      <c r="E3632" s="178"/>
      <c r="G3632" s="194"/>
    </row>
    <row r="3633" spans="1:7" ht="24" customHeight="1" x14ac:dyDescent="0.2">
      <c r="A3633" s="214" t="str">
        <f t="shared" ref="A3633:B3633" si="1195">B3591</f>
        <v>14.1.2</v>
      </c>
      <c r="B3633" s="98" t="str">
        <f t="shared" si="1195"/>
        <v>Rellenos de tierra.</v>
      </c>
      <c r="C3633" s="197"/>
      <c r="D3633" s="197" t="s">
        <v>1747</v>
      </c>
      <c r="E3633" s="198"/>
      <c r="F3633" s="225" t="s">
        <v>1748</v>
      </c>
      <c r="G3633" s="226">
        <f t="shared" ref="G3633" si="1196">SUBTOTAL(9,G3596:G3632)</f>
        <v>0</v>
      </c>
    </row>
    <row r="3634" spans="1:7" ht="24" customHeight="1" x14ac:dyDescent="0.2">
      <c r="A3634" s="203" t="s">
        <v>1725</v>
      </c>
      <c r="B3634" s="204"/>
      <c r="C3634" s="99"/>
      <c r="D3634" s="99"/>
      <c r="E3634" s="99"/>
      <c r="F3634" s="99"/>
      <c r="G3634" s="215"/>
    </row>
    <row r="3635" spans="1:7" ht="24" customHeight="1" x14ac:dyDescent="0.2">
      <c r="A3635" s="206" t="s">
        <v>1726</v>
      </c>
      <c r="B3635" s="207" t="str">
        <f>Comitente</f>
        <v>SUBSECRETARIA DE OBRAS PUBLICAS</v>
      </c>
      <c r="C3635" s="216"/>
      <c r="D3635" s="74"/>
      <c r="E3635" s="74"/>
      <c r="F3635" s="190"/>
      <c r="G3635" s="191"/>
    </row>
    <row r="3636" spans="1:7" ht="24" customHeight="1" x14ac:dyDescent="0.2">
      <c r="A3636" s="206" t="s">
        <v>1727</v>
      </c>
      <c r="B3636" s="207">
        <f>Contratista</f>
        <v>0</v>
      </c>
      <c r="C3636" s="217"/>
      <c r="D3636" s="217"/>
      <c r="E3636" s="217"/>
      <c r="F3636" s="190"/>
      <c r="G3636" s="191"/>
    </row>
    <row r="3637" spans="1:7" ht="24" customHeight="1" x14ac:dyDescent="0.2">
      <c r="A3637" s="206" t="s">
        <v>1728</v>
      </c>
      <c r="B3637" s="207" t="str">
        <f>Obra</f>
        <v>CAPS. VIRGEN DE GUADALUPE</v>
      </c>
      <c r="C3637" s="217"/>
      <c r="D3637" s="217"/>
      <c r="E3637" s="217"/>
      <c r="F3637" s="190" t="s">
        <v>1729</v>
      </c>
      <c r="G3637" s="218">
        <f>Fecha_Base</f>
        <v>0</v>
      </c>
    </row>
    <row r="3638" spans="1:7" ht="24" customHeight="1" x14ac:dyDescent="0.2">
      <c r="A3638" s="208" t="s">
        <v>1730</v>
      </c>
      <c r="B3638" s="100" t="str">
        <f>Ubicación</f>
        <v xml:space="preserve"> Calle Enfermera Medina y Cristobal Colon - Dpto. CAUCETE   -  Sup. 227,50m2</v>
      </c>
      <c r="C3638" s="74"/>
      <c r="E3638" s="178"/>
      <c r="G3638" s="194"/>
    </row>
    <row r="3639" spans="1:7" ht="24" customHeight="1" x14ac:dyDescent="0.2">
      <c r="A3639" s="208" t="s">
        <v>1731</v>
      </c>
      <c r="B3639" s="192">
        <f t="shared" ref="B3639" si="1197">IFERROR(VALUE(LEFT(B3640,FIND(".",B3640)-1)),"")</f>
        <v>14</v>
      </c>
      <c r="C3639" s="71" t="str">
        <f>IFERROR(VLOOKUP(B3639,Tabla_CyP,2,FALSE),"VIDRIOS Y ESPEJOS ")</f>
        <v xml:space="preserve">VIDRIOS Y ESPEJOS </v>
      </c>
      <c r="E3639" s="178"/>
      <c r="G3639" s="194"/>
    </row>
    <row r="3640" spans="1:7" ht="24" customHeight="1" x14ac:dyDescent="0.2">
      <c r="A3640" s="208" t="s">
        <v>1732</v>
      </c>
      <c r="B3640" s="193" t="str">
        <f>IFERROR(VLOOKUP(COUNTIF($A$1:A3640,"ANALISIS DE PRECIOS"),Tabla_NumeroItem,2,FALSE),"")</f>
        <v>14.1.3</v>
      </c>
      <c r="C3640" s="71" t="str">
        <f>IFERROR(VLOOKUP(B3640,Tabla_CyP,2,FALSE),"")</f>
        <v>Revoques de camaras de inspeccion y receptaculos</v>
      </c>
      <c r="E3640" s="178"/>
      <c r="F3640" s="190" t="s">
        <v>1733</v>
      </c>
      <c r="G3640" s="194" t="str">
        <f>IFERROR(VLOOKUP(B3640,Tabla_CyP,4,FALSE),"")</f>
        <v>gl</v>
      </c>
    </row>
    <row r="3641" spans="1:7" ht="24" customHeight="1" x14ac:dyDescent="0.2">
      <c r="A3641" s="208"/>
      <c r="B3641" s="100"/>
      <c r="E3641" s="178"/>
      <c r="G3641" s="194"/>
    </row>
    <row r="3642" spans="1:7" ht="24" customHeight="1" x14ac:dyDescent="0.2">
      <c r="A3642" s="419" t="s">
        <v>1734</v>
      </c>
      <c r="B3642" s="420"/>
      <c r="C3642" s="421" t="s">
        <v>1690</v>
      </c>
      <c r="D3642" s="421" t="s">
        <v>1735</v>
      </c>
      <c r="E3642" s="423" t="s">
        <v>1736</v>
      </c>
      <c r="F3642" s="425" t="s">
        <v>1737</v>
      </c>
      <c r="G3642" s="425" t="s">
        <v>1738</v>
      </c>
    </row>
    <row r="3643" spans="1:7" ht="24" customHeight="1" x14ac:dyDescent="0.2">
      <c r="A3643" s="209" t="s">
        <v>1739</v>
      </c>
      <c r="B3643" s="209" t="s">
        <v>1740</v>
      </c>
      <c r="C3643" s="422"/>
      <c r="D3643" s="422"/>
      <c r="E3643" s="424"/>
      <c r="F3643" s="426"/>
      <c r="G3643" s="426"/>
    </row>
    <row r="3644" spans="1:7" ht="24" customHeight="1" x14ac:dyDescent="0.2">
      <c r="A3644" s="189"/>
      <c r="B3644" s="210"/>
      <c r="C3644" s="89" t="s">
        <v>1741</v>
      </c>
      <c r="D3644" s="197"/>
      <c r="E3644" s="198"/>
      <c r="F3644" s="199"/>
      <c r="G3644" s="200"/>
    </row>
    <row r="3645" spans="1:7" ht="24" customHeight="1" x14ac:dyDescent="0.2">
      <c r="A3645" s="211" t="str">
        <f t="shared" ref="A3645:A3658" si="1198">IFERROR(VLOOKUP(C3645,Tabla_Insumos,4,FALSE),"")</f>
        <v/>
      </c>
      <c r="B3645" s="211" t="str">
        <f>IFERROR(VLOOKUP(C3645,Tabla_Insumos,5,FALSE),"")</f>
        <v/>
      </c>
      <c r="C3645" s="220"/>
      <c r="D3645" s="174" t="str">
        <f t="shared" ref="D3645:D3658" si="1199">IFERROR(VLOOKUP(C3645,Tabla_Insumos,2,FALSE),"")</f>
        <v/>
      </c>
      <c r="E3645" s="173"/>
      <c r="F3645" s="201">
        <f t="shared" ref="F3645:F3658" si="1200">IFERROR(VLOOKUP(C3645,Tabla_Insumos,3,FALSE),0)</f>
        <v>0</v>
      </c>
      <c r="G3645" s="201">
        <f t="shared" ref="G3645:G3658" si="1201">ROUND(E3645*F3645,2)</f>
        <v>0</v>
      </c>
    </row>
    <row r="3646" spans="1:7" ht="24" customHeight="1" x14ac:dyDescent="0.2">
      <c r="A3646" s="211" t="str">
        <f t="shared" si="1198"/>
        <v/>
      </c>
      <c r="B3646" s="211" t="str">
        <f t="shared" ref="B3646:B3658" si="1202">IFERROR(VLOOKUP(C3646,Tabla_Insumos,5,FALSE),"")</f>
        <v/>
      </c>
      <c r="C3646" s="220"/>
      <c r="D3646" s="174" t="str">
        <f t="shared" si="1199"/>
        <v/>
      </c>
      <c r="E3646" s="173"/>
      <c r="F3646" s="201">
        <f t="shared" si="1200"/>
        <v>0</v>
      </c>
      <c r="G3646" s="201">
        <f t="shared" si="1201"/>
        <v>0</v>
      </c>
    </row>
    <row r="3647" spans="1:7" ht="24" customHeight="1" x14ac:dyDescent="0.2">
      <c r="A3647" s="211" t="str">
        <f t="shared" si="1198"/>
        <v/>
      </c>
      <c r="B3647" s="211" t="str">
        <f t="shared" si="1202"/>
        <v/>
      </c>
      <c r="C3647" s="227"/>
      <c r="D3647" s="174" t="str">
        <f t="shared" si="1199"/>
        <v/>
      </c>
      <c r="E3647" s="173"/>
      <c r="F3647" s="201">
        <f t="shared" si="1200"/>
        <v>0</v>
      </c>
      <c r="G3647" s="201">
        <f t="shared" si="1201"/>
        <v>0</v>
      </c>
    </row>
    <row r="3648" spans="1:7" ht="24" customHeight="1" x14ac:dyDescent="0.2">
      <c r="A3648" s="211" t="str">
        <f t="shared" si="1198"/>
        <v/>
      </c>
      <c r="B3648" s="211" t="str">
        <f t="shared" si="1202"/>
        <v/>
      </c>
      <c r="C3648" s="220"/>
      <c r="D3648" s="174" t="str">
        <f t="shared" si="1199"/>
        <v/>
      </c>
      <c r="E3648" s="173"/>
      <c r="F3648" s="201">
        <f t="shared" si="1200"/>
        <v>0</v>
      </c>
      <c r="G3648" s="201">
        <f t="shared" si="1201"/>
        <v>0</v>
      </c>
    </row>
    <row r="3649" spans="1:7" ht="24" customHeight="1" x14ac:dyDescent="0.2">
      <c r="A3649" s="211" t="str">
        <f t="shared" si="1198"/>
        <v/>
      </c>
      <c r="B3649" s="211" t="str">
        <f t="shared" si="1202"/>
        <v/>
      </c>
      <c r="C3649" s="221"/>
      <c r="D3649" s="172" t="str">
        <f t="shared" si="1199"/>
        <v/>
      </c>
      <c r="E3649" s="176"/>
      <c r="F3649" s="201">
        <f t="shared" si="1200"/>
        <v>0</v>
      </c>
      <c r="G3649" s="201">
        <f t="shared" si="1201"/>
        <v>0</v>
      </c>
    </row>
    <row r="3650" spans="1:7" ht="24" customHeight="1" x14ac:dyDescent="0.2">
      <c r="A3650" s="211" t="str">
        <f t="shared" si="1198"/>
        <v/>
      </c>
      <c r="B3650" s="211" t="str">
        <f t="shared" si="1202"/>
        <v/>
      </c>
      <c r="C3650" s="221"/>
      <c r="D3650" s="172" t="str">
        <f t="shared" si="1199"/>
        <v/>
      </c>
      <c r="E3650" s="176"/>
      <c r="F3650" s="201">
        <f t="shared" si="1200"/>
        <v>0</v>
      </c>
      <c r="G3650" s="201">
        <f t="shared" si="1201"/>
        <v>0</v>
      </c>
    </row>
    <row r="3651" spans="1:7" ht="24" customHeight="1" x14ac:dyDescent="0.2">
      <c r="A3651" s="211" t="str">
        <f t="shared" si="1198"/>
        <v/>
      </c>
      <c r="B3651" s="211" t="str">
        <f t="shared" si="1202"/>
        <v/>
      </c>
      <c r="C3651" s="221"/>
      <c r="D3651" s="172" t="str">
        <f t="shared" si="1199"/>
        <v/>
      </c>
      <c r="E3651" s="176"/>
      <c r="F3651" s="201">
        <f t="shared" si="1200"/>
        <v>0</v>
      </c>
      <c r="G3651" s="201">
        <f t="shared" si="1201"/>
        <v>0</v>
      </c>
    </row>
    <row r="3652" spans="1:7" ht="24" customHeight="1" x14ac:dyDescent="0.2">
      <c r="A3652" s="211" t="str">
        <f t="shared" si="1198"/>
        <v/>
      </c>
      <c r="B3652" s="211" t="str">
        <f t="shared" si="1202"/>
        <v/>
      </c>
      <c r="C3652" s="221"/>
      <c r="D3652" s="172" t="str">
        <f t="shared" si="1199"/>
        <v/>
      </c>
      <c r="E3652" s="176"/>
      <c r="F3652" s="201">
        <f t="shared" si="1200"/>
        <v>0</v>
      </c>
      <c r="G3652" s="201">
        <f t="shared" si="1201"/>
        <v>0</v>
      </c>
    </row>
    <row r="3653" spans="1:7" ht="24" customHeight="1" x14ac:dyDescent="0.2">
      <c r="A3653" s="211" t="str">
        <f t="shared" si="1198"/>
        <v/>
      </c>
      <c r="B3653" s="211" t="str">
        <f t="shared" si="1202"/>
        <v/>
      </c>
      <c r="C3653" s="221"/>
      <c r="D3653" s="172" t="str">
        <f t="shared" si="1199"/>
        <v/>
      </c>
      <c r="E3653" s="176"/>
      <c r="F3653" s="201">
        <f t="shared" si="1200"/>
        <v>0</v>
      </c>
      <c r="G3653" s="201">
        <f t="shared" si="1201"/>
        <v>0</v>
      </c>
    </row>
    <row r="3654" spans="1:7" ht="24" customHeight="1" x14ac:dyDescent="0.2">
      <c r="A3654" s="211" t="str">
        <f t="shared" si="1198"/>
        <v/>
      </c>
      <c r="B3654" s="211" t="str">
        <f t="shared" si="1202"/>
        <v/>
      </c>
      <c r="C3654" s="221"/>
      <c r="D3654" s="172" t="str">
        <f t="shared" si="1199"/>
        <v/>
      </c>
      <c r="E3654" s="176"/>
      <c r="F3654" s="201">
        <f t="shared" si="1200"/>
        <v>0</v>
      </c>
      <c r="G3654" s="201">
        <f t="shared" si="1201"/>
        <v>0</v>
      </c>
    </row>
    <row r="3655" spans="1:7" ht="24" customHeight="1" x14ac:dyDescent="0.2">
      <c r="A3655" s="211" t="str">
        <f t="shared" si="1198"/>
        <v/>
      </c>
      <c r="B3655" s="211" t="str">
        <f t="shared" si="1202"/>
        <v/>
      </c>
      <c r="C3655" s="221"/>
      <c r="D3655" s="172" t="str">
        <f t="shared" si="1199"/>
        <v/>
      </c>
      <c r="E3655" s="176"/>
      <c r="F3655" s="201">
        <f t="shared" si="1200"/>
        <v>0</v>
      </c>
      <c r="G3655" s="201">
        <f t="shared" si="1201"/>
        <v>0</v>
      </c>
    </row>
    <row r="3656" spans="1:7" ht="24" customHeight="1" x14ac:dyDescent="0.2">
      <c r="A3656" s="211" t="str">
        <f t="shared" si="1198"/>
        <v/>
      </c>
      <c r="B3656" s="211" t="str">
        <f t="shared" si="1202"/>
        <v/>
      </c>
      <c r="C3656" s="221"/>
      <c r="D3656" s="172" t="str">
        <f t="shared" si="1199"/>
        <v/>
      </c>
      <c r="E3656" s="176"/>
      <c r="F3656" s="201">
        <f t="shared" si="1200"/>
        <v>0</v>
      </c>
      <c r="G3656" s="201">
        <f t="shared" si="1201"/>
        <v>0</v>
      </c>
    </row>
    <row r="3657" spans="1:7" ht="24" customHeight="1" x14ac:dyDescent="0.2">
      <c r="A3657" s="211" t="str">
        <f t="shared" si="1198"/>
        <v/>
      </c>
      <c r="B3657" s="211" t="str">
        <f t="shared" si="1202"/>
        <v/>
      </c>
      <c r="C3657" s="221"/>
      <c r="D3657" s="172" t="str">
        <f t="shared" si="1199"/>
        <v/>
      </c>
      <c r="E3657" s="176"/>
      <c r="F3657" s="201">
        <f t="shared" si="1200"/>
        <v>0</v>
      </c>
      <c r="G3657" s="201">
        <f t="shared" si="1201"/>
        <v>0</v>
      </c>
    </row>
    <row r="3658" spans="1:7" ht="24" customHeight="1" x14ac:dyDescent="0.2">
      <c r="A3658" s="211" t="str">
        <f t="shared" si="1198"/>
        <v/>
      </c>
      <c r="B3658" s="211" t="str">
        <f t="shared" si="1202"/>
        <v/>
      </c>
      <c r="C3658" s="221"/>
      <c r="D3658" s="172" t="str">
        <f t="shared" si="1199"/>
        <v/>
      </c>
      <c r="E3658" s="176"/>
      <c r="F3658" s="202">
        <f t="shared" si="1200"/>
        <v>0</v>
      </c>
      <c r="G3658" s="201">
        <f t="shared" si="1201"/>
        <v>0</v>
      </c>
    </row>
    <row r="3659" spans="1:7" ht="24" customHeight="1" x14ac:dyDescent="0.2">
      <c r="A3659" s="212"/>
      <c r="E3659" s="178"/>
      <c r="F3659" s="195" t="s">
        <v>1742</v>
      </c>
      <c r="G3659" s="222">
        <f t="shared" ref="G3659" si="1203">SUBTOTAL(9,G3645:G3658)</f>
        <v>0</v>
      </c>
    </row>
    <row r="3660" spans="1:7" ht="24" customHeight="1" x14ac:dyDescent="0.2">
      <c r="A3660" s="212"/>
      <c r="C3660" s="74" t="s">
        <v>1743</v>
      </c>
      <c r="E3660" s="178"/>
      <c r="G3660" s="194"/>
    </row>
    <row r="3661" spans="1:7" ht="24" customHeight="1" x14ac:dyDescent="0.2">
      <c r="A3661" s="211" t="str">
        <f t="shared" ref="A3661:A3668" si="1204">IFERROR(VLOOKUP(C3661,Tabla_Insumos,4,FALSE),"")</f>
        <v/>
      </c>
      <c r="B3661" s="211" t="str">
        <f t="shared" ref="B3661:B3668" si="1205">IFERROR(VLOOKUP(A3661,Tabla_Indices,5,FALSE),"")</f>
        <v/>
      </c>
      <c r="C3661" s="220"/>
      <c r="D3661" s="174" t="str">
        <f t="shared" ref="D3661:D3668" si="1206">IFERROR(VLOOKUP(C3661,Tabla_Insumos,2,FALSE),"")</f>
        <v/>
      </c>
      <c r="E3661" s="173"/>
      <c r="F3661" s="201">
        <f t="shared" ref="F3661:F3668" si="1207">IFERROR(VLOOKUP(C3661,Tabla_Insumos,3,FALSE),0)</f>
        <v>0</v>
      </c>
      <c r="G3661" s="201">
        <f t="shared" ref="G3661:G3668" si="1208">ROUND(E3661*F3661,2)</f>
        <v>0</v>
      </c>
    </row>
    <row r="3662" spans="1:7" ht="24" customHeight="1" x14ac:dyDescent="0.2">
      <c r="A3662" s="211" t="str">
        <f t="shared" si="1204"/>
        <v/>
      </c>
      <c r="B3662" s="211" t="str">
        <f t="shared" si="1205"/>
        <v/>
      </c>
      <c r="C3662" s="220"/>
      <c r="D3662" s="174" t="str">
        <f t="shared" si="1206"/>
        <v/>
      </c>
      <c r="E3662" s="173"/>
      <c r="F3662" s="201">
        <f t="shared" si="1207"/>
        <v>0</v>
      </c>
      <c r="G3662" s="201">
        <f t="shared" si="1208"/>
        <v>0</v>
      </c>
    </row>
    <row r="3663" spans="1:7" ht="24" customHeight="1" x14ac:dyDescent="0.2">
      <c r="A3663" s="211" t="str">
        <f t="shared" si="1204"/>
        <v/>
      </c>
      <c r="B3663" s="211" t="str">
        <f t="shared" si="1205"/>
        <v/>
      </c>
      <c r="C3663" s="220"/>
      <c r="D3663" s="174" t="str">
        <f t="shared" si="1206"/>
        <v/>
      </c>
      <c r="E3663" s="173"/>
      <c r="F3663" s="201">
        <f t="shared" si="1207"/>
        <v>0</v>
      </c>
      <c r="G3663" s="201">
        <f t="shared" si="1208"/>
        <v>0</v>
      </c>
    </row>
    <row r="3664" spans="1:7" ht="24" customHeight="1" x14ac:dyDescent="0.2">
      <c r="A3664" s="211" t="str">
        <f t="shared" si="1204"/>
        <v/>
      </c>
      <c r="B3664" s="211" t="str">
        <f t="shared" si="1205"/>
        <v/>
      </c>
      <c r="C3664" s="220"/>
      <c r="D3664" s="174" t="str">
        <f t="shared" si="1206"/>
        <v/>
      </c>
      <c r="E3664" s="173"/>
      <c r="F3664" s="201">
        <f t="shared" si="1207"/>
        <v>0</v>
      </c>
      <c r="G3664" s="201">
        <f t="shared" si="1208"/>
        <v>0</v>
      </c>
    </row>
    <row r="3665" spans="1:7" ht="24" customHeight="1" x14ac:dyDescent="0.2">
      <c r="A3665" s="211" t="str">
        <f t="shared" si="1204"/>
        <v/>
      </c>
      <c r="B3665" s="211" t="str">
        <f t="shared" si="1205"/>
        <v/>
      </c>
      <c r="C3665" s="220"/>
      <c r="D3665" s="174" t="str">
        <f t="shared" si="1206"/>
        <v/>
      </c>
      <c r="E3665" s="173"/>
      <c r="F3665" s="201">
        <f t="shared" si="1207"/>
        <v>0</v>
      </c>
      <c r="G3665" s="201">
        <f t="shared" si="1208"/>
        <v>0</v>
      </c>
    </row>
    <row r="3666" spans="1:7" ht="24" customHeight="1" x14ac:dyDescent="0.2">
      <c r="A3666" s="211" t="str">
        <f t="shared" si="1204"/>
        <v/>
      </c>
      <c r="B3666" s="211" t="str">
        <f t="shared" si="1205"/>
        <v/>
      </c>
      <c r="C3666" s="220"/>
      <c r="D3666" s="174" t="str">
        <f t="shared" si="1206"/>
        <v/>
      </c>
      <c r="E3666" s="173"/>
      <c r="F3666" s="201">
        <f t="shared" si="1207"/>
        <v>0</v>
      </c>
      <c r="G3666" s="201">
        <f t="shared" si="1208"/>
        <v>0</v>
      </c>
    </row>
    <row r="3667" spans="1:7" ht="24" customHeight="1" x14ac:dyDescent="0.2">
      <c r="A3667" s="211" t="str">
        <f t="shared" si="1204"/>
        <v/>
      </c>
      <c r="B3667" s="211" t="str">
        <f t="shared" si="1205"/>
        <v/>
      </c>
      <c r="C3667" s="221"/>
      <c r="D3667" s="172" t="str">
        <f t="shared" si="1206"/>
        <v/>
      </c>
      <c r="E3667" s="176"/>
      <c r="F3667" s="201">
        <f t="shared" si="1207"/>
        <v>0</v>
      </c>
      <c r="G3667" s="201">
        <f t="shared" si="1208"/>
        <v>0</v>
      </c>
    </row>
    <row r="3668" spans="1:7" ht="24" customHeight="1" x14ac:dyDescent="0.2">
      <c r="A3668" s="211" t="str">
        <f t="shared" si="1204"/>
        <v/>
      </c>
      <c r="B3668" s="211" t="str">
        <f t="shared" si="1205"/>
        <v/>
      </c>
      <c r="C3668" s="221"/>
      <c r="D3668" s="172" t="str">
        <f t="shared" si="1206"/>
        <v/>
      </c>
      <c r="E3668" s="176"/>
      <c r="F3668" s="201">
        <f t="shared" si="1207"/>
        <v>0</v>
      </c>
      <c r="G3668" s="201">
        <f t="shared" si="1208"/>
        <v>0</v>
      </c>
    </row>
    <row r="3669" spans="1:7" ht="24" customHeight="1" x14ac:dyDescent="0.2">
      <c r="A3669" s="212"/>
      <c r="E3669" s="178"/>
      <c r="F3669" s="195" t="s">
        <v>1744</v>
      </c>
      <c r="G3669" s="222">
        <f t="shared" ref="G3669" si="1209">SUBTOTAL(9,G3661:G3668)</f>
        <v>0</v>
      </c>
    </row>
    <row r="3670" spans="1:7" ht="24" customHeight="1" x14ac:dyDescent="0.2">
      <c r="A3670" s="212"/>
      <c r="C3670" s="74" t="s">
        <v>1745</v>
      </c>
      <c r="E3670" s="178"/>
      <c r="G3670" s="194"/>
    </row>
    <row r="3671" spans="1:7" ht="24" customHeight="1" x14ac:dyDescent="0.2">
      <c r="A3671" s="211" t="str">
        <f t="shared" ref="A3671:A3679" si="1210">IFERROR(VLOOKUP(C3671,Tabla_Insumos,4,FALSE),"")</f>
        <v/>
      </c>
      <c r="B3671" s="211" t="str">
        <f t="shared" ref="B3671:B3679" si="1211">IFERROR(VLOOKUP(C3671,Tabla_Insumos,5,FALSE),"")</f>
        <v/>
      </c>
      <c r="C3671" s="220"/>
      <c r="D3671" s="174" t="str">
        <f t="shared" ref="D3671:D3679" si="1212">IFERROR(VLOOKUP(C3671,Tabla_Insumos,2,FALSE),"")</f>
        <v/>
      </c>
      <c r="E3671" s="173"/>
      <c r="F3671" s="201">
        <f t="shared" ref="F3671:F3679" si="1213">IFERROR(VLOOKUP(C3671,Tabla_Insumos,3,FALSE),0)</f>
        <v>0</v>
      </c>
      <c r="G3671" s="201">
        <f t="shared" ref="G3671:G3679" si="1214">ROUND(E3671*F3671,2)</f>
        <v>0</v>
      </c>
    </row>
    <row r="3672" spans="1:7" ht="24" customHeight="1" x14ac:dyDescent="0.2">
      <c r="A3672" s="211" t="str">
        <f t="shared" si="1210"/>
        <v/>
      </c>
      <c r="B3672" s="211" t="str">
        <f t="shared" si="1211"/>
        <v/>
      </c>
      <c r="C3672" s="220"/>
      <c r="D3672" s="174" t="str">
        <f t="shared" si="1212"/>
        <v/>
      </c>
      <c r="E3672" s="173"/>
      <c r="F3672" s="201">
        <f t="shared" si="1213"/>
        <v>0</v>
      </c>
      <c r="G3672" s="201">
        <f t="shared" si="1214"/>
        <v>0</v>
      </c>
    </row>
    <row r="3673" spans="1:7" ht="24" customHeight="1" x14ac:dyDescent="0.2">
      <c r="A3673" s="211" t="str">
        <f t="shared" si="1210"/>
        <v/>
      </c>
      <c r="B3673" s="211" t="str">
        <f t="shared" si="1211"/>
        <v/>
      </c>
      <c r="C3673" s="221"/>
      <c r="D3673" s="172" t="str">
        <f t="shared" si="1212"/>
        <v/>
      </c>
      <c r="E3673" s="176"/>
      <c r="F3673" s="201">
        <f t="shared" si="1213"/>
        <v>0</v>
      </c>
      <c r="G3673" s="201">
        <f t="shared" si="1214"/>
        <v>0</v>
      </c>
    </row>
    <row r="3674" spans="1:7" ht="24" customHeight="1" x14ac:dyDescent="0.2">
      <c r="A3674" s="211" t="str">
        <f t="shared" si="1210"/>
        <v/>
      </c>
      <c r="B3674" s="211" t="str">
        <f t="shared" si="1211"/>
        <v/>
      </c>
      <c r="C3674" s="221"/>
      <c r="D3674" s="172" t="str">
        <f t="shared" si="1212"/>
        <v/>
      </c>
      <c r="E3674" s="176"/>
      <c r="F3674" s="201">
        <f t="shared" si="1213"/>
        <v>0</v>
      </c>
      <c r="G3674" s="201">
        <f t="shared" si="1214"/>
        <v>0</v>
      </c>
    </row>
    <row r="3675" spans="1:7" ht="24" customHeight="1" x14ac:dyDescent="0.2">
      <c r="A3675" s="211" t="str">
        <f t="shared" si="1210"/>
        <v/>
      </c>
      <c r="B3675" s="211" t="str">
        <f t="shared" si="1211"/>
        <v/>
      </c>
      <c r="C3675" s="221"/>
      <c r="D3675" s="172" t="str">
        <f t="shared" si="1212"/>
        <v/>
      </c>
      <c r="E3675" s="176"/>
      <c r="F3675" s="201">
        <f t="shared" si="1213"/>
        <v>0</v>
      </c>
      <c r="G3675" s="201">
        <f t="shared" si="1214"/>
        <v>0</v>
      </c>
    </row>
    <row r="3676" spans="1:7" ht="24" customHeight="1" x14ac:dyDescent="0.2">
      <c r="A3676" s="211" t="str">
        <f t="shared" si="1210"/>
        <v/>
      </c>
      <c r="B3676" s="211" t="str">
        <f t="shared" si="1211"/>
        <v/>
      </c>
      <c r="C3676" s="221"/>
      <c r="D3676" s="172" t="str">
        <f t="shared" si="1212"/>
        <v/>
      </c>
      <c r="E3676" s="176"/>
      <c r="F3676" s="201">
        <f t="shared" si="1213"/>
        <v>0</v>
      </c>
      <c r="G3676" s="201">
        <f t="shared" si="1214"/>
        <v>0</v>
      </c>
    </row>
    <row r="3677" spans="1:7" ht="24" customHeight="1" x14ac:dyDescent="0.2">
      <c r="A3677" s="211" t="str">
        <f t="shared" si="1210"/>
        <v/>
      </c>
      <c r="B3677" s="211" t="str">
        <f t="shared" si="1211"/>
        <v/>
      </c>
      <c r="C3677" s="221"/>
      <c r="D3677" s="172" t="str">
        <f t="shared" si="1212"/>
        <v/>
      </c>
      <c r="E3677" s="176"/>
      <c r="F3677" s="201">
        <f t="shared" si="1213"/>
        <v>0</v>
      </c>
      <c r="G3677" s="201">
        <f t="shared" si="1214"/>
        <v>0</v>
      </c>
    </row>
    <row r="3678" spans="1:7" ht="24" customHeight="1" x14ac:dyDescent="0.2">
      <c r="A3678" s="211" t="str">
        <f t="shared" si="1210"/>
        <v/>
      </c>
      <c r="B3678" s="211" t="str">
        <f t="shared" si="1211"/>
        <v/>
      </c>
      <c r="C3678" s="221"/>
      <c r="D3678" s="172" t="str">
        <f t="shared" si="1212"/>
        <v/>
      </c>
      <c r="E3678" s="176"/>
      <c r="F3678" s="201">
        <f t="shared" si="1213"/>
        <v>0</v>
      </c>
      <c r="G3678" s="201">
        <f t="shared" si="1214"/>
        <v>0</v>
      </c>
    </row>
    <row r="3679" spans="1:7" ht="24" customHeight="1" x14ac:dyDescent="0.2">
      <c r="A3679" s="211" t="str">
        <f t="shared" si="1210"/>
        <v/>
      </c>
      <c r="B3679" s="211" t="str">
        <f t="shared" si="1211"/>
        <v/>
      </c>
      <c r="C3679" s="221"/>
      <c r="D3679" s="172" t="str">
        <f t="shared" si="1212"/>
        <v/>
      </c>
      <c r="E3679" s="176"/>
      <c r="F3679" s="201">
        <f t="shared" si="1213"/>
        <v>0</v>
      </c>
      <c r="G3679" s="201">
        <f t="shared" si="1214"/>
        <v>0</v>
      </c>
    </row>
    <row r="3680" spans="1:7" ht="24" customHeight="1" x14ac:dyDescent="0.2">
      <c r="A3680" s="213"/>
      <c r="E3680" s="178"/>
      <c r="F3680" s="195" t="s">
        <v>1746</v>
      </c>
      <c r="G3680" s="222">
        <f t="shared" ref="G3680" si="1215">SUBTOTAL(9,G3671:G3679)</f>
        <v>0</v>
      </c>
    </row>
    <row r="3681" spans="1:7" ht="24" customHeight="1" x14ac:dyDescent="0.2">
      <c r="A3681" s="212"/>
      <c r="E3681" s="178"/>
      <c r="G3681" s="194"/>
    </row>
    <row r="3682" spans="1:7" ht="24" customHeight="1" x14ac:dyDescent="0.2">
      <c r="A3682" s="214" t="str">
        <f t="shared" ref="A3682:B3682" si="1216">B3640</f>
        <v>14.1.3</v>
      </c>
      <c r="B3682" s="98" t="str">
        <f t="shared" si="1216"/>
        <v>Revoques de camaras de inspeccion y receptaculos</v>
      </c>
      <c r="C3682" s="197"/>
      <c r="D3682" s="197" t="s">
        <v>1747</v>
      </c>
      <c r="E3682" s="198"/>
      <c r="F3682" s="225" t="s">
        <v>1748</v>
      </c>
      <c r="G3682" s="226">
        <f t="shared" ref="G3682" si="1217">SUBTOTAL(9,G3645:G3681)</f>
        <v>0</v>
      </c>
    </row>
    <row r="3683" spans="1:7" ht="24" customHeight="1" x14ac:dyDescent="0.2">
      <c r="A3683" s="203" t="s">
        <v>1725</v>
      </c>
      <c r="B3683" s="204"/>
      <c r="C3683" s="99"/>
      <c r="D3683" s="99"/>
      <c r="E3683" s="99"/>
      <c r="F3683" s="99"/>
      <c r="G3683" s="215"/>
    </row>
    <row r="3684" spans="1:7" ht="24" customHeight="1" x14ac:dyDescent="0.2">
      <c r="A3684" s="206" t="s">
        <v>1726</v>
      </c>
      <c r="B3684" s="207" t="str">
        <f>Comitente</f>
        <v>SUBSECRETARIA DE OBRAS PUBLICAS</v>
      </c>
      <c r="C3684" s="216"/>
      <c r="D3684" s="74"/>
      <c r="E3684" s="74"/>
      <c r="F3684" s="190"/>
      <c r="G3684" s="191"/>
    </row>
    <row r="3685" spans="1:7" ht="24" customHeight="1" x14ac:dyDescent="0.2">
      <c r="A3685" s="206" t="s">
        <v>1727</v>
      </c>
      <c r="B3685" s="207">
        <f>Contratista</f>
        <v>0</v>
      </c>
      <c r="C3685" s="217"/>
      <c r="D3685" s="217"/>
      <c r="E3685" s="217"/>
      <c r="F3685" s="190"/>
      <c r="G3685" s="191"/>
    </row>
    <row r="3686" spans="1:7" ht="24" customHeight="1" x14ac:dyDescent="0.2">
      <c r="A3686" s="206" t="s">
        <v>1728</v>
      </c>
      <c r="B3686" s="207" t="str">
        <f>Obra</f>
        <v>CAPS. VIRGEN DE GUADALUPE</v>
      </c>
      <c r="C3686" s="217"/>
      <c r="D3686" s="217"/>
      <c r="E3686" s="217"/>
      <c r="F3686" s="190" t="s">
        <v>1729</v>
      </c>
      <c r="G3686" s="218">
        <f>Fecha_Base</f>
        <v>0</v>
      </c>
    </row>
    <row r="3687" spans="1:7" ht="24" customHeight="1" x14ac:dyDescent="0.2">
      <c r="A3687" s="208" t="s">
        <v>1730</v>
      </c>
      <c r="B3687" s="100" t="str">
        <f>Ubicación</f>
        <v xml:space="preserve"> Calle Enfermera Medina y Cristobal Colon - Dpto. CAUCETE   -  Sup. 227,50m2</v>
      </c>
      <c r="C3687" s="74"/>
      <c r="E3687" s="178"/>
      <c r="G3687" s="194"/>
    </row>
    <row r="3688" spans="1:7" ht="24" customHeight="1" x14ac:dyDescent="0.2">
      <c r="A3688" s="208" t="s">
        <v>1731</v>
      </c>
      <c r="B3688" s="192">
        <f t="shared" ref="B3688" si="1218">IFERROR(VALUE(LEFT(B3689,FIND(".",B3689)-1)),"")</f>
        <v>14</v>
      </c>
      <c r="C3688" s="71" t="str">
        <f>IFERROR(VLOOKUP(B3688,Tabla_CyP,2,FALSE),"VIDRIOS Y ESPEJOS ")</f>
        <v xml:space="preserve">VIDRIOS Y ESPEJOS </v>
      </c>
      <c r="E3688" s="178"/>
      <c r="G3688" s="194"/>
    </row>
    <row r="3689" spans="1:7" ht="24" customHeight="1" x14ac:dyDescent="0.2">
      <c r="A3689" s="208" t="s">
        <v>1732</v>
      </c>
      <c r="B3689" s="193" t="str">
        <f>IFERROR(VLOOKUP(COUNTIF($A$1:A3689,"ANALISIS DE PRECIOS"),Tabla_NumeroItem,2,FALSE),"")</f>
        <v>14.1.4</v>
      </c>
      <c r="C3689" s="71" t="str">
        <f>IFERROR(VLOOKUP(B3689,Tabla_CyP,2,FALSE),"")</f>
        <v>Cámaras y receptáculos</v>
      </c>
      <c r="E3689" s="178"/>
      <c r="F3689" s="190" t="s">
        <v>1733</v>
      </c>
      <c r="G3689" s="194" t="str">
        <f>IFERROR(VLOOKUP(B3689,Tabla_CyP,4,FALSE),"")</f>
        <v>gl</v>
      </c>
    </row>
    <row r="3690" spans="1:7" ht="24" customHeight="1" x14ac:dyDescent="0.2">
      <c r="A3690" s="208"/>
      <c r="B3690" s="100"/>
      <c r="E3690" s="178"/>
      <c r="G3690" s="194"/>
    </row>
    <row r="3691" spans="1:7" ht="24" customHeight="1" x14ac:dyDescent="0.2">
      <c r="A3691" s="419" t="s">
        <v>1734</v>
      </c>
      <c r="B3691" s="420"/>
      <c r="C3691" s="421" t="s">
        <v>1690</v>
      </c>
      <c r="D3691" s="421" t="s">
        <v>1735</v>
      </c>
      <c r="E3691" s="423" t="s">
        <v>1736</v>
      </c>
      <c r="F3691" s="425" t="s">
        <v>1737</v>
      </c>
      <c r="G3691" s="425" t="s">
        <v>1738</v>
      </c>
    </row>
    <row r="3692" spans="1:7" ht="24" customHeight="1" x14ac:dyDescent="0.2">
      <c r="A3692" s="209" t="s">
        <v>1739</v>
      </c>
      <c r="B3692" s="209" t="s">
        <v>1740</v>
      </c>
      <c r="C3692" s="422"/>
      <c r="D3692" s="422"/>
      <c r="E3692" s="424"/>
      <c r="F3692" s="426"/>
      <c r="G3692" s="426"/>
    </row>
    <row r="3693" spans="1:7" ht="24" customHeight="1" x14ac:dyDescent="0.2">
      <c r="A3693" s="189"/>
      <c r="B3693" s="210"/>
      <c r="C3693" s="89" t="s">
        <v>1741</v>
      </c>
      <c r="D3693" s="197"/>
      <c r="E3693" s="198"/>
      <c r="F3693" s="199"/>
      <c r="G3693" s="200"/>
    </row>
    <row r="3694" spans="1:7" ht="24" customHeight="1" x14ac:dyDescent="0.2">
      <c r="A3694" s="211" t="str">
        <f t="shared" ref="A3694:A3707" si="1219">IFERROR(VLOOKUP(C3694,Tabla_Insumos,4,FALSE),"")</f>
        <v/>
      </c>
      <c r="B3694" s="211" t="str">
        <f>IFERROR(VLOOKUP(C3694,Tabla_Insumos,5,FALSE),"")</f>
        <v/>
      </c>
      <c r="C3694" s="220"/>
      <c r="D3694" s="174" t="str">
        <f t="shared" ref="D3694:D3707" si="1220">IFERROR(VLOOKUP(C3694,Tabla_Insumos,2,FALSE),"")</f>
        <v/>
      </c>
      <c r="E3694" s="173"/>
      <c r="F3694" s="201">
        <f t="shared" ref="F3694:F3707" si="1221">IFERROR(VLOOKUP(C3694,Tabla_Insumos,3,FALSE),0)</f>
        <v>0</v>
      </c>
      <c r="G3694" s="201">
        <f t="shared" ref="G3694:G3707" si="1222">ROUND(E3694*F3694,2)</f>
        <v>0</v>
      </c>
    </row>
    <row r="3695" spans="1:7" ht="24" customHeight="1" x14ac:dyDescent="0.2">
      <c r="A3695" s="211" t="str">
        <f t="shared" si="1219"/>
        <v/>
      </c>
      <c r="B3695" s="211" t="str">
        <f t="shared" ref="B3695:B3707" si="1223">IFERROR(VLOOKUP(C3695,Tabla_Insumos,5,FALSE),"")</f>
        <v/>
      </c>
      <c r="C3695" s="220"/>
      <c r="D3695" s="174" t="str">
        <f t="shared" si="1220"/>
        <v/>
      </c>
      <c r="E3695" s="173"/>
      <c r="F3695" s="201">
        <f t="shared" si="1221"/>
        <v>0</v>
      </c>
      <c r="G3695" s="201">
        <f t="shared" si="1222"/>
        <v>0</v>
      </c>
    </row>
    <row r="3696" spans="1:7" ht="24" customHeight="1" x14ac:dyDescent="0.2">
      <c r="A3696" s="211" t="str">
        <f t="shared" si="1219"/>
        <v/>
      </c>
      <c r="B3696" s="211" t="str">
        <f t="shared" si="1223"/>
        <v/>
      </c>
      <c r="C3696" s="227"/>
      <c r="D3696" s="174" t="str">
        <f t="shared" si="1220"/>
        <v/>
      </c>
      <c r="E3696" s="173"/>
      <c r="F3696" s="201">
        <f t="shared" si="1221"/>
        <v>0</v>
      </c>
      <c r="G3696" s="201">
        <f t="shared" si="1222"/>
        <v>0</v>
      </c>
    </row>
    <row r="3697" spans="1:7" ht="24" customHeight="1" x14ac:dyDescent="0.2">
      <c r="A3697" s="211" t="str">
        <f t="shared" si="1219"/>
        <v/>
      </c>
      <c r="B3697" s="211" t="str">
        <f t="shared" si="1223"/>
        <v/>
      </c>
      <c r="C3697" s="220"/>
      <c r="D3697" s="174" t="str">
        <f t="shared" si="1220"/>
        <v/>
      </c>
      <c r="E3697" s="173"/>
      <c r="F3697" s="201">
        <f t="shared" si="1221"/>
        <v>0</v>
      </c>
      <c r="G3697" s="201">
        <f t="shared" si="1222"/>
        <v>0</v>
      </c>
    </row>
    <row r="3698" spans="1:7" ht="24" customHeight="1" x14ac:dyDescent="0.2">
      <c r="A3698" s="211" t="str">
        <f t="shared" si="1219"/>
        <v/>
      </c>
      <c r="B3698" s="211" t="str">
        <f t="shared" si="1223"/>
        <v/>
      </c>
      <c r="C3698" s="221"/>
      <c r="D3698" s="172" t="str">
        <f t="shared" si="1220"/>
        <v/>
      </c>
      <c r="E3698" s="176"/>
      <c r="F3698" s="201">
        <f t="shared" si="1221"/>
        <v>0</v>
      </c>
      <c r="G3698" s="201">
        <f t="shared" si="1222"/>
        <v>0</v>
      </c>
    </row>
    <row r="3699" spans="1:7" ht="24" customHeight="1" x14ac:dyDescent="0.2">
      <c r="A3699" s="211" t="str">
        <f t="shared" si="1219"/>
        <v/>
      </c>
      <c r="B3699" s="211" t="str">
        <f t="shared" si="1223"/>
        <v/>
      </c>
      <c r="C3699" s="221"/>
      <c r="D3699" s="172" t="str">
        <f t="shared" si="1220"/>
        <v/>
      </c>
      <c r="E3699" s="176"/>
      <c r="F3699" s="201">
        <f t="shared" si="1221"/>
        <v>0</v>
      </c>
      <c r="G3699" s="201">
        <f t="shared" si="1222"/>
        <v>0</v>
      </c>
    </row>
    <row r="3700" spans="1:7" ht="24" customHeight="1" x14ac:dyDescent="0.2">
      <c r="A3700" s="211" t="str">
        <f t="shared" si="1219"/>
        <v/>
      </c>
      <c r="B3700" s="211" t="str">
        <f t="shared" si="1223"/>
        <v/>
      </c>
      <c r="C3700" s="221"/>
      <c r="D3700" s="172" t="str">
        <f t="shared" si="1220"/>
        <v/>
      </c>
      <c r="E3700" s="176"/>
      <c r="F3700" s="201">
        <f t="shared" si="1221"/>
        <v>0</v>
      </c>
      <c r="G3700" s="201">
        <f t="shared" si="1222"/>
        <v>0</v>
      </c>
    </row>
    <row r="3701" spans="1:7" ht="24" customHeight="1" x14ac:dyDescent="0.2">
      <c r="A3701" s="211" t="str">
        <f t="shared" si="1219"/>
        <v/>
      </c>
      <c r="B3701" s="211" t="str">
        <f t="shared" si="1223"/>
        <v/>
      </c>
      <c r="C3701" s="221"/>
      <c r="D3701" s="172" t="str">
        <f t="shared" si="1220"/>
        <v/>
      </c>
      <c r="E3701" s="176"/>
      <c r="F3701" s="201">
        <f t="shared" si="1221"/>
        <v>0</v>
      </c>
      <c r="G3701" s="201">
        <f t="shared" si="1222"/>
        <v>0</v>
      </c>
    </row>
    <row r="3702" spans="1:7" ht="24" customHeight="1" x14ac:dyDescent="0.2">
      <c r="A3702" s="211" t="str">
        <f t="shared" si="1219"/>
        <v/>
      </c>
      <c r="B3702" s="211" t="str">
        <f t="shared" si="1223"/>
        <v/>
      </c>
      <c r="C3702" s="221"/>
      <c r="D3702" s="172" t="str">
        <f t="shared" si="1220"/>
        <v/>
      </c>
      <c r="E3702" s="176"/>
      <c r="F3702" s="201">
        <f t="shared" si="1221"/>
        <v>0</v>
      </c>
      <c r="G3702" s="201">
        <f t="shared" si="1222"/>
        <v>0</v>
      </c>
    </row>
    <row r="3703" spans="1:7" ht="24" customHeight="1" x14ac:dyDescent="0.2">
      <c r="A3703" s="211" t="str">
        <f t="shared" si="1219"/>
        <v/>
      </c>
      <c r="B3703" s="211" t="str">
        <f t="shared" si="1223"/>
        <v/>
      </c>
      <c r="C3703" s="221"/>
      <c r="D3703" s="172" t="str">
        <f t="shared" si="1220"/>
        <v/>
      </c>
      <c r="E3703" s="176"/>
      <c r="F3703" s="201">
        <f t="shared" si="1221"/>
        <v>0</v>
      </c>
      <c r="G3703" s="201">
        <f t="shared" si="1222"/>
        <v>0</v>
      </c>
    </row>
    <row r="3704" spans="1:7" ht="24" customHeight="1" x14ac:dyDescent="0.2">
      <c r="A3704" s="211" t="str">
        <f t="shared" si="1219"/>
        <v/>
      </c>
      <c r="B3704" s="211" t="str">
        <f t="shared" si="1223"/>
        <v/>
      </c>
      <c r="C3704" s="221"/>
      <c r="D3704" s="172" t="str">
        <f t="shared" si="1220"/>
        <v/>
      </c>
      <c r="E3704" s="176"/>
      <c r="F3704" s="201">
        <f t="shared" si="1221"/>
        <v>0</v>
      </c>
      <c r="G3704" s="201">
        <f t="shared" si="1222"/>
        <v>0</v>
      </c>
    </row>
    <row r="3705" spans="1:7" ht="24" customHeight="1" x14ac:dyDescent="0.2">
      <c r="A3705" s="211" t="str">
        <f t="shared" si="1219"/>
        <v/>
      </c>
      <c r="B3705" s="211" t="str">
        <f t="shared" si="1223"/>
        <v/>
      </c>
      <c r="C3705" s="221"/>
      <c r="D3705" s="172" t="str">
        <f t="shared" si="1220"/>
        <v/>
      </c>
      <c r="E3705" s="176"/>
      <c r="F3705" s="201">
        <f t="shared" si="1221"/>
        <v>0</v>
      </c>
      <c r="G3705" s="201">
        <f t="shared" si="1222"/>
        <v>0</v>
      </c>
    </row>
    <row r="3706" spans="1:7" ht="24" customHeight="1" x14ac:dyDescent="0.2">
      <c r="A3706" s="211" t="str">
        <f t="shared" si="1219"/>
        <v/>
      </c>
      <c r="B3706" s="211" t="str">
        <f t="shared" si="1223"/>
        <v/>
      </c>
      <c r="C3706" s="221"/>
      <c r="D3706" s="172" t="str">
        <f t="shared" si="1220"/>
        <v/>
      </c>
      <c r="E3706" s="176"/>
      <c r="F3706" s="201">
        <f t="shared" si="1221"/>
        <v>0</v>
      </c>
      <c r="G3706" s="201">
        <f t="shared" si="1222"/>
        <v>0</v>
      </c>
    </row>
    <row r="3707" spans="1:7" ht="24" customHeight="1" x14ac:dyDescent="0.2">
      <c r="A3707" s="211" t="str">
        <f t="shared" si="1219"/>
        <v/>
      </c>
      <c r="B3707" s="211" t="str">
        <f t="shared" si="1223"/>
        <v/>
      </c>
      <c r="C3707" s="221"/>
      <c r="D3707" s="172" t="str">
        <f t="shared" si="1220"/>
        <v/>
      </c>
      <c r="E3707" s="176"/>
      <c r="F3707" s="202">
        <f t="shared" si="1221"/>
        <v>0</v>
      </c>
      <c r="G3707" s="201">
        <f t="shared" si="1222"/>
        <v>0</v>
      </c>
    </row>
    <row r="3708" spans="1:7" ht="24" customHeight="1" x14ac:dyDescent="0.2">
      <c r="A3708" s="212"/>
      <c r="E3708" s="178"/>
      <c r="F3708" s="195" t="s">
        <v>1742</v>
      </c>
      <c r="G3708" s="222">
        <f t="shared" ref="G3708" si="1224">SUBTOTAL(9,G3694:G3707)</f>
        <v>0</v>
      </c>
    </row>
    <row r="3709" spans="1:7" ht="24" customHeight="1" x14ac:dyDescent="0.2">
      <c r="A3709" s="212"/>
      <c r="C3709" s="74" t="s">
        <v>1743</v>
      </c>
      <c r="E3709" s="178"/>
      <c r="G3709" s="194"/>
    </row>
    <row r="3710" spans="1:7" ht="24" customHeight="1" x14ac:dyDescent="0.2">
      <c r="A3710" s="211" t="str">
        <f t="shared" ref="A3710:A3717" si="1225">IFERROR(VLOOKUP(C3710,Tabla_Insumos,4,FALSE),"")</f>
        <v/>
      </c>
      <c r="B3710" s="211" t="str">
        <f t="shared" ref="B3710:B3717" si="1226">IFERROR(VLOOKUP(A3710,Tabla_Indices,5,FALSE),"")</f>
        <v/>
      </c>
      <c r="C3710" s="220"/>
      <c r="D3710" s="174" t="str">
        <f t="shared" ref="D3710:D3717" si="1227">IFERROR(VLOOKUP(C3710,Tabla_Insumos,2,FALSE),"")</f>
        <v/>
      </c>
      <c r="E3710" s="173"/>
      <c r="F3710" s="201">
        <f t="shared" ref="F3710:F3717" si="1228">IFERROR(VLOOKUP(C3710,Tabla_Insumos,3,FALSE),0)</f>
        <v>0</v>
      </c>
      <c r="G3710" s="201">
        <f t="shared" ref="G3710:G3717" si="1229">ROUND(E3710*F3710,2)</f>
        <v>0</v>
      </c>
    </row>
    <row r="3711" spans="1:7" ht="24" customHeight="1" x14ac:dyDescent="0.2">
      <c r="A3711" s="211" t="str">
        <f t="shared" si="1225"/>
        <v/>
      </c>
      <c r="B3711" s="211" t="str">
        <f t="shared" si="1226"/>
        <v/>
      </c>
      <c r="C3711" s="220"/>
      <c r="D3711" s="174" t="str">
        <f t="shared" si="1227"/>
        <v/>
      </c>
      <c r="E3711" s="173"/>
      <c r="F3711" s="201">
        <f t="shared" si="1228"/>
        <v>0</v>
      </c>
      <c r="G3711" s="201">
        <f t="shared" si="1229"/>
        <v>0</v>
      </c>
    </row>
    <row r="3712" spans="1:7" ht="24" customHeight="1" x14ac:dyDescent="0.2">
      <c r="A3712" s="211" t="str">
        <f t="shared" si="1225"/>
        <v/>
      </c>
      <c r="B3712" s="211" t="str">
        <f t="shared" si="1226"/>
        <v/>
      </c>
      <c r="C3712" s="220"/>
      <c r="D3712" s="174" t="str">
        <f t="shared" si="1227"/>
        <v/>
      </c>
      <c r="E3712" s="173"/>
      <c r="F3712" s="201">
        <f t="shared" si="1228"/>
        <v>0</v>
      </c>
      <c r="G3712" s="201">
        <f t="shared" si="1229"/>
        <v>0</v>
      </c>
    </row>
    <row r="3713" spans="1:7" ht="24" customHeight="1" x14ac:dyDescent="0.2">
      <c r="A3713" s="211" t="str">
        <f t="shared" si="1225"/>
        <v/>
      </c>
      <c r="B3713" s="211" t="str">
        <f t="shared" si="1226"/>
        <v/>
      </c>
      <c r="C3713" s="220"/>
      <c r="D3713" s="174" t="str">
        <f t="shared" si="1227"/>
        <v/>
      </c>
      <c r="E3713" s="173"/>
      <c r="F3713" s="201">
        <f t="shared" si="1228"/>
        <v>0</v>
      </c>
      <c r="G3713" s="201">
        <f t="shared" si="1229"/>
        <v>0</v>
      </c>
    </row>
    <row r="3714" spans="1:7" ht="24" customHeight="1" x14ac:dyDescent="0.2">
      <c r="A3714" s="211" t="str">
        <f t="shared" si="1225"/>
        <v/>
      </c>
      <c r="B3714" s="211" t="str">
        <f t="shared" si="1226"/>
        <v/>
      </c>
      <c r="C3714" s="220"/>
      <c r="D3714" s="174" t="str">
        <f t="shared" si="1227"/>
        <v/>
      </c>
      <c r="E3714" s="173"/>
      <c r="F3714" s="201">
        <f t="shared" si="1228"/>
        <v>0</v>
      </c>
      <c r="G3714" s="201">
        <f t="shared" si="1229"/>
        <v>0</v>
      </c>
    </row>
    <row r="3715" spans="1:7" ht="24" customHeight="1" x14ac:dyDescent="0.2">
      <c r="A3715" s="211" t="str">
        <f t="shared" si="1225"/>
        <v/>
      </c>
      <c r="B3715" s="211" t="str">
        <f t="shared" si="1226"/>
        <v/>
      </c>
      <c r="C3715" s="220"/>
      <c r="D3715" s="174" t="str">
        <f t="shared" si="1227"/>
        <v/>
      </c>
      <c r="E3715" s="173"/>
      <c r="F3715" s="201">
        <f t="shared" si="1228"/>
        <v>0</v>
      </c>
      <c r="G3715" s="201">
        <f t="shared" si="1229"/>
        <v>0</v>
      </c>
    </row>
    <row r="3716" spans="1:7" ht="24" customHeight="1" x14ac:dyDescent="0.2">
      <c r="A3716" s="211" t="str">
        <f t="shared" si="1225"/>
        <v/>
      </c>
      <c r="B3716" s="211" t="str">
        <f t="shared" si="1226"/>
        <v/>
      </c>
      <c r="C3716" s="221"/>
      <c r="D3716" s="172" t="str">
        <f t="shared" si="1227"/>
        <v/>
      </c>
      <c r="E3716" s="176"/>
      <c r="F3716" s="201">
        <f t="shared" si="1228"/>
        <v>0</v>
      </c>
      <c r="G3716" s="201">
        <f t="shared" si="1229"/>
        <v>0</v>
      </c>
    </row>
    <row r="3717" spans="1:7" ht="24" customHeight="1" x14ac:dyDescent="0.2">
      <c r="A3717" s="211" t="str">
        <f t="shared" si="1225"/>
        <v/>
      </c>
      <c r="B3717" s="211" t="str">
        <f t="shared" si="1226"/>
        <v/>
      </c>
      <c r="C3717" s="221"/>
      <c r="D3717" s="172" t="str">
        <f t="shared" si="1227"/>
        <v/>
      </c>
      <c r="E3717" s="176"/>
      <c r="F3717" s="201">
        <f t="shared" si="1228"/>
        <v>0</v>
      </c>
      <c r="G3717" s="201">
        <f t="shared" si="1229"/>
        <v>0</v>
      </c>
    </row>
    <row r="3718" spans="1:7" ht="24" customHeight="1" x14ac:dyDescent="0.2">
      <c r="A3718" s="212"/>
      <c r="E3718" s="178"/>
      <c r="F3718" s="195" t="s">
        <v>1744</v>
      </c>
      <c r="G3718" s="222">
        <f t="shared" ref="G3718" si="1230">SUBTOTAL(9,G3710:G3717)</f>
        <v>0</v>
      </c>
    </row>
    <row r="3719" spans="1:7" ht="24" customHeight="1" x14ac:dyDescent="0.2">
      <c r="A3719" s="212"/>
      <c r="C3719" s="74" t="s">
        <v>1745</v>
      </c>
      <c r="E3719" s="178"/>
      <c r="G3719" s="194"/>
    </row>
    <row r="3720" spans="1:7" ht="24" customHeight="1" x14ac:dyDescent="0.2">
      <c r="A3720" s="211" t="str">
        <f t="shared" ref="A3720:A3728" si="1231">IFERROR(VLOOKUP(C3720,Tabla_Insumos,4,FALSE),"")</f>
        <v/>
      </c>
      <c r="B3720" s="211" t="str">
        <f t="shared" ref="B3720:B3728" si="1232">IFERROR(VLOOKUP(C3720,Tabla_Insumos,5,FALSE),"")</f>
        <v/>
      </c>
      <c r="C3720" s="220"/>
      <c r="D3720" s="174" t="str">
        <f t="shared" ref="D3720:D3728" si="1233">IFERROR(VLOOKUP(C3720,Tabla_Insumos,2,FALSE),"")</f>
        <v/>
      </c>
      <c r="E3720" s="173"/>
      <c r="F3720" s="201">
        <f t="shared" ref="F3720:F3728" si="1234">IFERROR(VLOOKUP(C3720,Tabla_Insumos,3,FALSE),0)</f>
        <v>0</v>
      </c>
      <c r="G3720" s="201">
        <f t="shared" ref="G3720:G3728" si="1235">ROUND(E3720*F3720,2)</f>
        <v>0</v>
      </c>
    </row>
    <row r="3721" spans="1:7" ht="24" customHeight="1" x14ac:dyDescent="0.2">
      <c r="A3721" s="211" t="str">
        <f t="shared" si="1231"/>
        <v/>
      </c>
      <c r="B3721" s="211" t="str">
        <f t="shared" si="1232"/>
        <v/>
      </c>
      <c r="C3721" s="220"/>
      <c r="D3721" s="174" t="str">
        <f t="shared" si="1233"/>
        <v/>
      </c>
      <c r="E3721" s="173"/>
      <c r="F3721" s="201">
        <f t="shared" si="1234"/>
        <v>0</v>
      </c>
      <c r="G3721" s="201">
        <f t="shared" si="1235"/>
        <v>0</v>
      </c>
    </row>
    <row r="3722" spans="1:7" ht="24" customHeight="1" x14ac:dyDescent="0.2">
      <c r="A3722" s="211" t="str">
        <f t="shared" si="1231"/>
        <v/>
      </c>
      <c r="B3722" s="211" t="str">
        <f t="shared" si="1232"/>
        <v/>
      </c>
      <c r="C3722" s="221"/>
      <c r="D3722" s="172" t="str">
        <f t="shared" si="1233"/>
        <v/>
      </c>
      <c r="E3722" s="176"/>
      <c r="F3722" s="201">
        <f t="shared" si="1234"/>
        <v>0</v>
      </c>
      <c r="G3722" s="201">
        <f t="shared" si="1235"/>
        <v>0</v>
      </c>
    </row>
    <row r="3723" spans="1:7" ht="24" customHeight="1" x14ac:dyDescent="0.2">
      <c r="A3723" s="211" t="str">
        <f t="shared" si="1231"/>
        <v/>
      </c>
      <c r="B3723" s="211" t="str">
        <f t="shared" si="1232"/>
        <v/>
      </c>
      <c r="C3723" s="221"/>
      <c r="D3723" s="172" t="str">
        <f t="shared" si="1233"/>
        <v/>
      </c>
      <c r="E3723" s="176"/>
      <c r="F3723" s="201">
        <f t="shared" si="1234"/>
        <v>0</v>
      </c>
      <c r="G3723" s="201">
        <f t="shared" si="1235"/>
        <v>0</v>
      </c>
    </row>
    <row r="3724" spans="1:7" ht="24" customHeight="1" x14ac:dyDescent="0.2">
      <c r="A3724" s="211" t="str">
        <f t="shared" si="1231"/>
        <v/>
      </c>
      <c r="B3724" s="211" t="str">
        <f t="shared" si="1232"/>
        <v/>
      </c>
      <c r="C3724" s="221"/>
      <c r="D3724" s="172" t="str">
        <f t="shared" si="1233"/>
        <v/>
      </c>
      <c r="E3724" s="176"/>
      <c r="F3724" s="201">
        <f t="shared" si="1234"/>
        <v>0</v>
      </c>
      <c r="G3724" s="201">
        <f t="shared" si="1235"/>
        <v>0</v>
      </c>
    </row>
    <row r="3725" spans="1:7" ht="24" customHeight="1" x14ac:dyDescent="0.2">
      <c r="A3725" s="211" t="str">
        <f t="shared" si="1231"/>
        <v/>
      </c>
      <c r="B3725" s="211" t="str">
        <f t="shared" si="1232"/>
        <v/>
      </c>
      <c r="C3725" s="221"/>
      <c r="D3725" s="172" t="str">
        <f t="shared" si="1233"/>
        <v/>
      </c>
      <c r="E3725" s="176"/>
      <c r="F3725" s="201">
        <f t="shared" si="1234"/>
        <v>0</v>
      </c>
      <c r="G3725" s="201">
        <f t="shared" si="1235"/>
        <v>0</v>
      </c>
    </row>
    <row r="3726" spans="1:7" ht="24" customHeight="1" x14ac:dyDescent="0.2">
      <c r="A3726" s="211" t="str">
        <f t="shared" si="1231"/>
        <v/>
      </c>
      <c r="B3726" s="211" t="str">
        <f t="shared" si="1232"/>
        <v/>
      </c>
      <c r="C3726" s="221"/>
      <c r="D3726" s="172" t="str">
        <f t="shared" si="1233"/>
        <v/>
      </c>
      <c r="E3726" s="176"/>
      <c r="F3726" s="201">
        <f t="shared" si="1234"/>
        <v>0</v>
      </c>
      <c r="G3726" s="201">
        <f t="shared" si="1235"/>
        <v>0</v>
      </c>
    </row>
    <row r="3727" spans="1:7" ht="24" customHeight="1" x14ac:dyDescent="0.2">
      <c r="A3727" s="211" t="str">
        <f t="shared" si="1231"/>
        <v/>
      </c>
      <c r="B3727" s="211" t="str">
        <f t="shared" si="1232"/>
        <v/>
      </c>
      <c r="C3727" s="221"/>
      <c r="D3727" s="172" t="str">
        <f t="shared" si="1233"/>
        <v/>
      </c>
      <c r="E3727" s="176"/>
      <c r="F3727" s="201">
        <f t="shared" si="1234"/>
        <v>0</v>
      </c>
      <c r="G3727" s="201">
        <f t="shared" si="1235"/>
        <v>0</v>
      </c>
    </row>
    <row r="3728" spans="1:7" ht="24" customHeight="1" x14ac:dyDescent="0.2">
      <c r="A3728" s="211" t="str">
        <f t="shared" si="1231"/>
        <v/>
      </c>
      <c r="B3728" s="211" t="str">
        <f t="shared" si="1232"/>
        <v/>
      </c>
      <c r="C3728" s="221"/>
      <c r="D3728" s="172" t="str">
        <f t="shared" si="1233"/>
        <v/>
      </c>
      <c r="E3728" s="176"/>
      <c r="F3728" s="201">
        <f t="shared" si="1234"/>
        <v>0</v>
      </c>
      <c r="G3728" s="201">
        <f t="shared" si="1235"/>
        <v>0</v>
      </c>
    </row>
    <row r="3729" spans="1:7" ht="24" customHeight="1" x14ac:dyDescent="0.2">
      <c r="A3729" s="213"/>
      <c r="E3729" s="178"/>
      <c r="F3729" s="195" t="s">
        <v>1746</v>
      </c>
      <c r="G3729" s="222">
        <f t="shared" ref="G3729" si="1236">SUBTOTAL(9,G3720:G3728)</f>
        <v>0</v>
      </c>
    </row>
    <row r="3730" spans="1:7" ht="24" customHeight="1" x14ac:dyDescent="0.2">
      <c r="A3730" s="212"/>
      <c r="E3730" s="178"/>
      <c r="G3730" s="194"/>
    </row>
    <row r="3731" spans="1:7" ht="24" customHeight="1" x14ac:dyDescent="0.2">
      <c r="A3731" s="214" t="str">
        <f t="shared" ref="A3731:B3731" si="1237">B3689</f>
        <v>14.1.4</v>
      </c>
      <c r="B3731" s="98" t="str">
        <f t="shared" si="1237"/>
        <v>Cámaras y receptáculos</v>
      </c>
      <c r="C3731" s="197"/>
      <c r="D3731" s="197" t="s">
        <v>1747</v>
      </c>
      <c r="E3731" s="198"/>
      <c r="F3731" s="225" t="s">
        <v>1748</v>
      </c>
      <c r="G3731" s="226">
        <f t="shared" ref="G3731" si="1238">SUBTOTAL(9,G3694:G3730)</f>
        <v>0</v>
      </c>
    </row>
    <row r="3732" spans="1:7" ht="24" customHeight="1" x14ac:dyDescent="0.2">
      <c r="A3732" s="203" t="s">
        <v>1725</v>
      </c>
      <c r="B3732" s="204"/>
      <c r="C3732" s="99"/>
      <c r="D3732" s="99"/>
      <c r="E3732" s="99"/>
      <c r="F3732" s="99"/>
      <c r="G3732" s="215"/>
    </row>
    <row r="3733" spans="1:7" ht="24" customHeight="1" x14ac:dyDescent="0.2">
      <c r="A3733" s="206" t="s">
        <v>1726</v>
      </c>
      <c r="B3733" s="207" t="str">
        <f>Comitente</f>
        <v>SUBSECRETARIA DE OBRAS PUBLICAS</v>
      </c>
      <c r="C3733" s="216"/>
      <c r="D3733" s="74"/>
      <c r="E3733" s="74"/>
      <c r="F3733" s="190"/>
      <c r="G3733" s="191"/>
    </row>
    <row r="3734" spans="1:7" ht="24" customHeight="1" x14ac:dyDescent="0.2">
      <c r="A3734" s="206" t="s">
        <v>1727</v>
      </c>
      <c r="B3734" s="207">
        <f>Contratista</f>
        <v>0</v>
      </c>
      <c r="C3734" s="217"/>
      <c r="D3734" s="217"/>
      <c r="E3734" s="217"/>
      <c r="F3734" s="190"/>
      <c r="G3734" s="191"/>
    </row>
    <row r="3735" spans="1:7" ht="24" customHeight="1" x14ac:dyDescent="0.2">
      <c r="A3735" s="206" t="s">
        <v>1728</v>
      </c>
      <c r="B3735" s="207" t="str">
        <f>Obra</f>
        <v>CAPS. VIRGEN DE GUADALUPE</v>
      </c>
      <c r="C3735" s="217"/>
      <c r="D3735" s="217"/>
      <c r="E3735" s="217"/>
      <c r="F3735" s="190" t="s">
        <v>1729</v>
      </c>
      <c r="G3735" s="218">
        <f>Fecha_Base</f>
        <v>0</v>
      </c>
    </row>
    <row r="3736" spans="1:7" ht="24" customHeight="1" x14ac:dyDescent="0.2">
      <c r="A3736" s="208" t="s">
        <v>1730</v>
      </c>
      <c r="B3736" s="100" t="str">
        <f>Ubicación</f>
        <v xml:space="preserve"> Calle Enfermera Medina y Cristobal Colon - Dpto. CAUCETE   -  Sup. 227,50m2</v>
      </c>
      <c r="C3736" s="74"/>
      <c r="E3736" s="178"/>
      <c r="G3736" s="194"/>
    </row>
    <row r="3737" spans="1:7" ht="24" customHeight="1" x14ac:dyDescent="0.2">
      <c r="A3737" s="208" t="s">
        <v>1731</v>
      </c>
      <c r="B3737" s="192">
        <f t="shared" ref="B3737" si="1239">IFERROR(VALUE(LEFT(B3738,FIND(".",B3738)-1)),"")</f>
        <v>14</v>
      </c>
      <c r="C3737" s="71" t="str">
        <f>IFERROR(VLOOKUP(B3737,Tabla_CyP,2,FALSE),"VIDRIOS Y ESPEJOS ")</f>
        <v xml:space="preserve">VIDRIOS Y ESPEJOS </v>
      </c>
      <c r="E3737" s="178"/>
      <c r="G3737" s="194"/>
    </row>
    <row r="3738" spans="1:7" ht="24" customHeight="1" x14ac:dyDescent="0.2">
      <c r="A3738" s="208" t="s">
        <v>1732</v>
      </c>
      <c r="B3738" s="193" t="str">
        <f>IFERROR(VLOOKUP(COUNTIF($A$1:A3738,"ANALISIS DE PRECIOS"),Tabla_NumeroItem,2,FALSE),"")</f>
        <v>14.1.5</v>
      </c>
      <c r="C3738" s="71" t="str">
        <f>IFERROR(VLOOKUP(B3738,Tabla_CyP,2,FALSE),"")</f>
        <v>Cañerias,piezas y accesorios</v>
      </c>
      <c r="E3738" s="178"/>
      <c r="F3738" s="190" t="s">
        <v>1733</v>
      </c>
      <c r="G3738" s="194" t="str">
        <f>IFERROR(VLOOKUP(B3738,Tabla_CyP,4,FALSE),"")</f>
        <v>gl</v>
      </c>
    </row>
    <row r="3739" spans="1:7" ht="24" customHeight="1" x14ac:dyDescent="0.2">
      <c r="A3739" s="208"/>
      <c r="B3739" s="100"/>
      <c r="E3739" s="178"/>
      <c r="G3739" s="194"/>
    </row>
    <row r="3740" spans="1:7" ht="24" customHeight="1" x14ac:dyDescent="0.2">
      <c r="A3740" s="419" t="s">
        <v>1734</v>
      </c>
      <c r="B3740" s="420"/>
      <c r="C3740" s="421" t="s">
        <v>1690</v>
      </c>
      <c r="D3740" s="421" t="s">
        <v>1735</v>
      </c>
      <c r="E3740" s="423" t="s">
        <v>1736</v>
      </c>
      <c r="F3740" s="425" t="s">
        <v>1737</v>
      </c>
      <c r="G3740" s="425" t="s">
        <v>1738</v>
      </c>
    </row>
    <row r="3741" spans="1:7" ht="24" customHeight="1" x14ac:dyDescent="0.2">
      <c r="A3741" s="209" t="s">
        <v>1739</v>
      </c>
      <c r="B3741" s="209" t="s">
        <v>1740</v>
      </c>
      <c r="C3741" s="422"/>
      <c r="D3741" s="422"/>
      <c r="E3741" s="424"/>
      <c r="F3741" s="426"/>
      <c r="G3741" s="426"/>
    </row>
    <row r="3742" spans="1:7" ht="24" customHeight="1" x14ac:dyDescent="0.2">
      <c r="A3742" s="189"/>
      <c r="B3742" s="210"/>
      <c r="C3742" s="89" t="s">
        <v>1741</v>
      </c>
      <c r="D3742" s="197"/>
      <c r="E3742" s="198"/>
      <c r="F3742" s="199"/>
      <c r="G3742" s="200"/>
    </row>
    <row r="3743" spans="1:7" ht="24" customHeight="1" x14ac:dyDescent="0.2">
      <c r="A3743" s="211" t="str">
        <f t="shared" ref="A3743:A3756" si="1240">IFERROR(VLOOKUP(C3743,Tabla_Insumos,4,FALSE),"")</f>
        <v/>
      </c>
      <c r="B3743" s="211" t="str">
        <f>IFERROR(VLOOKUP(C3743,Tabla_Insumos,5,FALSE),"")</f>
        <v/>
      </c>
      <c r="C3743" s="220"/>
      <c r="D3743" s="174" t="str">
        <f t="shared" ref="D3743:D3756" si="1241">IFERROR(VLOOKUP(C3743,Tabla_Insumos,2,FALSE),"")</f>
        <v/>
      </c>
      <c r="E3743" s="173"/>
      <c r="F3743" s="201">
        <f t="shared" ref="F3743:F3756" si="1242">IFERROR(VLOOKUP(C3743,Tabla_Insumos,3,FALSE),0)</f>
        <v>0</v>
      </c>
      <c r="G3743" s="201">
        <f t="shared" ref="G3743:G3756" si="1243">ROUND(E3743*F3743,2)</f>
        <v>0</v>
      </c>
    </row>
    <row r="3744" spans="1:7" ht="24" customHeight="1" x14ac:dyDescent="0.2">
      <c r="A3744" s="211" t="str">
        <f t="shared" si="1240"/>
        <v/>
      </c>
      <c r="B3744" s="211" t="str">
        <f t="shared" ref="B3744:B3756" si="1244">IFERROR(VLOOKUP(C3744,Tabla_Insumos,5,FALSE),"")</f>
        <v/>
      </c>
      <c r="C3744" s="220"/>
      <c r="D3744" s="174" t="str">
        <f t="shared" si="1241"/>
        <v/>
      </c>
      <c r="E3744" s="173"/>
      <c r="F3744" s="201">
        <f t="shared" si="1242"/>
        <v>0</v>
      </c>
      <c r="G3744" s="201">
        <f t="shared" si="1243"/>
        <v>0</v>
      </c>
    </row>
    <row r="3745" spans="1:7" ht="24" customHeight="1" x14ac:dyDescent="0.2">
      <c r="A3745" s="211" t="str">
        <f t="shared" si="1240"/>
        <v/>
      </c>
      <c r="B3745" s="211" t="str">
        <f t="shared" si="1244"/>
        <v/>
      </c>
      <c r="C3745" s="227"/>
      <c r="D3745" s="174" t="str">
        <f t="shared" si="1241"/>
        <v/>
      </c>
      <c r="E3745" s="173"/>
      <c r="F3745" s="201">
        <f t="shared" si="1242"/>
        <v>0</v>
      </c>
      <c r="G3745" s="201">
        <f t="shared" si="1243"/>
        <v>0</v>
      </c>
    </row>
    <row r="3746" spans="1:7" ht="24" customHeight="1" x14ac:dyDescent="0.2">
      <c r="A3746" s="211" t="str">
        <f t="shared" si="1240"/>
        <v/>
      </c>
      <c r="B3746" s="211" t="str">
        <f t="shared" si="1244"/>
        <v/>
      </c>
      <c r="C3746" s="220"/>
      <c r="D3746" s="174" t="str">
        <f t="shared" si="1241"/>
        <v/>
      </c>
      <c r="E3746" s="173"/>
      <c r="F3746" s="201">
        <f t="shared" si="1242"/>
        <v>0</v>
      </c>
      <c r="G3746" s="201">
        <f t="shared" si="1243"/>
        <v>0</v>
      </c>
    </row>
    <row r="3747" spans="1:7" ht="24" customHeight="1" x14ac:dyDescent="0.2">
      <c r="A3747" s="211" t="str">
        <f t="shared" si="1240"/>
        <v/>
      </c>
      <c r="B3747" s="211" t="str">
        <f t="shared" si="1244"/>
        <v/>
      </c>
      <c r="C3747" s="221"/>
      <c r="D3747" s="172" t="str">
        <f t="shared" si="1241"/>
        <v/>
      </c>
      <c r="E3747" s="176"/>
      <c r="F3747" s="201">
        <f t="shared" si="1242"/>
        <v>0</v>
      </c>
      <c r="G3747" s="201">
        <f t="shared" si="1243"/>
        <v>0</v>
      </c>
    </row>
    <row r="3748" spans="1:7" ht="24" customHeight="1" x14ac:dyDescent="0.2">
      <c r="A3748" s="211" t="str">
        <f t="shared" si="1240"/>
        <v/>
      </c>
      <c r="B3748" s="211" t="str">
        <f t="shared" si="1244"/>
        <v/>
      </c>
      <c r="C3748" s="221"/>
      <c r="D3748" s="172" t="str">
        <f t="shared" si="1241"/>
        <v/>
      </c>
      <c r="E3748" s="176"/>
      <c r="F3748" s="201">
        <f t="shared" si="1242"/>
        <v>0</v>
      </c>
      <c r="G3748" s="201">
        <f t="shared" si="1243"/>
        <v>0</v>
      </c>
    </row>
    <row r="3749" spans="1:7" ht="24" customHeight="1" x14ac:dyDescent="0.2">
      <c r="A3749" s="211" t="str">
        <f t="shared" si="1240"/>
        <v/>
      </c>
      <c r="B3749" s="211" t="str">
        <f t="shared" si="1244"/>
        <v/>
      </c>
      <c r="C3749" s="221"/>
      <c r="D3749" s="172" t="str">
        <f t="shared" si="1241"/>
        <v/>
      </c>
      <c r="E3749" s="176"/>
      <c r="F3749" s="201">
        <f t="shared" si="1242"/>
        <v>0</v>
      </c>
      <c r="G3749" s="201">
        <f t="shared" si="1243"/>
        <v>0</v>
      </c>
    </row>
    <row r="3750" spans="1:7" ht="24" customHeight="1" x14ac:dyDescent="0.2">
      <c r="A3750" s="211" t="str">
        <f t="shared" si="1240"/>
        <v/>
      </c>
      <c r="B3750" s="211" t="str">
        <f t="shared" si="1244"/>
        <v/>
      </c>
      <c r="C3750" s="221"/>
      <c r="D3750" s="172" t="str">
        <f t="shared" si="1241"/>
        <v/>
      </c>
      <c r="E3750" s="176"/>
      <c r="F3750" s="201">
        <f t="shared" si="1242"/>
        <v>0</v>
      </c>
      <c r="G3750" s="201">
        <f t="shared" si="1243"/>
        <v>0</v>
      </c>
    </row>
    <row r="3751" spans="1:7" ht="24" customHeight="1" x14ac:dyDescent="0.2">
      <c r="A3751" s="211" t="str">
        <f t="shared" si="1240"/>
        <v/>
      </c>
      <c r="B3751" s="211" t="str">
        <f t="shared" si="1244"/>
        <v/>
      </c>
      <c r="C3751" s="221"/>
      <c r="D3751" s="172" t="str">
        <f t="shared" si="1241"/>
        <v/>
      </c>
      <c r="E3751" s="176"/>
      <c r="F3751" s="201">
        <f t="shared" si="1242"/>
        <v>0</v>
      </c>
      <c r="G3751" s="201">
        <f t="shared" si="1243"/>
        <v>0</v>
      </c>
    </row>
    <row r="3752" spans="1:7" ht="24" customHeight="1" x14ac:dyDescent="0.2">
      <c r="A3752" s="211" t="str">
        <f t="shared" si="1240"/>
        <v/>
      </c>
      <c r="B3752" s="211" t="str">
        <f t="shared" si="1244"/>
        <v/>
      </c>
      <c r="C3752" s="221"/>
      <c r="D3752" s="172" t="str">
        <f t="shared" si="1241"/>
        <v/>
      </c>
      <c r="E3752" s="176"/>
      <c r="F3752" s="201">
        <f t="shared" si="1242"/>
        <v>0</v>
      </c>
      <c r="G3752" s="201">
        <f t="shared" si="1243"/>
        <v>0</v>
      </c>
    </row>
    <row r="3753" spans="1:7" ht="24" customHeight="1" x14ac:dyDescent="0.2">
      <c r="A3753" s="211" t="str">
        <f t="shared" si="1240"/>
        <v/>
      </c>
      <c r="B3753" s="211" t="str">
        <f t="shared" si="1244"/>
        <v/>
      </c>
      <c r="C3753" s="221"/>
      <c r="D3753" s="172" t="str">
        <f t="shared" si="1241"/>
        <v/>
      </c>
      <c r="E3753" s="176"/>
      <c r="F3753" s="201">
        <f t="shared" si="1242"/>
        <v>0</v>
      </c>
      <c r="G3753" s="201">
        <f t="shared" si="1243"/>
        <v>0</v>
      </c>
    </row>
    <row r="3754" spans="1:7" ht="24" customHeight="1" x14ac:dyDescent="0.2">
      <c r="A3754" s="211" t="str">
        <f t="shared" si="1240"/>
        <v/>
      </c>
      <c r="B3754" s="211" t="str">
        <f t="shared" si="1244"/>
        <v/>
      </c>
      <c r="C3754" s="221"/>
      <c r="D3754" s="172" t="str">
        <f t="shared" si="1241"/>
        <v/>
      </c>
      <c r="E3754" s="176"/>
      <c r="F3754" s="201">
        <f t="shared" si="1242"/>
        <v>0</v>
      </c>
      <c r="G3754" s="201">
        <f t="shared" si="1243"/>
        <v>0</v>
      </c>
    </row>
    <row r="3755" spans="1:7" ht="24" customHeight="1" x14ac:dyDescent="0.2">
      <c r="A3755" s="211" t="str">
        <f t="shared" si="1240"/>
        <v/>
      </c>
      <c r="B3755" s="211" t="str">
        <f t="shared" si="1244"/>
        <v/>
      </c>
      <c r="C3755" s="221"/>
      <c r="D3755" s="172" t="str">
        <f t="shared" si="1241"/>
        <v/>
      </c>
      <c r="E3755" s="176"/>
      <c r="F3755" s="201">
        <f t="shared" si="1242"/>
        <v>0</v>
      </c>
      <c r="G3755" s="201">
        <f t="shared" si="1243"/>
        <v>0</v>
      </c>
    </row>
    <row r="3756" spans="1:7" ht="24" customHeight="1" x14ac:dyDescent="0.2">
      <c r="A3756" s="211" t="str">
        <f t="shared" si="1240"/>
        <v/>
      </c>
      <c r="B3756" s="211" t="str">
        <f t="shared" si="1244"/>
        <v/>
      </c>
      <c r="C3756" s="221"/>
      <c r="D3756" s="172" t="str">
        <f t="shared" si="1241"/>
        <v/>
      </c>
      <c r="E3756" s="176"/>
      <c r="F3756" s="202">
        <f t="shared" si="1242"/>
        <v>0</v>
      </c>
      <c r="G3756" s="201">
        <f t="shared" si="1243"/>
        <v>0</v>
      </c>
    </row>
    <row r="3757" spans="1:7" ht="24" customHeight="1" x14ac:dyDescent="0.2">
      <c r="A3757" s="212"/>
      <c r="E3757" s="178"/>
      <c r="F3757" s="195" t="s">
        <v>1742</v>
      </c>
      <c r="G3757" s="222">
        <f t="shared" ref="G3757" si="1245">SUBTOTAL(9,G3743:G3756)</f>
        <v>0</v>
      </c>
    </row>
    <row r="3758" spans="1:7" ht="24" customHeight="1" x14ac:dyDescent="0.2">
      <c r="A3758" s="212"/>
      <c r="C3758" s="74" t="s">
        <v>1743</v>
      </c>
      <c r="E3758" s="178"/>
      <c r="G3758" s="194"/>
    </row>
    <row r="3759" spans="1:7" ht="24" customHeight="1" x14ac:dyDescent="0.2">
      <c r="A3759" s="211" t="str">
        <f t="shared" ref="A3759:A3766" si="1246">IFERROR(VLOOKUP(C3759,Tabla_Insumos,4,FALSE),"")</f>
        <v/>
      </c>
      <c r="B3759" s="211" t="str">
        <f t="shared" ref="B3759:B3766" si="1247">IFERROR(VLOOKUP(A3759,Tabla_Indices,5,FALSE),"")</f>
        <v/>
      </c>
      <c r="C3759" s="220"/>
      <c r="D3759" s="174" t="str">
        <f t="shared" ref="D3759:D3766" si="1248">IFERROR(VLOOKUP(C3759,Tabla_Insumos,2,FALSE),"")</f>
        <v/>
      </c>
      <c r="E3759" s="173"/>
      <c r="F3759" s="201">
        <f t="shared" ref="F3759:F3766" si="1249">IFERROR(VLOOKUP(C3759,Tabla_Insumos,3,FALSE),0)</f>
        <v>0</v>
      </c>
      <c r="G3759" s="201">
        <f t="shared" ref="G3759:G3766" si="1250">ROUND(E3759*F3759,2)</f>
        <v>0</v>
      </c>
    </row>
    <row r="3760" spans="1:7" ht="24" customHeight="1" x14ac:dyDescent="0.2">
      <c r="A3760" s="211" t="str">
        <f t="shared" si="1246"/>
        <v/>
      </c>
      <c r="B3760" s="211" t="str">
        <f t="shared" si="1247"/>
        <v/>
      </c>
      <c r="C3760" s="220"/>
      <c r="D3760" s="174" t="str">
        <f t="shared" si="1248"/>
        <v/>
      </c>
      <c r="E3760" s="173"/>
      <c r="F3760" s="201">
        <f t="shared" si="1249"/>
        <v>0</v>
      </c>
      <c r="G3760" s="201">
        <f t="shared" si="1250"/>
        <v>0</v>
      </c>
    </row>
    <row r="3761" spans="1:7" ht="24" customHeight="1" x14ac:dyDescent="0.2">
      <c r="A3761" s="211" t="str">
        <f t="shared" si="1246"/>
        <v/>
      </c>
      <c r="B3761" s="211" t="str">
        <f t="shared" si="1247"/>
        <v/>
      </c>
      <c r="C3761" s="220"/>
      <c r="D3761" s="174" t="str">
        <f t="shared" si="1248"/>
        <v/>
      </c>
      <c r="E3761" s="173"/>
      <c r="F3761" s="201">
        <f t="shared" si="1249"/>
        <v>0</v>
      </c>
      <c r="G3761" s="201">
        <f t="shared" si="1250"/>
        <v>0</v>
      </c>
    </row>
    <row r="3762" spans="1:7" ht="24" customHeight="1" x14ac:dyDescent="0.2">
      <c r="A3762" s="211" t="str">
        <f t="shared" si="1246"/>
        <v/>
      </c>
      <c r="B3762" s="211" t="str">
        <f t="shared" si="1247"/>
        <v/>
      </c>
      <c r="C3762" s="220"/>
      <c r="D3762" s="174" t="str">
        <f t="shared" si="1248"/>
        <v/>
      </c>
      <c r="E3762" s="173"/>
      <c r="F3762" s="201">
        <f t="shared" si="1249"/>
        <v>0</v>
      </c>
      <c r="G3762" s="201">
        <f t="shared" si="1250"/>
        <v>0</v>
      </c>
    </row>
    <row r="3763" spans="1:7" ht="24" customHeight="1" x14ac:dyDescent="0.2">
      <c r="A3763" s="211" t="str">
        <f t="shared" si="1246"/>
        <v/>
      </c>
      <c r="B3763" s="211" t="str">
        <f t="shared" si="1247"/>
        <v/>
      </c>
      <c r="C3763" s="220"/>
      <c r="D3763" s="174" t="str">
        <f t="shared" si="1248"/>
        <v/>
      </c>
      <c r="E3763" s="173"/>
      <c r="F3763" s="201">
        <f t="shared" si="1249"/>
        <v>0</v>
      </c>
      <c r="G3763" s="201">
        <f t="shared" si="1250"/>
        <v>0</v>
      </c>
    </row>
    <row r="3764" spans="1:7" ht="24" customHeight="1" x14ac:dyDescent="0.2">
      <c r="A3764" s="211" t="str">
        <f t="shared" si="1246"/>
        <v/>
      </c>
      <c r="B3764" s="211" t="str">
        <f t="shared" si="1247"/>
        <v/>
      </c>
      <c r="C3764" s="220"/>
      <c r="D3764" s="174" t="str">
        <f t="shared" si="1248"/>
        <v/>
      </c>
      <c r="E3764" s="173"/>
      <c r="F3764" s="201">
        <f t="shared" si="1249"/>
        <v>0</v>
      </c>
      <c r="G3764" s="201">
        <f t="shared" si="1250"/>
        <v>0</v>
      </c>
    </row>
    <row r="3765" spans="1:7" ht="24" customHeight="1" x14ac:dyDescent="0.2">
      <c r="A3765" s="211" t="str">
        <f t="shared" si="1246"/>
        <v/>
      </c>
      <c r="B3765" s="211" t="str">
        <f t="shared" si="1247"/>
        <v/>
      </c>
      <c r="C3765" s="221"/>
      <c r="D3765" s="172" t="str">
        <f t="shared" si="1248"/>
        <v/>
      </c>
      <c r="E3765" s="176"/>
      <c r="F3765" s="201">
        <f t="shared" si="1249"/>
        <v>0</v>
      </c>
      <c r="G3765" s="201">
        <f t="shared" si="1250"/>
        <v>0</v>
      </c>
    </row>
    <row r="3766" spans="1:7" ht="24" customHeight="1" x14ac:dyDescent="0.2">
      <c r="A3766" s="211" t="str">
        <f t="shared" si="1246"/>
        <v/>
      </c>
      <c r="B3766" s="211" t="str">
        <f t="shared" si="1247"/>
        <v/>
      </c>
      <c r="C3766" s="221"/>
      <c r="D3766" s="172" t="str">
        <f t="shared" si="1248"/>
        <v/>
      </c>
      <c r="E3766" s="176"/>
      <c r="F3766" s="201">
        <f t="shared" si="1249"/>
        <v>0</v>
      </c>
      <c r="G3766" s="201">
        <f t="shared" si="1250"/>
        <v>0</v>
      </c>
    </row>
    <row r="3767" spans="1:7" ht="24" customHeight="1" x14ac:dyDescent="0.2">
      <c r="A3767" s="212"/>
      <c r="E3767" s="178"/>
      <c r="F3767" s="195" t="s">
        <v>1744</v>
      </c>
      <c r="G3767" s="222">
        <f t="shared" ref="G3767" si="1251">SUBTOTAL(9,G3759:G3766)</f>
        <v>0</v>
      </c>
    </row>
    <row r="3768" spans="1:7" ht="24" customHeight="1" x14ac:dyDescent="0.2">
      <c r="A3768" s="212"/>
      <c r="C3768" s="74" t="s">
        <v>1745</v>
      </c>
      <c r="E3768" s="178"/>
      <c r="G3768" s="194"/>
    </row>
    <row r="3769" spans="1:7" ht="24" customHeight="1" x14ac:dyDescent="0.2">
      <c r="A3769" s="211" t="str">
        <f t="shared" ref="A3769:A3777" si="1252">IFERROR(VLOOKUP(C3769,Tabla_Insumos,4,FALSE),"")</f>
        <v/>
      </c>
      <c r="B3769" s="211" t="str">
        <f t="shared" ref="B3769:B3777" si="1253">IFERROR(VLOOKUP(C3769,Tabla_Insumos,5,FALSE),"")</f>
        <v/>
      </c>
      <c r="C3769" s="220"/>
      <c r="D3769" s="174" t="str">
        <f t="shared" ref="D3769:D3777" si="1254">IFERROR(VLOOKUP(C3769,Tabla_Insumos,2,FALSE),"")</f>
        <v/>
      </c>
      <c r="E3769" s="173"/>
      <c r="F3769" s="201">
        <f t="shared" ref="F3769:F3777" si="1255">IFERROR(VLOOKUP(C3769,Tabla_Insumos,3,FALSE),0)</f>
        <v>0</v>
      </c>
      <c r="G3769" s="201">
        <f t="shared" ref="G3769:G3777" si="1256">ROUND(E3769*F3769,2)</f>
        <v>0</v>
      </c>
    </row>
    <row r="3770" spans="1:7" ht="24" customHeight="1" x14ac:dyDescent="0.2">
      <c r="A3770" s="211" t="str">
        <f t="shared" si="1252"/>
        <v/>
      </c>
      <c r="B3770" s="211" t="str">
        <f t="shared" si="1253"/>
        <v/>
      </c>
      <c r="C3770" s="220"/>
      <c r="D3770" s="174" t="str">
        <f t="shared" si="1254"/>
        <v/>
      </c>
      <c r="E3770" s="173"/>
      <c r="F3770" s="201">
        <f t="shared" si="1255"/>
        <v>0</v>
      </c>
      <c r="G3770" s="201">
        <f t="shared" si="1256"/>
        <v>0</v>
      </c>
    </row>
    <row r="3771" spans="1:7" ht="24" customHeight="1" x14ac:dyDescent="0.2">
      <c r="A3771" s="211" t="str">
        <f t="shared" si="1252"/>
        <v/>
      </c>
      <c r="B3771" s="211" t="str">
        <f t="shared" si="1253"/>
        <v/>
      </c>
      <c r="C3771" s="221"/>
      <c r="D3771" s="172" t="str">
        <f t="shared" si="1254"/>
        <v/>
      </c>
      <c r="E3771" s="176"/>
      <c r="F3771" s="201">
        <f t="shared" si="1255"/>
        <v>0</v>
      </c>
      <c r="G3771" s="201">
        <f t="shared" si="1256"/>
        <v>0</v>
      </c>
    </row>
    <row r="3772" spans="1:7" ht="24" customHeight="1" x14ac:dyDescent="0.2">
      <c r="A3772" s="211" t="str">
        <f t="shared" si="1252"/>
        <v/>
      </c>
      <c r="B3772" s="211" t="str">
        <f t="shared" si="1253"/>
        <v/>
      </c>
      <c r="C3772" s="221"/>
      <c r="D3772" s="172" t="str">
        <f t="shared" si="1254"/>
        <v/>
      </c>
      <c r="E3772" s="176"/>
      <c r="F3772" s="201">
        <f t="shared" si="1255"/>
        <v>0</v>
      </c>
      <c r="G3772" s="201">
        <f t="shared" si="1256"/>
        <v>0</v>
      </c>
    </row>
    <row r="3773" spans="1:7" ht="24" customHeight="1" x14ac:dyDescent="0.2">
      <c r="A3773" s="211" t="str">
        <f t="shared" si="1252"/>
        <v/>
      </c>
      <c r="B3773" s="211" t="str">
        <f t="shared" si="1253"/>
        <v/>
      </c>
      <c r="C3773" s="221"/>
      <c r="D3773" s="172" t="str">
        <f t="shared" si="1254"/>
        <v/>
      </c>
      <c r="E3773" s="176"/>
      <c r="F3773" s="201">
        <f t="shared" si="1255"/>
        <v>0</v>
      </c>
      <c r="G3773" s="201">
        <f t="shared" si="1256"/>
        <v>0</v>
      </c>
    </row>
    <row r="3774" spans="1:7" ht="24" customHeight="1" x14ac:dyDescent="0.2">
      <c r="A3774" s="211" t="str">
        <f t="shared" si="1252"/>
        <v/>
      </c>
      <c r="B3774" s="211" t="str">
        <f t="shared" si="1253"/>
        <v/>
      </c>
      <c r="C3774" s="221"/>
      <c r="D3774" s="172" t="str">
        <f t="shared" si="1254"/>
        <v/>
      </c>
      <c r="E3774" s="176"/>
      <c r="F3774" s="201">
        <f t="shared" si="1255"/>
        <v>0</v>
      </c>
      <c r="G3774" s="201">
        <f t="shared" si="1256"/>
        <v>0</v>
      </c>
    </row>
    <row r="3775" spans="1:7" ht="24" customHeight="1" x14ac:dyDescent="0.2">
      <c r="A3775" s="211" t="str">
        <f t="shared" si="1252"/>
        <v/>
      </c>
      <c r="B3775" s="211" t="str">
        <f t="shared" si="1253"/>
        <v/>
      </c>
      <c r="C3775" s="221"/>
      <c r="D3775" s="172" t="str">
        <f t="shared" si="1254"/>
        <v/>
      </c>
      <c r="E3775" s="176"/>
      <c r="F3775" s="201">
        <f t="shared" si="1255"/>
        <v>0</v>
      </c>
      <c r="G3775" s="201">
        <f t="shared" si="1256"/>
        <v>0</v>
      </c>
    </row>
    <row r="3776" spans="1:7" ht="24" customHeight="1" x14ac:dyDescent="0.2">
      <c r="A3776" s="211" t="str">
        <f t="shared" si="1252"/>
        <v/>
      </c>
      <c r="B3776" s="211" t="str">
        <f t="shared" si="1253"/>
        <v/>
      </c>
      <c r="C3776" s="221"/>
      <c r="D3776" s="172" t="str">
        <f t="shared" si="1254"/>
        <v/>
      </c>
      <c r="E3776" s="176"/>
      <c r="F3776" s="201">
        <f t="shared" si="1255"/>
        <v>0</v>
      </c>
      <c r="G3776" s="201">
        <f t="shared" si="1256"/>
        <v>0</v>
      </c>
    </row>
    <row r="3777" spans="1:7" ht="24" customHeight="1" x14ac:dyDescent="0.2">
      <c r="A3777" s="211" t="str">
        <f t="shared" si="1252"/>
        <v/>
      </c>
      <c r="B3777" s="211" t="str">
        <f t="shared" si="1253"/>
        <v/>
      </c>
      <c r="C3777" s="221"/>
      <c r="D3777" s="172" t="str">
        <f t="shared" si="1254"/>
        <v/>
      </c>
      <c r="E3777" s="176"/>
      <c r="F3777" s="201">
        <f t="shared" si="1255"/>
        <v>0</v>
      </c>
      <c r="G3777" s="201">
        <f t="shared" si="1256"/>
        <v>0</v>
      </c>
    </row>
    <row r="3778" spans="1:7" ht="24" customHeight="1" x14ac:dyDescent="0.2">
      <c r="A3778" s="213"/>
      <c r="E3778" s="178"/>
      <c r="F3778" s="195" t="s">
        <v>1746</v>
      </c>
      <c r="G3778" s="222">
        <f t="shared" ref="G3778" si="1257">SUBTOTAL(9,G3769:G3777)</f>
        <v>0</v>
      </c>
    </row>
    <row r="3779" spans="1:7" ht="24" customHeight="1" x14ac:dyDescent="0.2">
      <c r="A3779" s="212"/>
      <c r="E3779" s="178"/>
      <c r="G3779" s="194"/>
    </row>
    <row r="3780" spans="1:7" ht="24" customHeight="1" x14ac:dyDescent="0.2">
      <c r="A3780" s="214" t="str">
        <f t="shared" ref="A3780:B3780" si="1258">B3738</f>
        <v>14.1.5</v>
      </c>
      <c r="B3780" s="98" t="str">
        <f t="shared" si="1258"/>
        <v>Cañerias,piezas y accesorios</v>
      </c>
      <c r="C3780" s="197"/>
      <c r="D3780" s="197" t="s">
        <v>1747</v>
      </c>
      <c r="E3780" s="198"/>
      <c r="F3780" s="225" t="s">
        <v>1748</v>
      </c>
      <c r="G3780" s="226">
        <f t="shared" ref="G3780" si="1259">SUBTOTAL(9,G3743:G3779)</f>
        <v>0</v>
      </c>
    </row>
    <row r="3781" spans="1:7" ht="24" customHeight="1" x14ac:dyDescent="0.2">
      <c r="A3781" s="203" t="s">
        <v>1725</v>
      </c>
      <c r="B3781" s="204"/>
      <c r="C3781" s="99"/>
      <c r="D3781" s="99"/>
      <c r="E3781" s="99"/>
      <c r="F3781" s="99"/>
      <c r="G3781" s="215"/>
    </row>
    <row r="3782" spans="1:7" ht="24" customHeight="1" x14ac:dyDescent="0.2">
      <c r="A3782" s="206" t="s">
        <v>1726</v>
      </c>
      <c r="B3782" s="207" t="str">
        <f>Comitente</f>
        <v>SUBSECRETARIA DE OBRAS PUBLICAS</v>
      </c>
      <c r="C3782" s="216"/>
      <c r="D3782" s="74"/>
      <c r="E3782" s="74"/>
      <c r="F3782" s="190"/>
      <c r="G3782" s="191"/>
    </row>
    <row r="3783" spans="1:7" ht="24" customHeight="1" x14ac:dyDescent="0.2">
      <c r="A3783" s="206" t="s">
        <v>1727</v>
      </c>
      <c r="B3783" s="207">
        <f>Contratista</f>
        <v>0</v>
      </c>
      <c r="C3783" s="217"/>
      <c r="D3783" s="217"/>
      <c r="E3783" s="217"/>
      <c r="F3783" s="190"/>
      <c r="G3783" s="191"/>
    </row>
    <row r="3784" spans="1:7" ht="24" customHeight="1" x14ac:dyDescent="0.2">
      <c r="A3784" s="206" t="s">
        <v>1728</v>
      </c>
      <c r="B3784" s="207" t="str">
        <f>Obra</f>
        <v>CAPS. VIRGEN DE GUADALUPE</v>
      </c>
      <c r="C3784" s="217"/>
      <c r="D3784" s="217"/>
      <c r="E3784" s="217"/>
      <c r="F3784" s="190" t="s">
        <v>1729</v>
      </c>
      <c r="G3784" s="218">
        <f>Fecha_Base</f>
        <v>0</v>
      </c>
    </row>
    <row r="3785" spans="1:7" ht="24" customHeight="1" x14ac:dyDescent="0.2">
      <c r="A3785" s="208" t="s">
        <v>1730</v>
      </c>
      <c r="B3785" s="100" t="str">
        <f>Ubicación</f>
        <v xml:space="preserve"> Calle Enfermera Medina y Cristobal Colon - Dpto. CAUCETE   -  Sup. 227,50m2</v>
      </c>
      <c r="C3785" s="74"/>
      <c r="E3785" s="178"/>
      <c r="G3785" s="194"/>
    </row>
    <row r="3786" spans="1:7" ht="24" customHeight="1" x14ac:dyDescent="0.2">
      <c r="A3786" s="208" t="s">
        <v>1731</v>
      </c>
      <c r="B3786" s="192">
        <f t="shared" ref="B3786" si="1260">IFERROR(VALUE(LEFT(B3787,FIND(".",B3787)-1)),"")</f>
        <v>14</v>
      </c>
      <c r="C3786" s="71" t="str">
        <f>IFERROR(VLOOKUP(B3786,Tabla_CyP,2,FALSE),"VIDRIOS Y ESPEJOS ")</f>
        <v xml:space="preserve">VIDRIOS Y ESPEJOS </v>
      </c>
      <c r="E3786" s="178"/>
      <c r="G3786" s="194"/>
    </row>
    <row r="3787" spans="1:7" ht="24" customHeight="1" x14ac:dyDescent="0.2">
      <c r="A3787" s="208" t="s">
        <v>1732</v>
      </c>
      <c r="B3787" s="193" t="str">
        <f>IFERROR(VLOOKUP(COUNTIF($A$1:A3787,"ANALISIS DE PRECIOS"),Tabla_NumeroItem,2,FALSE),"")</f>
        <v>14.1.6</v>
      </c>
      <c r="C3787" s="71" t="str">
        <f>IFERROR(VLOOKUP(B3787,Tabla_CyP,2,FALSE),"")</f>
        <v>Cañerías pasantes en juntas sísmicas</v>
      </c>
      <c r="E3787" s="178"/>
      <c r="F3787" s="190" t="s">
        <v>1733</v>
      </c>
      <c r="G3787" s="194" t="str">
        <f>IFERROR(VLOOKUP(B3787,Tabla_CyP,4,FALSE),"")</f>
        <v>gl</v>
      </c>
    </row>
    <row r="3788" spans="1:7" ht="24" customHeight="1" x14ac:dyDescent="0.2">
      <c r="A3788" s="208"/>
      <c r="B3788" s="100"/>
      <c r="E3788" s="178"/>
      <c r="G3788" s="194"/>
    </row>
    <row r="3789" spans="1:7" ht="24" customHeight="1" x14ac:dyDescent="0.2">
      <c r="A3789" s="419" t="s">
        <v>1734</v>
      </c>
      <c r="B3789" s="420"/>
      <c r="C3789" s="421" t="s">
        <v>1690</v>
      </c>
      <c r="D3789" s="421" t="s">
        <v>1735</v>
      </c>
      <c r="E3789" s="423" t="s">
        <v>1736</v>
      </c>
      <c r="F3789" s="425" t="s">
        <v>1737</v>
      </c>
      <c r="G3789" s="425" t="s">
        <v>1738</v>
      </c>
    </row>
    <row r="3790" spans="1:7" ht="24" customHeight="1" x14ac:dyDescent="0.2">
      <c r="A3790" s="209" t="s">
        <v>1739</v>
      </c>
      <c r="B3790" s="209" t="s">
        <v>1740</v>
      </c>
      <c r="C3790" s="422"/>
      <c r="D3790" s="422"/>
      <c r="E3790" s="424"/>
      <c r="F3790" s="426"/>
      <c r="G3790" s="426"/>
    </row>
    <row r="3791" spans="1:7" ht="24" customHeight="1" x14ac:dyDescent="0.2">
      <c r="A3791" s="189"/>
      <c r="B3791" s="210"/>
      <c r="C3791" s="89" t="s">
        <v>1741</v>
      </c>
      <c r="D3791" s="197"/>
      <c r="E3791" s="198"/>
      <c r="F3791" s="199"/>
      <c r="G3791" s="200"/>
    </row>
    <row r="3792" spans="1:7" ht="24" customHeight="1" x14ac:dyDescent="0.2">
      <c r="A3792" s="211" t="str">
        <f t="shared" ref="A3792:A3805" si="1261">IFERROR(VLOOKUP(C3792,Tabla_Insumos,4,FALSE),"")</f>
        <v/>
      </c>
      <c r="B3792" s="211" t="str">
        <f>IFERROR(VLOOKUP(C3792,Tabla_Insumos,5,FALSE),"")</f>
        <v/>
      </c>
      <c r="C3792" s="220"/>
      <c r="D3792" s="174" t="str">
        <f t="shared" ref="D3792:D3805" si="1262">IFERROR(VLOOKUP(C3792,Tabla_Insumos,2,FALSE),"")</f>
        <v/>
      </c>
      <c r="E3792" s="173"/>
      <c r="F3792" s="201">
        <f t="shared" ref="F3792:F3805" si="1263">IFERROR(VLOOKUP(C3792,Tabla_Insumos,3,FALSE),0)</f>
        <v>0</v>
      </c>
      <c r="G3792" s="201">
        <f t="shared" ref="G3792:G3805" si="1264">ROUND(E3792*F3792,2)</f>
        <v>0</v>
      </c>
    </row>
    <row r="3793" spans="1:7" ht="24" customHeight="1" x14ac:dyDescent="0.2">
      <c r="A3793" s="211" t="str">
        <f t="shared" si="1261"/>
        <v/>
      </c>
      <c r="B3793" s="211" t="str">
        <f t="shared" ref="B3793:B3805" si="1265">IFERROR(VLOOKUP(C3793,Tabla_Insumos,5,FALSE),"")</f>
        <v/>
      </c>
      <c r="C3793" s="220"/>
      <c r="D3793" s="174" t="str">
        <f t="shared" si="1262"/>
        <v/>
      </c>
      <c r="E3793" s="173"/>
      <c r="F3793" s="201">
        <f t="shared" si="1263"/>
        <v>0</v>
      </c>
      <c r="G3793" s="201">
        <f t="shared" si="1264"/>
        <v>0</v>
      </c>
    </row>
    <row r="3794" spans="1:7" ht="24" customHeight="1" x14ac:dyDescent="0.2">
      <c r="A3794" s="211" t="str">
        <f t="shared" si="1261"/>
        <v/>
      </c>
      <c r="B3794" s="211" t="str">
        <f t="shared" si="1265"/>
        <v/>
      </c>
      <c r="C3794" s="227"/>
      <c r="D3794" s="174" t="str">
        <f t="shared" si="1262"/>
        <v/>
      </c>
      <c r="E3794" s="173"/>
      <c r="F3794" s="201">
        <f t="shared" si="1263"/>
        <v>0</v>
      </c>
      <c r="G3794" s="201">
        <f t="shared" si="1264"/>
        <v>0</v>
      </c>
    </row>
    <row r="3795" spans="1:7" ht="24" customHeight="1" x14ac:dyDescent="0.2">
      <c r="A3795" s="211" t="str">
        <f t="shared" si="1261"/>
        <v/>
      </c>
      <c r="B3795" s="211" t="str">
        <f t="shared" si="1265"/>
        <v/>
      </c>
      <c r="C3795" s="220"/>
      <c r="D3795" s="174" t="str">
        <f t="shared" si="1262"/>
        <v/>
      </c>
      <c r="E3795" s="173"/>
      <c r="F3795" s="201">
        <f t="shared" si="1263"/>
        <v>0</v>
      </c>
      <c r="G3795" s="201">
        <f t="shared" si="1264"/>
        <v>0</v>
      </c>
    </row>
    <row r="3796" spans="1:7" ht="24" customHeight="1" x14ac:dyDescent="0.2">
      <c r="A3796" s="211" t="str">
        <f t="shared" si="1261"/>
        <v/>
      </c>
      <c r="B3796" s="211" t="str">
        <f t="shared" si="1265"/>
        <v/>
      </c>
      <c r="C3796" s="221"/>
      <c r="D3796" s="172" t="str">
        <f t="shared" si="1262"/>
        <v/>
      </c>
      <c r="E3796" s="176"/>
      <c r="F3796" s="201">
        <f t="shared" si="1263"/>
        <v>0</v>
      </c>
      <c r="G3796" s="201">
        <f t="shared" si="1264"/>
        <v>0</v>
      </c>
    </row>
    <row r="3797" spans="1:7" ht="24" customHeight="1" x14ac:dyDescent="0.2">
      <c r="A3797" s="211" t="str">
        <f t="shared" si="1261"/>
        <v/>
      </c>
      <c r="B3797" s="211" t="str">
        <f t="shared" si="1265"/>
        <v/>
      </c>
      <c r="C3797" s="221"/>
      <c r="D3797" s="172" t="str">
        <f t="shared" si="1262"/>
        <v/>
      </c>
      <c r="E3797" s="176"/>
      <c r="F3797" s="201">
        <f t="shared" si="1263"/>
        <v>0</v>
      </c>
      <c r="G3797" s="201">
        <f t="shared" si="1264"/>
        <v>0</v>
      </c>
    </row>
    <row r="3798" spans="1:7" ht="24" customHeight="1" x14ac:dyDescent="0.2">
      <c r="A3798" s="211" t="str">
        <f t="shared" si="1261"/>
        <v/>
      </c>
      <c r="B3798" s="211" t="str">
        <f t="shared" si="1265"/>
        <v/>
      </c>
      <c r="C3798" s="221"/>
      <c r="D3798" s="172" t="str">
        <f t="shared" si="1262"/>
        <v/>
      </c>
      <c r="E3798" s="176"/>
      <c r="F3798" s="201">
        <f t="shared" si="1263"/>
        <v>0</v>
      </c>
      <c r="G3798" s="201">
        <f t="shared" si="1264"/>
        <v>0</v>
      </c>
    </row>
    <row r="3799" spans="1:7" ht="24" customHeight="1" x14ac:dyDescent="0.2">
      <c r="A3799" s="211" t="str">
        <f t="shared" si="1261"/>
        <v/>
      </c>
      <c r="B3799" s="211" t="str">
        <f t="shared" si="1265"/>
        <v/>
      </c>
      <c r="C3799" s="221"/>
      <c r="D3799" s="172" t="str">
        <f t="shared" si="1262"/>
        <v/>
      </c>
      <c r="E3799" s="176"/>
      <c r="F3799" s="201">
        <f t="shared" si="1263"/>
        <v>0</v>
      </c>
      <c r="G3799" s="201">
        <f t="shared" si="1264"/>
        <v>0</v>
      </c>
    </row>
    <row r="3800" spans="1:7" ht="24" customHeight="1" x14ac:dyDescent="0.2">
      <c r="A3800" s="211" t="str">
        <f t="shared" si="1261"/>
        <v/>
      </c>
      <c r="B3800" s="211" t="str">
        <f t="shared" si="1265"/>
        <v/>
      </c>
      <c r="C3800" s="221"/>
      <c r="D3800" s="172" t="str">
        <f t="shared" si="1262"/>
        <v/>
      </c>
      <c r="E3800" s="176"/>
      <c r="F3800" s="201">
        <f t="shared" si="1263"/>
        <v>0</v>
      </c>
      <c r="G3800" s="201">
        <f t="shared" si="1264"/>
        <v>0</v>
      </c>
    </row>
    <row r="3801" spans="1:7" ht="24" customHeight="1" x14ac:dyDescent="0.2">
      <c r="A3801" s="211" t="str">
        <f t="shared" si="1261"/>
        <v/>
      </c>
      <c r="B3801" s="211" t="str">
        <f t="shared" si="1265"/>
        <v/>
      </c>
      <c r="C3801" s="221"/>
      <c r="D3801" s="172" t="str">
        <f t="shared" si="1262"/>
        <v/>
      </c>
      <c r="E3801" s="176"/>
      <c r="F3801" s="201">
        <f t="shared" si="1263"/>
        <v>0</v>
      </c>
      <c r="G3801" s="201">
        <f t="shared" si="1264"/>
        <v>0</v>
      </c>
    </row>
    <row r="3802" spans="1:7" ht="24" customHeight="1" x14ac:dyDescent="0.2">
      <c r="A3802" s="211" t="str">
        <f t="shared" si="1261"/>
        <v/>
      </c>
      <c r="B3802" s="211" t="str">
        <f t="shared" si="1265"/>
        <v/>
      </c>
      <c r="C3802" s="221"/>
      <c r="D3802" s="172" t="str">
        <f t="shared" si="1262"/>
        <v/>
      </c>
      <c r="E3802" s="176"/>
      <c r="F3802" s="201">
        <f t="shared" si="1263"/>
        <v>0</v>
      </c>
      <c r="G3802" s="201">
        <f t="shared" si="1264"/>
        <v>0</v>
      </c>
    </row>
    <row r="3803" spans="1:7" ht="24" customHeight="1" x14ac:dyDescent="0.2">
      <c r="A3803" s="211" t="str">
        <f t="shared" si="1261"/>
        <v/>
      </c>
      <c r="B3803" s="211" t="str">
        <f t="shared" si="1265"/>
        <v/>
      </c>
      <c r="C3803" s="221"/>
      <c r="D3803" s="172" t="str">
        <f t="shared" si="1262"/>
        <v/>
      </c>
      <c r="E3803" s="176"/>
      <c r="F3803" s="201">
        <f t="shared" si="1263"/>
        <v>0</v>
      </c>
      <c r="G3803" s="201">
        <f t="shared" si="1264"/>
        <v>0</v>
      </c>
    </row>
    <row r="3804" spans="1:7" ht="24" customHeight="1" x14ac:dyDescent="0.2">
      <c r="A3804" s="211" t="str">
        <f t="shared" si="1261"/>
        <v/>
      </c>
      <c r="B3804" s="211" t="str">
        <f t="shared" si="1265"/>
        <v/>
      </c>
      <c r="C3804" s="221"/>
      <c r="D3804" s="172" t="str">
        <f t="shared" si="1262"/>
        <v/>
      </c>
      <c r="E3804" s="176"/>
      <c r="F3804" s="201">
        <f t="shared" si="1263"/>
        <v>0</v>
      </c>
      <c r="G3804" s="201">
        <f t="shared" si="1264"/>
        <v>0</v>
      </c>
    </row>
    <row r="3805" spans="1:7" ht="24" customHeight="1" x14ac:dyDescent="0.2">
      <c r="A3805" s="211" t="str">
        <f t="shared" si="1261"/>
        <v/>
      </c>
      <c r="B3805" s="211" t="str">
        <f t="shared" si="1265"/>
        <v/>
      </c>
      <c r="C3805" s="221"/>
      <c r="D3805" s="172" t="str">
        <f t="shared" si="1262"/>
        <v/>
      </c>
      <c r="E3805" s="176"/>
      <c r="F3805" s="202">
        <f t="shared" si="1263"/>
        <v>0</v>
      </c>
      <c r="G3805" s="201">
        <f t="shared" si="1264"/>
        <v>0</v>
      </c>
    </row>
    <row r="3806" spans="1:7" ht="24" customHeight="1" x14ac:dyDescent="0.2">
      <c r="A3806" s="212"/>
      <c r="E3806" s="178"/>
      <c r="F3806" s="195" t="s">
        <v>1742</v>
      </c>
      <c r="G3806" s="222">
        <f t="shared" ref="G3806" si="1266">SUBTOTAL(9,G3792:G3805)</f>
        <v>0</v>
      </c>
    </row>
    <row r="3807" spans="1:7" ht="24" customHeight="1" x14ac:dyDescent="0.2">
      <c r="A3807" s="212"/>
      <c r="C3807" s="74" t="s">
        <v>1743</v>
      </c>
      <c r="E3807" s="178"/>
      <c r="G3807" s="194"/>
    </row>
    <row r="3808" spans="1:7" ht="24" customHeight="1" x14ac:dyDescent="0.2">
      <c r="A3808" s="211" t="str">
        <f t="shared" ref="A3808:A3815" si="1267">IFERROR(VLOOKUP(C3808,Tabla_Insumos,4,FALSE),"")</f>
        <v/>
      </c>
      <c r="B3808" s="211" t="str">
        <f t="shared" ref="B3808:B3815" si="1268">IFERROR(VLOOKUP(A3808,Tabla_Indices,5,FALSE),"")</f>
        <v/>
      </c>
      <c r="C3808" s="220"/>
      <c r="D3808" s="174" t="str">
        <f t="shared" ref="D3808:D3815" si="1269">IFERROR(VLOOKUP(C3808,Tabla_Insumos,2,FALSE),"")</f>
        <v/>
      </c>
      <c r="E3808" s="173"/>
      <c r="F3808" s="201">
        <f t="shared" ref="F3808:F3815" si="1270">IFERROR(VLOOKUP(C3808,Tabla_Insumos,3,FALSE),0)</f>
        <v>0</v>
      </c>
      <c r="G3808" s="201">
        <f t="shared" ref="G3808:G3815" si="1271">ROUND(E3808*F3808,2)</f>
        <v>0</v>
      </c>
    </row>
    <row r="3809" spans="1:7" ht="24" customHeight="1" x14ac:dyDescent="0.2">
      <c r="A3809" s="211" t="str">
        <f t="shared" si="1267"/>
        <v/>
      </c>
      <c r="B3809" s="211" t="str">
        <f t="shared" si="1268"/>
        <v/>
      </c>
      <c r="C3809" s="220"/>
      <c r="D3809" s="174" t="str">
        <f t="shared" si="1269"/>
        <v/>
      </c>
      <c r="E3809" s="173"/>
      <c r="F3809" s="201">
        <f t="shared" si="1270"/>
        <v>0</v>
      </c>
      <c r="G3809" s="201">
        <f t="shared" si="1271"/>
        <v>0</v>
      </c>
    </row>
    <row r="3810" spans="1:7" ht="24" customHeight="1" x14ac:dyDescent="0.2">
      <c r="A3810" s="211" t="str">
        <f t="shared" si="1267"/>
        <v/>
      </c>
      <c r="B3810" s="211" t="str">
        <f t="shared" si="1268"/>
        <v/>
      </c>
      <c r="C3810" s="220"/>
      <c r="D3810" s="174" t="str">
        <f t="shared" si="1269"/>
        <v/>
      </c>
      <c r="E3810" s="173"/>
      <c r="F3810" s="201">
        <f t="shared" si="1270"/>
        <v>0</v>
      </c>
      <c r="G3810" s="201">
        <f t="shared" si="1271"/>
        <v>0</v>
      </c>
    </row>
    <row r="3811" spans="1:7" ht="24" customHeight="1" x14ac:dyDescent="0.2">
      <c r="A3811" s="211" t="str">
        <f t="shared" si="1267"/>
        <v/>
      </c>
      <c r="B3811" s="211" t="str">
        <f t="shared" si="1268"/>
        <v/>
      </c>
      <c r="C3811" s="220"/>
      <c r="D3811" s="174" t="str">
        <f t="shared" si="1269"/>
        <v/>
      </c>
      <c r="E3811" s="173"/>
      <c r="F3811" s="201">
        <f t="shared" si="1270"/>
        <v>0</v>
      </c>
      <c r="G3811" s="201">
        <f t="shared" si="1271"/>
        <v>0</v>
      </c>
    </row>
    <row r="3812" spans="1:7" ht="24" customHeight="1" x14ac:dyDescent="0.2">
      <c r="A3812" s="211" t="str">
        <f t="shared" si="1267"/>
        <v/>
      </c>
      <c r="B3812" s="211" t="str">
        <f t="shared" si="1268"/>
        <v/>
      </c>
      <c r="C3812" s="220"/>
      <c r="D3812" s="174" t="str">
        <f t="shared" si="1269"/>
        <v/>
      </c>
      <c r="E3812" s="173"/>
      <c r="F3812" s="201">
        <f t="shared" si="1270"/>
        <v>0</v>
      </c>
      <c r="G3812" s="201">
        <f t="shared" si="1271"/>
        <v>0</v>
      </c>
    </row>
    <row r="3813" spans="1:7" ht="24" customHeight="1" x14ac:dyDescent="0.2">
      <c r="A3813" s="211" t="str">
        <f t="shared" si="1267"/>
        <v/>
      </c>
      <c r="B3813" s="211" t="str">
        <f t="shared" si="1268"/>
        <v/>
      </c>
      <c r="C3813" s="220"/>
      <c r="D3813" s="174" t="str">
        <f t="shared" si="1269"/>
        <v/>
      </c>
      <c r="E3813" s="173"/>
      <c r="F3813" s="201">
        <f t="shared" si="1270"/>
        <v>0</v>
      </c>
      <c r="G3813" s="201">
        <f t="shared" si="1271"/>
        <v>0</v>
      </c>
    </row>
    <row r="3814" spans="1:7" ht="24" customHeight="1" x14ac:dyDescent="0.2">
      <c r="A3814" s="211" t="str">
        <f t="shared" si="1267"/>
        <v/>
      </c>
      <c r="B3814" s="211" t="str">
        <f t="shared" si="1268"/>
        <v/>
      </c>
      <c r="C3814" s="221"/>
      <c r="D3814" s="172" t="str">
        <f t="shared" si="1269"/>
        <v/>
      </c>
      <c r="E3814" s="176"/>
      <c r="F3814" s="201">
        <f t="shared" si="1270"/>
        <v>0</v>
      </c>
      <c r="G3814" s="201">
        <f t="shared" si="1271"/>
        <v>0</v>
      </c>
    </row>
    <row r="3815" spans="1:7" ht="24" customHeight="1" x14ac:dyDescent="0.2">
      <c r="A3815" s="211" t="str">
        <f t="shared" si="1267"/>
        <v/>
      </c>
      <c r="B3815" s="211" t="str">
        <f t="shared" si="1268"/>
        <v/>
      </c>
      <c r="C3815" s="221"/>
      <c r="D3815" s="172" t="str">
        <f t="shared" si="1269"/>
        <v/>
      </c>
      <c r="E3815" s="176"/>
      <c r="F3815" s="201">
        <f t="shared" si="1270"/>
        <v>0</v>
      </c>
      <c r="G3815" s="201">
        <f t="shared" si="1271"/>
        <v>0</v>
      </c>
    </row>
    <row r="3816" spans="1:7" ht="24" customHeight="1" x14ac:dyDescent="0.2">
      <c r="A3816" s="212"/>
      <c r="E3816" s="178"/>
      <c r="F3816" s="195" t="s">
        <v>1744</v>
      </c>
      <c r="G3816" s="222">
        <f t="shared" ref="G3816" si="1272">SUBTOTAL(9,G3808:G3815)</f>
        <v>0</v>
      </c>
    </row>
    <row r="3817" spans="1:7" ht="24" customHeight="1" x14ac:dyDescent="0.2">
      <c r="A3817" s="212"/>
      <c r="C3817" s="74" t="s">
        <v>1745</v>
      </c>
      <c r="E3817" s="178"/>
      <c r="G3817" s="194"/>
    </row>
    <row r="3818" spans="1:7" ht="24" customHeight="1" x14ac:dyDescent="0.2">
      <c r="A3818" s="211" t="str">
        <f t="shared" ref="A3818:A3826" si="1273">IFERROR(VLOOKUP(C3818,Tabla_Insumos,4,FALSE),"")</f>
        <v/>
      </c>
      <c r="B3818" s="211" t="str">
        <f t="shared" ref="B3818:B3826" si="1274">IFERROR(VLOOKUP(C3818,Tabla_Insumos,5,FALSE),"")</f>
        <v/>
      </c>
      <c r="C3818" s="220"/>
      <c r="D3818" s="174" t="str">
        <f t="shared" ref="D3818:D3826" si="1275">IFERROR(VLOOKUP(C3818,Tabla_Insumos,2,FALSE),"")</f>
        <v/>
      </c>
      <c r="E3818" s="173"/>
      <c r="F3818" s="201">
        <f t="shared" ref="F3818:F3826" si="1276">IFERROR(VLOOKUP(C3818,Tabla_Insumos,3,FALSE),0)</f>
        <v>0</v>
      </c>
      <c r="G3818" s="201">
        <f t="shared" ref="G3818:G3826" si="1277">ROUND(E3818*F3818,2)</f>
        <v>0</v>
      </c>
    </row>
    <row r="3819" spans="1:7" ht="24" customHeight="1" x14ac:dyDescent="0.2">
      <c r="A3819" s="211" t="str">
        <f t="shared" si="1273"/>
        <v/>
      </c>
      <c r="B3819" s="211" t="str">
        <f t="shared" si="1274"/>
        <v/>
      </c>
      <c r="C3819" s="220"/>
      <c r="D3819" s="174" t="str">
        <f t="shared" si="1275"/>
        <v/>
      </c>
      <c r="E3819" s="173"/>
      <c r="F3819" s="201">
        <f t="shared" si="1276"/>
        <v>0</v>
      </c>
      <c r="G3819" s="201">
        <f t="shared" si="1277"/>
        <v>0</v>
      </c>
    </row>
    <row r="3820" spans="1:7" ht="24" customHeight="1" x14ac:dyDescent="0.2">
      <c r="A3820" s="211" t="str">
        <f t="shared" si="1273"/>
        <v/>
      </c>
      <c r="B3820" s="211" t="str">
        <f t="shared" si="1274"/>
        <v/>
      </c>
      <c r="C3820" s="221"/>
      <c r="D3820" s="172" t="str">
        <f t="shared" si="1275"/>
        <v/>
      </c>
      <c r="E3820" s="176"/>
      <c r="F3820" s="201">
        <f t="shared" si="1276"/>
        <v>0</v>
      </c>
      <c r="G3820" s="201">
        <f t="shared" si="1277"/>
        <v>0</v>
      </c>
    </row>
    <row r="3821" spans="1:7" ht="24" customHeight="1" x14ac:dyDescent="0.2">
      <c r="A3821" s="211" t="str">
        <f t="shared" si="1273"/>
        <v/>
      </c>
      <c r="B3821" s="211" t="str">
        <f t="shared" si="1274"/>
        <v/>
      </c>
      <c r="C3821" s="221"/>
      <c r="D3821" s="172" t="str">
        <f t="shared" si="1275"/>
        <v/>
      </c>
      <c r="E3821" s="176"/>
      <c r="F3821" s="201">
        <f t="shared" si="1276"/>
        <v>0</v>
      </c>
      <c r="G3821" s="201">
        <f t="shared" si="1277"/>
        <v>0</v>
      </c>
    </row>
    <row r="3822" spans="1:7" ht="24" customHeight="1" x14ac:dyDescent="0.2">
      <c r="A3822" s="211" t="str">
        <f t="shared" si="1273"/>
        <v/>
      </c>
      <c r="B3822" s="211" t="str">
        <f t="shared" si="1274"/>
        <v/>
      </c>
      <c r="C3822" s="221"/>
      <c r="D3822" s="172" t="str">
        <f t="shared" si="1275"/>
        <v/>
      </c>
      <c r="E3822" s="176"/>
      <c r="F3822" s="201">
        <f t="shared" si="1276"/>
        <v>0</v>
      </c>
      <c r="G3822" s="201">
        <f t="shared" si="1277"/>
        <v>0</v>
      </c>
    </row>
    <row r="3823" spans="1:7" ht="24" customHeight="1" x14ac:dyDescent="0.2">
      <c r="A3823" s="211" t="str">
        <f t="shared" si="1273"/>
        <v/>
      </c>
      <c r="B3823" s="211" t="str">
        <f t="shared" si="1274"/>
        <v/>
      </c>
      <c r="C3823" s="221"/>
      <c r="D3823" s="172" t="str">
        <f t="shared" si="1275"/>
        <v/>
      </c>
      <c r="E3823" s="176"/>
      <c r="F3823" s="201">
        <f t="shared" si="1276"/>
        <v>0</v>
      </c>
      <c r="G3823" s="201">
        <f t="shared" si="1277"/>
        <v>0</v>
      </c>
    </row>
    <row r="3824" spans="1:7" ht="24" customHeight="1" x14ac:dyDescent="0.2">
      <c r="A3824" s="211" t="str">
        <f t="shared" si="1273"/>
        <v/>
      </c>
      <c r="B3824" s="211" t="str">
        <f t="shared" si="1274"/>
        <v/>
      </c>
      <c r="C3824" s="221"/>
      <c r="D3824" s="172" t="str">
        <f t="shared" si="1275"/>
        <v/>
      </c>
      <c r="E3824" s="176"/>
      <c r="F3824" s="201">
        <f t="shared" si="1276"/>
        <v>0</v>
      </c>
      <c r="G3824" s="201">
        <f t="shared" si="1277"/>
        <v>0</v>
      </c>
    </row>
    <row r="3825" spans="1:7" ht="24" customHeight="1" x14ac:dyDescent="0.2">
      <c r="A3825" s="211" t="str">
        <f t="shared" si="1273"/>
        <v/>
      </c>
      <c r="B3825" s="211" t="str">
        <f t="shared" si="1274"/>
        <v/>
      </c>
      <c r="C3825" s="221"/>
      <c r="D3825" s="172" t="str">
        <f t="shared" si="1275"/>
        <v/>
      </c>
      <c r="E3825" s="176"/>
      <c r="F3825" s="201">
        <f t="shared" si="1276"/>
        <v>0</v>
      </c>
      <c r="G3825" s="201">
        <f t="shared" si="1277"/>
        <v>0</v>
      </c>
    </row>
    <row r="3826" spans="1:7" ht="24" customHeight="1" x14ac:dyDescent="0.2">
      <c r="A3826" s="211" t="str">
        <f t="shared" si="1273"/>
        <v/>
      </c>
      <c r="B3826" s="211" t="str">
        <f t="shared" si="1274"/>
        <v/>
      </c>
      <c r="C3826" s="221"/>
      <c r="D3826" s="172" t="str">
        <f t="shared" si="1275"/>
        <v/>
      </c>
      <c r="E3826" s="176"/>
      <c r="F3826" s="201">
        <f t="shared" si="1276"/>
        <v>0</v>
      </c>
      <c r="G3826" s="201">
        <f t="shared" si="1277"/>
        <v>0</v>
      </c>
    </row>
    <row r="3827" spans="1:7" ht="24" customHeight="1" x14ac:dyDescent="0.2">
      <c r="A3827" s="213"/>
      <c r="E3827" s="178"/>
      <c r="F3827" s="195" t="s">
        <v>1746</v>
      </c>
      <c r="G3827" s="222">
        <f t="shared" ref="G3827" si="1278">SUBTOTAL(9,G3818:G3826)</f>
        <v>0</v>
      </c>
    </row>
    <row r="3828" spans="1:7" ht="24" customHeight="1" x14ac:dyDescent="0.2">
      <c r="A3828" s="212"/>
      <c r="E3828" s="178"/>
      <c r="G3828" s="194"/>
    </row>
    <row r="3829" spans="1:7" ht="24" customHeight="1" x14ac:dyDescent="0.2">
      <c r="A3829" s="214" t="str">
        <f t="shared" ref="A3829:B3829" si="1279">B3787</f>
        <v>14.1.6</v>
      </c>
      <c r="B3829" s="98" t="str">
        <f t="shared" si="1279"/>
        <v>Cañerías pasantes en juntas sísmicas</v>
      </c>
      <c r="C3829" s="197"/>
      <c r="D3829" s="197" t="s">
        <v>1747</v>
      </c>
      <c r="E3829" s="198"/>
      <c r="F3829" s="225" t="s">
        <v>1748</v>
      </c>
      <c r="G3829" s="226">
        <f t="shared" ref="G3829" si="1280">SUBTOTAL(9,G3792:G3828)</f>
        <v>0</v>
      </c>
    </row>
    <row r="3830" spans="1:7" ht="24" customHeight="1" x14ac:dyDescent="0.2">
      <c r="A3830" s="203" t="s">
        <v>1725</v>
      </c>
      <c r="B3830" s="204"/>
      <c r="C3830" s="99"/>
      <c r="D3830" s="99"/>
      <c r="E3830" s="99"/>
      <c r="F3830" s="99"/>
      <c r="G3830" s="215"/>
    </row>
    <row r="3831" spans="1:7" ht="24" customHeight="1" x14ac:dyDescent="0.2">
      <c r="A3831" s="206" t="s">
        <v>1726</v>
      </c>
      <c r="B3831" s="207" t="str">
        <f>Comitente</f>
        <v>SUBSECRETARIA DE OBRAS PUBLICAS</v>
      </c>
      <c r="C3831" s="216"/>
      <c r="D3831" s="74"/>
      <c r="E3831" s="74"/>
      <c r="F3831" s="190"/>
      <c r="G3831" s="191"/>
    </row>
    <row r="3832" spans="1:7" ht="24" customHeight="1" x14ac:dyDescent="0.2">
      <c r="A3832" s="206" t="s">
        <v>1727</v>
      </c>
      <c r="B3832" s="207">
        <f>Contratista</f>
        <v>0</v>
      </c>
      <c r="C3832" s="217"/>
      <c r="D3832" s="217"/>
      <c r="E3832" s="217"/>
      <c r="F3832" s="190"/>
      <c r="G3832" s="191"/>
    </row>
    <row r="3833" spans="1:7" ht="24" customHeight="1" x14ac:dyDescent="0.2">
      <c r="A3833" s="206" t="s">
        <v>1728</v>
      </c>
      <c r="B3833" s="207" t="str">
        <f>Obra</f>
        <v>CAPS. VIRGEN DE GUADALUPE</v>
      </c>
      <c r="C3833" s="217"/>
      <c r="D3833" s="217"/>
      <c r="E3833" s="217"/>
      <c r="F3833" s="190" t="s">
        <v>1729</v>
      </c>
      <c r="G3833" s="218">
        <f>Fecha_Base</f>
        <v>0</v>
      </c>
    </row>
    <row r="3834" spans="1:7" ht="24" customHeight="1" x14ac:dyDescent="0.2">
      <c r="A3834" s="208" t="s">
        <v>1730</v>
      </c>
      <c r="B3834" s="100" t="str">
        <f>Ubicación</f>
        <v xml:space="preserve"> Calle Enfermera Medina y Cristobal Colon - Dpto. CAUCETE   -  Sup. 227,50m2</v>
      </c>
      <c r="C3834" s="74"/>
      <c r="E3834" s="178"/>
      <c r="G3834" s="194"/>
    </row>
    <row r="3835" spans="1:7" ht="24" customHeight="1" x14ac:dyDescent="0.2">
      <c r="A3835" s="208" t="s">
        <v>1731</v>
      </c>
      <c r="B3835" s="192">
        <f t="shared" ref="B3835" si="1281">IFERROR(VALUE(LEFT(B3836,FIND(".",B3836)-1)),"")</f>
        <v>14</v>
      </c>
      <c r="C3835" s="71" t="str">
        <f>IFERROR(VLOOKUP(B3835,Tabla_CyP,2,FALSE),"VIDRIOS Y ESPEJOS ")</f>
        <v xml:space="preserve">VIDRIOS Y ESPEJOS </v>
      </c>
      <c r="E3835" s="178"/>
      <c r="G3835" s="194"/>
    </row>
    <row r="3836" spans="1:7" ht="24" customHeight="1" x14ac:dyDescent="0.2">
      <c r="A3836" s="208" t="s">
        <v>1732</v>
      </c>
      <c r="B3836" s="193" t="str">
        <f>IFERROR(VLOOKUP(COUNTIF($A$1:A3836,"ANALISIS DE PRECIOS"),Tabla_NumeroItem,2,FALSE),"")</f>
        <v>14.2.1</v>
      </c>
      <c r="C3836" s="71" t="str">
        <f>IFERROR(VLOOKUP(B3836,Tabla_CyP,2,FALSE),"")</f>
        <v>Cañerías de P.V.C. y Accesorios</v>
      </c>
      <c r="E3836" s="178"/>
      <c r="F3836" s="190" t="s">
        <v>1733</v>
      </c>
      <c r="G3836" s="194" t="str">
        <f>IFERROR(VLOOKUP(B3836,Tabla_CyP,4,FALSE),"")</f>
        <v>gl</v>
      </c>
    </row>
    <row r="3837" spans="1:7" ht="24" customHeight="1" x14ac:dyDescent="0.2">
      <c r="A3837" s="208"/>
      <c r="B3837" s="100"/>
      <c r="E3837" s="178"/>
      <c r="G3837" s="194"/>
    </row>
    <row r="3838" spans="1:7" ht="24" customHeight="1" x14ac:dyDescent="0.2">
      <c r="A3838" s="419" t="s">
        <v>1734</v>
      </c>
      <c r="B3838" s="420"/>
      <c r="C3838" s="421" t="s">
        <v>1690</v>
      </c>
      <c r="D3838" s="421" t="s">
        <v>1735</v>
      </c>
      <c r="E3838" s="423" t="s">
        <v>1736</v>
      </c>
      <c r="F3838" s="425" t="s">
        <v>1737</v>
      </c>
      <c r="G3838" s="425" t="s">
        <v>1738</v>
      </c>
    </row>
    <row r="3839" spans="1:7" ht="24" customHeight="1" x14ac:dyDescent="0.2">
      <c r="A3839" s="209" t="s">
        <v>1739</v>
      </c>
      <c r="B3839" s="209" t="s">
        <v>1740</v>
      </c>
      <c r="C3839" s="422"/>
      <c r="D3839" s="422"/>
      <c r="E3839" s="424"/>
      <c r="F3839" s="426"/>
      <c r="G3839" s="426"/>
    </row>
    <row r="3840" spans="1:7" ht="24" customHeight="1" x14ac:dyDescent="0.2">
      <c r="A3840" s="189"/>
      <c r="B3840" s="210"/>
      <c r="C3840" s="89" t="s">
        <v>1741</v>
      </c>
      <c r="D3840" s="197"/>
      <c r="E3840" s="198"/>
      <c r="F3840" s="199"/>
      <c r="G3840" s="200"/>
    </row>
    <row r="3841" spans="1:7" ht="24" customHeight="1" x14ac:dyDescent="0.2">
      <c r="A3841" s="211" t="str">
        <f t="shared" ref="A3841:A3854" si="1282">IFERROR(VLOOKUP(C3841,Tabla_Insumos,4,FALSE),"")</f>
        <v/>
      </c>
      <c r="B3841" s="211" t="str">
        <f>IFERROR(VLOOKUP(C3841,Tabla_Insumos,5,FALSE),"")</f>
        <v/>
      </c>
      <c r="C3841" s="220"/>
      <c r="D3841" s="174" t="str">
        <f t="shared" ref="D3841:D3854" si="1283">IFERROR(VLOOKUP(C3841,Tabla_Insumos,2,FALSE),"")</f>
        <v/>
      </c>
      <c r="E3841" s="173"/>
      <c r="F3841" s="201">
        <f t="shared" ref="F3841:F3854" si="1284">IFERROR(VLOOKUP(C3841,Tabla_Insumos,3,FALSE),0)</f>
        <v>0</v>
      </c>
      <c r="G3841" s="201">
        <f t="shared" ref="G3841:G3854" si="1285">ROUND(E3841*F3841,2)</f>
        <v>0</v>
      </c>
    </row>
    <row r="3842" spans="1:7" ht="24" customHeight="1" x14ac:dyDescent="0.2">
      <c r="A3842" s="211" t="str">
        <f t="shared" si="1282"/>
        <v/>
      </c>
      <c r="B3842" s="211" t="str">
        <f t="shared" ref="B3842:B3854" si="1286">IFERROR(VLOOKUP(C3842,Tabla_Insumos,5,FALSE),"")</f>
        <v/>
      </c>
      <c r="C3842" s="220"/>
      <c r="D3842" s="174" t="str">
        <f t="shared" si="1283"/>
        <v/>
      </c>
      <c r="E3842" s="173"/>
      <c r="F3842" s="201">
        <f t="shared" si="1284"/>
        <v>0</v>
      </c>
      <c r="G3842" s="201">
        <f t="shared" si="1285"/>
        <v>0</v>
      </c>
    </row>
    <row r="3843" spans="1:7" ht="24" customHeight="1" x14ac:dyDescent="0.2">
      <c r="A3843" s="211" t="str">
        <f t="shared" si="1282"/>
        <v/>
      </c>
      <c r="B3843" s="211" t="str">
        <f t="shared" si="1286"/>
        <v/>
      </c>
      <c r="C3843" s="227"/>
      <c r="D3843" s="174" t="str">
        <f t="shared" si="1283"/>
        <v/>
      </c>
      <c r="E3843" s="173"/>
      <c r="F3843" s="201">
        <f t="shared" si="1284"/>
        <v>0</v>
      </c>
      <c r="G3843" s="201">
        <f t="shared" si="1285"/>
        <v>0</v>
      </c>
    </row>
    <row r="3844" spans="1:7" ht="24" customHeight="1" x14ac:dyDescent="0.2">
      <c r="A3844" s="211" t="str">
        <f t="shared" si="1282"/>
        <v/>
      </c>
      <c r="B3844" s="211" t="str">
        <f t="shared" si="1286"/>
        <v/>
      </c>
      <c r="C3844" s="220"/>
      <c r="D3844" s="174" t="str">
        <f t="shared" si="1283"/>
        <v/>
      </c>
      <c r="E3844" s="173"/>
      <c r="F3844" s="201">
        <f t="shared" si="1284"/>
        <v>0</v>
      </c>
      <c r="G3844" s="201">
        <f t="shared" si="1285"/>
        <v>0</v>
      </c>
    </row>
    <row r="3845" spans="1:7" ht="24" customHeight="1" x14ac:dyDescent="0.2">
      <c r="A3845" s="211" t="str">
        <f t="shared" si="1282"/>
        <v/>
      </c>
      <c r="B3845" s="211" t="str">
        <f t="shared" si="1286"/>
        <v/>
      </c>
      <c r="C3845" s="221"/>
      <c r="D3845" s="172" t="str">
        <f t="shared" si="1283"/>
        <v/>
      </c>
      <c r="E3845" s="176"/>
      <c r="F3845" s="201">
        <f t="shared" si="1284"/>
        <v>0</v>
      </c>
      <c r="G3845" s="201">
        <f t="shared" si="1285"/>
        <v>0</v>
      </c>
    </row>
    <row r="3846" spans="1:7" ht="24" customHeight="1" x14ac:dyDescent="0.2">
      <c r="A3846" s="211" t="str">
        <f t="shared" si="1282"/>
        <v/>
      </c>
      <c r="B3846" s="211" t="str">
        <f t="shared" si="1286"/>
        <v/>
      </c>
      <c r="C3846" s="221"/>
      <c r="D3846" s="172" t="str">
        <f t="shared" si="1283"/>
        <v/>
      </c>
      <c r="E3846" s="176"/>
      <c r="F3846" s="201">
        <f t="shared" si="1284"/>
        <v>0</v>
      </c>
      <c r="G3846" s="201">
        <f t="shared" si="1285"/>
        <v>0</v>
      </c>
    </row>
    <row r="3847" spans="1:7" ht="24" customHeight="1" x14ac:dyDescent="0.2">
      <c r="A3847" s="211" t="str">
        <f t="shared" si="1282"/>
        <v/>
      </c>
      <c r="B3847" s="211" t="str">
        <f t="shared" si="1286"/>
        <v/>
      </c>
      <c r="C3847" s="221"/>
      <c r="D3847" s="172" t="str">
        <f t="shared" si="1283"/>
        <v/>
      </c>
      <c r="E3847" s="176"/>
      <c r="F3847" s="201">
        <f t="shared" si="1284"/>
        <v>0</v>
      </c>
      <c r="G3847" s="201">
        <f t="shared" si="1285"/>
        <v>0</v>
      </c>
    </row>
    <row r="3848" spans="1:7" ht="24" customHeight="1" x14ac:dyDescent="0.2">
      <c r="A3848" s="211" t="str">
        <f t="shared" si="1282"/>
        <v/>
      </c>
      <c r="B3848" s="211" t="str">
        <f t="shared" si="1286"/>
        <v/>
      </c>
      <c r="C3848" s="221"/>
      <c r="D3848" s="172" t="str">
        <f t="shared" si="1283"/>
        <v/>
      </c>
      <c r="E3848" s="176"/>
      <c r="F3848" s="201">
        <f t="shared" si="1284"/>
        <v>0</v>
      </c>
      <c r="G3848" s="201">
        <f t="shared" si="1285"/>
        <v>0</v>
      </c>
    </row>
    <row r="3849" spans="1:7" ht="24" customHeight="1" x14ac:dyDescent="0.2">
      <c r="A3849" s="211" t="str">
        <f t="shared" si="1282"/>
        <v/>
      </c>
      <c r="B3849" s="211" t="str">
        <f t="shared" si="1286"/>
        <v/>
      </c>
      <c r="C3849" s="221"/>
      <c r="D3849" s="172" t="str">
        <f t="shared" si="1283"/>
        <v/>
      </c>
      <c r="E3849" s="176"/>
      <c r="F3849" s="201">
        <f t="shared" si="1284"/>
        <v>0</v>
      </c>
      <c r="G3849" s="201">
        <f t="shared" si="1285"/>
        <v>0</v>
      </c>
    </row>
    <row r="3850" spans="1:7" ht="24" customHeight="1" x14ac:dyDescent="0.2">
      <c r="A3850" s="211" t="str">
        <f t="shared" si="1282"/>
        <v/>
      </c>
      <c r="B3850" s="211" t="str">
        <f t="shared" si="1286"/>
        <v/>
      </c>
      <c r="C3850" s="221"/>
      <c r="D3850" s="172" t="str">
        <f t="shared" si="1283"/>
        <v/>
      </c>
      <c r="E3850" s="176"/>
      <c r="F3850" s="201">
        <f t="shared" si="1284"/>
        <v>0</v>
      </c>
      <c r="G3850" s="201">
        <f t="shared" si="1285"/>
        <v>0</v>
      </c>
    </row>
    <row r="3851" spans="1:7" ht="24" customHeight="1" x14ac:dyDescent="0.2">
      <c r="A3851" s="211" t="str">
        <f t="shared" si="1282"/>
        <v/>
      </c>
      <c r="B3851" s="211" t="str">
        <f t="shared" si="1286"/>
        <v/>
      </c>
      <c r="C3851" s="221"/>
      <c r="D3851" s="172" t="str">
        <f t="shared" si="1283"/>
        <v/>
      </c>
      <c r="E3851" s="176"/>
      <c r="F3851" s="201">
        <f t="shared" si="1284"/>
        <v>0</v>
      </c>
      <c r="G3851" s="201">
        <f t="shared" si="1285"/>
        <v>0</v>
      </c>
    </row>
    <row r="3852" spans="1:7" ht="24" customHeight="1" x14ac:dyDescent="0.2">
      <c r="A3852" s="211" t="str">
        <f t="shared" si="1282"/>
        <v/>
      </c>
      <c r="B3852" s="211" t="str">
        <f t="shared" si="1286"/>
        <v/>
      </c>
      <c r="C3852" s="221"/>
      <c r="D3852" s="172" t="str">
        <f t="shared" si="1283"/>
        <v/>
      </c>
      <c r="E3852" s="176"/>
      <c r="F3852" s="201">
        <f t="shared" si="1284"/>
        <v>0</v>
      </c>
      <c r="G3852" s="201">
        <f t="shared" si="1285"/>
        <v>0</v>
      </c>
    </row>
    <row r="3853" spans="1:7" ht="24" customHeight="1" x14ac:dyDescent="0.2">
      <c r="A3853" s="211" t="str">
        <f t="shared" si="1282"/>
        <v/>
      </c>
      <c r="B3853" s="211" t="str">
        <f t="shared" si="1286"/>
        <v/>
      </c>
      <c r="C3853" s="221"/>
      <c r="D3853" s="172" t="str">
        <f t="shared" si="1283"/>
        <v/>
      </c>
      <c r="E3853" s="176"/>
      <c r="F3853" s="201">
        <f t="shared" si="1284"/>
        <v>0</v>
      </c>
      <c r="G3853" s="201">
        <f t="shared" si="1285"/>
        <v>0</v>
      </c>
    </row>
    <row r="3854" spans="1:7" ht="24" customHeight="1" x14ac:dyDescent="0.2">
      <c r="A3854" s="211" t="str">
        <f t="shared" si="1282"/>
        <v/>
      </c>
      <c r="B3854" s="211" t="str">
        <f t="shared" si="1286"/>
        <v/>
      </c>
      <c r="C3854" s="221"/>
      <c r="D3854" s="172" t="str">
        <f t="shared" si="1283"/>
        <v/>
      </c>
      <c r="E3854" s="176"/>
      <c r="F3854" s="202">
        <f t="shared" si="1284"/>
        <v>0</v>
      </c>
      <c r="G3854" s="201">
        <f t="shared" si="1285"/>
        <v>0</v>
      </c>
    </row>
    <row r="3855" spans="1:7" ht="24" customHeight="1" x14ac:dyDescent="0.2">
      <c r="A3855" s="212"/>
      <c r="E3855" s="178"/>
      <c r="F3855" s="195" t="s">
        <v>1742</v>
      </c>
      <c r="G3855" s="222">
        <f t="shared" ref="G3855" si="1287">SUBTOTAL(9,G3841:G3854)</f>
        <v>0</v>
      </c>
    </row>
    <row r="3856" spans="1:7" ht="24" customHeight="1" x14ac:dyDescent="0.2">
      <c r="A3856" s="212"/>
      <c r="C3856" s="74" t="s">
        <v>1743</v>
      </c>
      <c r="E3856" s="178"/>
      <c r="G3856" s="194"/>
    </row>
    <row r="3857" spans="1:7" ht="24" customHeight="1" x14ac:dyDescent="0.2">
      <c r="A3857" s="211" t="str">
        <f t="shared" ref="A3857:A3864" si="1288">IFERROR(VLOOKUP(C3857,Tabla_Insumos,4,FALSE),"")</f>
        <v/>
      </c>
      <c r="B3857" s="211" t="str">
        <f t="shared" ref="B3857:B3864" si="1289">IFERROR(VLOOKUP(A3857,Tabla_Indices,5,FALSE),"")</f>
        <v/>
      </c>
      <c r="C3857" s="220"/>
      <c r="D3857" s="174" t="str">
        <f t="shared" ref="D3857:D3864" si="1290">IFERROR(VLOOKUP(C3857,Tabla_Insumos,2,FALSE),"")</f>
        <v/>
      </c>
      <c r="E3857" s="173"/>
      <c r="F3857" s="201">
        <f t="shared" ref="F3857:F3864" si="1291">IFERROR(VLOOKUP(C3857,Tabla_Insumos,3,FALSE),0)</f>
        <v>0</v>
      </c>
      <c r="G3857" s="201">
        <f t="shared" ref="G3857:G3864" si="1292">ROUND(E3857*F3857,2)</f>
        <v>0</v>
      </c>
    </row>
    <row r="3858" spans="1:7" ht="24" customHeight="1" x14ac:dyDescent="0.2">
      <c r="A3858" s="211" t="str">
        <f t="shared" si="1288"/>
        <v/>
      </c>
      <c r="B3858" s="211" t="str">
        <f t="shared" si="1289"/>
        <v/>
      </c>
      <c r="C3858" s="220"/>
      <c r="D3858" s="174" t="str">
        <f t="shared" si="1290"/>
        <v/>
      </c>
      <c r="E3858" s="173"/>
      <c r="F3858" s="201">
        <f t="shared" si="1291"/>
        <v>0</v>
      </c>
      <c r="G3858" s="201">
        <f t="shared" si="1292"/>
        <v>0</v>
      </c>
    </row>
    <row r="3859" spans="1:7" ht="24" customHeight="1" x14ac:dyDescent="0.2">
      <c r="A3859" s="211" t="str">
        <f t="shared" si="1288"/>
        <v/>
      </c>
      <c r="B3859" s="211" t="str">
        <f t="shared" si="1289"/>
        <v/>
      </c>
      <c r="C3859" s="220"/>
      <c r="D3859" s="174" t="str">
        <f t="shared" si="1290"/>
        <v/>
      </c>
      <c r="E3859" s="173"/>
      <c r="F3859" s="201">
        <f t="shared" si="1291"/>
        <v>0</v>
      </c>
      <c r="G3859" s="201">
        <f t="shared" si="1292"/>
        <v>0</v>
      </c>
    </row>
    <row r="3860" spans="1:7" ht="24" customHeight="1" x14ac:dyDescent="0.2">
      <c r="A3860" s="211" t="str">
        <f t="shared" si="1288"/>
        <v/>
      </c>
      <c r="B3860" s="211" t="str">
        <f t="shared" si="1289"/>
        <v/>
      </c>
      <c r="C3860" s="220"/>
      <c r="D3860" s="174" t="str">
        <f t="shared" si="1290"/>
        <v/>
      </c>
      <c r="E3860" s="173"/>
      <c r="F3860" s="201">
        <f t="shared" si="1291"/>
        <v>0</v>
      </c>
      <c r="G3860" s="201">
        <f t="shared" si="1292"/>
        <v>0</v>
      </c>
    </row>
    <row r="3861" spans="1:7" ht="24" customHeight="1" x14ac:dyDescent="0.2">
      <c r="A3861" s="211" t="str">
        <f t="shared" si="1288"/>
        <v/>
      </c>
      <c r="B3861" s="211" t="str">
        <f t="shared" si="1289"/>
        <v/>
      </c>
      <c r="C3861" s="220"/>
      <c r="D3861" s="174" t="str">
        <f t="shared" si="1290"/>
        <v/>
      </c>
      <c r="E3861" s="173"/>
      <c r="F3861" s="201">
        <f t="shared" si="1291"/>
        <v>0</v>
      </c>
      <c r="G3861" s="201">
        <f t="shared" si="1292"/>
        <v>0</v>
      </c>
    </row>
    <row r="3862" spans="1:7" ht="24" customHeight="1" x14ac:dyDescent="0.2">
      <c r="A3862" s="211" t="str">
        <f t="shared" si="1288"/>
        <v/>
      </c>
      <c r="B3862" s="211" t="str">
        <f t="shared" si="1289"/>
        <v/>
      </c>
      <c r="C3862" s="220"/>
      <c r="D3862" s="174" t="str">
        <f t="shared" si="1290"/>
        <v/>
      </c>
      <c r="E3862" s="173"/>
      <c r="F3862" s="201">
        <f t="shared" si="1291"/>
        <v>0</v>
      </c>
      <c r="G3862" s="201">
        <f t="shared" si="1292"/>
        <v>0</v>
      </c>
    </row>
    <row r="3863" spans="1:7" ht="24" customHeight="1" x14ac:dyDescent="0.2">
      <c r="A3863" s="211" t="str">
        <f t="shared" si="1288"/>
        <v/>
      </c>
      <c r="B3863" s="211" t="str">
        <f t="shared" si="1289"/>
        <v/>
      </c>
      <c r="C3863" s="221"/>
      <c r="D3863" s="172" t="str">
        <f t="shared" si="1290"/>
        <v/>
      </c>
      <c r="E3863" s="176"/>
      <c r="F3863" s="201">
        <f t="shared" si="1291"/>
        <v>0</v>
      </c>
      <c r="G3863" s="201">
        <f t="shared" si="1292"/>
        <v>0</v>
      </c>
    </row>
    <row r="3864" spans="1:7" ht="24" customHeight="1" x14ac:dyDescent="0.2">
      <c r="A3864" s="211" t="str">
        <f t="shared" si="1288"/>
        <v/>
      </c>
      <c r="B3864" s="211" t="str">
        <f t="shared" si="1289"/>
        <v/>
      </c>
      <c r="C3864" s="221"/>
      <c r="D3864" s="172" t="str">
        <f t="shared" si="1290"/>
        <v/>
      </c>
      <c r="E3864" s="176"/>
      <c r="F3864" s="201">
        <f t="shared" si="1291"/>
        <v>0</v>
      </c>
      <c r="G3864" s="201">
        <f t="shared" si="1292"/>
        <v>0</v>
      </c>
    </row>
    <row r="3865" spans="1:7" ht="24" customHeight="1" x14ac:dyDescent="0.2">
      <c r="A3865" s="212"/>
      <c r="E3865" s="178"/>
      <c r="F3865" s="195" t="s">
        <v>1744</v>
      </c>
      <c r="G3865" s="222">
        <f t="shared" ref="G3865" si="1293">SUBTOTAL(9,G3857:G3864)</f>
        <v>0</v>
      </c>
    </row>
    <row r="3866" spans="1:7" ht="24" customHeight="1" x14ac:dyDescent="0.2">
      <c r="A3866" s="212"/>
      <c r="C3866" s="74" t="s">
        <v>1745</v>
      </c>
      <c r="E3866" s="178"/>
      <c r="G3866" s="194"/>
    </row>
    <row r="3867" spans="1:7" ht="24" customHeight="1" x14ac:dyDescent="0.2">
      <c r="A3867" s="211" t="str">
        <f t="shared" ref="A3867:A3875" si="1294">IFERROR(VLOOKUP(C3867,Tabla_Insumos,4,FALSE),"")</f>
        <v/>
      </c>
      <c r="B3867" s="211" t="str">
        <f t="shared" ref="B3867:B3875" si="1295">IFERROR(VLOOKUP(C3867,Tabla_Insumos,5,FALSE),"")</f>
        <v/>
      </c>
      <c r="C3867" s="220"/>
      <c r="D3867" s="174" t="str">
        <f t="shared" ref="D3867:D3875" si="1296">IFERROR(VLOOKUP(C3867,Tabla_Insumos,2,FALSE),"")</f>
        <v/>
      </c>
      <c r="E3867" s="173"/>
      <c r="F3867" s="201">
        <f t="shared" ref="F3867:F3875" si="1297">IFERROR(VLOOKUP(C3867,Tabla_Insumos,3,FALSE),0)</f>
        <v>0</v>
      </c>
      <c r="G3867" s="201">
        <f t="shared" ref="G3867:G3875" si="1298">ROUND(E3867*F3867,2)</f>
        <v>0</v>
      </c>
    </row>
    <row r="3868" spans="1:7" ht="24" customHeight="1" x14ac:dyDescent="0.2">
      <c r="A3868" s="211" t="str">
        <f t="shared" si="1294"/>
        <v/>
      </c>
      <c r="B3868" s="211" t="str">
        <f t="shared" si="1295"/>
        <v/>
      </c>
      <c r="C3868" s="220"/>
      <c r="D3868" s="174" t="str">
        <f t="shared" si="1296"/>
        <v/>
      </c>
      <c r="E3868" s="173"/>
      <c r="F3868" s="201">
        <f t="shared" si="1297"/>
        <v>0</v>
      </c>
      <c r="G3868" s="201">
        <f t="shared" si="1298"/>
        <v>0</v>
      </c>
    </row>
    <row r="3869" spans="1:7" ht="24" customHeight="1" x14ac:dyDescent="0.2">
      <c r="A3869" s="211" t="str">
        <f t="shared" si="1294"/>
        <v/>
      </c>
      <c r="B3869" s="211" t="str">
        <f t="shared" si="1295"/>
        <v/>
      </c>
      <c r="C3869" s="221"/>
      <c r="D3869" s="172" t="str">
        <f t="shared" si="1296"/>
        <v/>
      </c>
      <c r="E3869" s="176"/>
      <c r="F3869" s="201">
        <f t="shared" si="1297"/>
        <v>0</v>
      </c>
      <c r="G3869" s="201">
        <f t="shared" si="1298"/>
        <v>0</v>
      </c>
    </row>
    <row r="3870" spans="1:7" ht="24" customHeight="1" x14ac:dyDescent="0.2">
      <c r="A3870" s="211" t="str">
        <f t="shared" si="1294"/>
        <v/>
      </c>
      <c r="B3870" s="211" t="str">
        <f t="shared" si="1295"/>
        <v/>
      </c>
      <c r="C3870" s="221"/>
      <c r="D3870" s="172" t="str">
        <f t="shared" si="1296"/>
        <v/>
      </c>
      <c r="E3870" s="176"/>
      <c r="F3870" s="201">
        <f t="shared" si="1297"/>
        <v>0</v>
      </c>
      <c r="G3870" s="201">
        <f t="shared" si="1298"/>
        <v>0</v>
      </c>
    </row>
    <row r="3871" spans="1:7" ht="24" customHeight="1" x14ac:dyDescent="0.2">
      <c r="A3871" s="211" t="str">
        <f t="shared" si="1294"/>
        <v/>
      </c>
      <c r="B3871" s="211" t="str">
        <f t="shared" si="1295"/>
        <v/>
      </c>
      <c r="C3871" s="221"/>
      <c r="D3871" s="172" t="str">
        <f t="shared" si="1296"/>
        <v/>
      </c>
      <c r="E3871" s="176"/>
      <c r="F3871" s="201">
        <f t="shared" si="1297"/>
        <v>0</v>
      </c>
      <c r="G3871" s="201">
        <f t="shared" si="1298"/>
        <v>0</v>
      </c>
    </row>
    <row r="3872" spans="1:7" ht="24" customHeight="1" x14ac:dyDescent="0.2">
      <c r="A3872" s="211" t="str">
        <f t="shared" si="1294"/>
        <v/>
      </c>
      <c r="B3872" s="211" t="str">
        <f t="shared" si="1295"/>
        <v/>
      </c>
      <c r="C3872" s="221"/>
      <c r="D3872" s="172" t="str">
        <f t="shared" si="1296"/>
        <v/>
      </c>
      <c r="E3872" s="176"/>
      <c r="F3872" s="201">
        <f t="shared" si="1297"/>
        <v>0</v>
      </c>
      <c r="G3872" s="201">
        <f t="shared" si="1298"/>
        <v>0</v>
      </c>
    </row>
    <row r="3873" spans="1:7" ht="24" customHeight="1" x14ac:dyDescent="0.2">
      <c r="A3873" s="211" t="str">
        <f t="shared" si="1294"/>
        <v/>
      </c>
      <c r="B3873" s="211" t="str">
        <f t="shared" si="1295"/>
        <v/>
      </c>
      <c r="C3873" s="221"/>
      <c r="D3873" s="172" t="str">
        <f t="shared" si="1296"/>
        <v/>
      </c>
      <c r="E3873" s="176"/>
      <c r="F3873" s="201">
        <f t="shared" si="1297"/>
        <v>0</v>
      </c>
      <c r="G3873" s="201">
        <f t="shared" si="1298"/>
        <v>0</v>
      </c>
    </row>
    <row r="3874" spans="1:7" ht="24" customHeight="1" x14ac:dyDescent="0.2">
      <c r="A3874" s="211" t="str">
        <f t="shared" si="1294"/>
        <v/>
      </c>
      <c r="B3874" s="211" t="str">
        <f t="shared" si="1295"/>
        <v/>
      </c>
      <c r="C3874" s="221"/>
      <c r="D3874" s="172" t="str">
        <f t="shared" si="1296"/>
        <v/>
      </c>
      <c r="E3874" s="176"/>
      <c r="F3874" s="201">
        <f t="shared" si="1297"/>
        <v>0</v>
      </c>
      <c r="G3874" s="201">
        <f t="shared" si="1298"/>
        <v>0</v>
      </c>
    </row>
    <row r="3875" spans="1:7" ht="24" customHeight="1" x14ac:dyDescent="0.2">
      <c r="A3875" s="211" t="str">
        <f t="shared" si="1294"/>
        <v/>
      </c>
      <c r="B3875" s="211" t="str">
        <f t="shared" si="1295"/>
        <v/>
      </c>
      <c r="C3875" s="221"/>
      <c r="D3875" s="172" t="str">
        <f t="shared" si="1296"/>
        <v/>
      </c>
      <c r="E3875" s="176"/>
      <c r="F3875" s="201">
        <f t="shared" si="1297"/>
        <v>0</v>
      </c>
      <c r="G3875" s="201">
        <f t="shared" si="1298"/>
        <v>0</v>
      </c>
    </row>
    <row r="3876" spans="1:7" ht="24" customHeight="1" x14ac:dyDescent="0.2">
      <c r="A3876" s="213"/>
      <c r="E3876" s="178"/>
      <c r="F3876" s="195" t="s">
        <v>1746</v>
      </c>
      <c r="G3876" s="222">
        <f t="shared" ref="G3876" si="1299">SUBTOTAL(9,G3867:G3875)</f>
        <v>0</v>
      </c>
    </row>
    <row r="3877" spans="1:7" ht="24" customHeight="1" x14ac:dyDescent="0.2">
      <c r="A3877" s="212"/>
      <c r="E3877" s="178"/>
      <c r="G3877" s="194"/>
    </row>
    <row r="3878" spans="1:7" ht="24" customHeight="1" x14ac:dyDescent="0.2">
      <c r="A3878" s="214" t="str">
        <f t="shared" ref="A3878:B3878" si="1300">B3836</f>
        <v>14.2.1</v>
      </c>
      <c r="B3878" s="98" t="str">
        <f t="shared" si="1300"/>
        <v>Cañerías de P.V.C. y Accesorios</v>
      </c>
      <c r="C3878" s="197"/>
      <c r="D3878" s="197" t="s">
        <v>1747</v>
      </c>
      <c r="E3878" s="198"/>
      <c r="F3878" s="225" t="s">
        <v>1748</v>
      </c>
      <c r="G3878" s="226">
        <f t="shared" ref="G3878" si="1301">SUBTOTAL(9,G3841:G3877)</f>
        <v>0</v>
      </c>
    </row>
    <row r="3879" spans="1:7" ht="24" customHeight="1" x14ac:dyDescent="0.2">
      <c r="A3879" s="203" t="s">
        <v>1725</v>
      </c>
      <c r="B3879" s="204"/>
      <c r="C3879" s="99"/>
      <c r="D3879" s="99"/>
      <c r="E3879" s="99"/>
      <c r="F3879" s="99"/>
      <c r="G3879" s="215"/>
    </row>
    <row r="3880" spans="1:7" ht="24" customHeight="1" x14ac:dyDescent="0.2">
      <c r="A3880" s="206" t="s">
        <v>1726</v>
      </c>
      <c r="B3880" s="207" t="str">
        <f>Comitente</f>
        <v>SUBSECRETARIA DE OBRAS PUBLICAS</v>
      </c>
      <c r="C3880" s="216"/>
      <c r="D3880" s="74"/>
      <c r="E3880" s="74"/>
      <c r="F3880" s="190"/>
      <c r="G3880" s="191"/>
    </row>
    <row r="3881" spans="1:7" ht="24" customHeight="1" x14ac:dyDescent="0.2">
      <c r="A3881" s="206" t="s">
        <v>1727</v>
      </c>
      <c r="B3881" s="207">
        <f>Contratista</f>
        <v>0</v>
      </c>
      <c r="C3881" s="217"/>
      <c r="D3881" s="217"/>
      <c r="E3881" s="217"/>
      <c r="F3881" s="190"/>
      <c r="G3881" s="191"/>
    </row>
    <row r="3882" spans="1:7" ht="24" customHeight="1" x14ac:dyDescent="0.2">
      <c r="A3882" s="206" t="s">
        <v>1728</v>
      </c>
      <c r="B3882" s="207" t="str">
        <f>Obra</f>
        <v>CAPS. VIRGEN DE GUADALUPE</v>
      </c>
      <c r="C3882" s="217"/>
      <c r="D3882" s="217"/>
      <c r="E3882" s="217"/>
      <c r="F3882" s="190" t="s">
        <v>1729</v>
      </c>
      <c r="G3882" s="218">
        <f>Fecha_Base</f>
        <v>0</v>
      </c>
    </row>
    <row r="3883" spans="1:7" ht="24" customHeight="1" x14ac:dyDescent="0.2">
      <c r="A3883" s="208" t="s">
        <v>1730</v>
      </c>
      <c r="B3883" s="100" t="str">
        <f>Ubicación</f>
        <v xml:space="preserve"> Calle Enfermera Medina y Cristobal Colon - Dpto. CAUCETE   -  Sup. 227,50m2</v>
      </c>
      <c r="C3883" s="74"/>
      <c r="E3883" s="178"/>
      <c r="G3883" s="194"/>
    </row>
    <row r="3884" spans="1:7" ht="24" customHeight="1" x14ac:dyDescent="0.2">
      <c r="A3884" s="208" t="s">
        <v>1731</v>
      </c>
      <c r="B3884" s="192">
        <f t="shared" ref="B3884" si="1302">IFERROR(VALUE(LEFT(B3885,FIND(".",B3885)-1)),"")</f>
        <v>14</v>
      </c>
      <c r="C3884" s="71" t="str">
        <f>IFERROR(VLOOKUP(B3884,Tabla_CyP,2,FALSE),"VIDRIOS Y ESPEJOS ")</f>
        <v xml:space="preserve">VIDRIOS Y ESPEJOS </v>
      </c>
      <c r="E3884" s="178"/>
      <c r="G3884" s="194"/>
    </row>
    <row r="3885" spans="1:7" ht="24" customHeight="1" x14ac:dyDescent="0.2">
      <c r="A3885" s="208" t="s">
        <v>1732</v>
      </c>
      <c r="B3885" s="193" t="str">
        <f>IFERROR(VLOOKUP(COUNTIF($A$1:A3885,"ANALISIS DE PRECIOS"),Tabla_NumeroItem,2,FALSE),"")</f>
        <v>14.4.2</v>
      </c>
      <c r="C3885" s="71" t="str">
        <f>IFERROR(VLOOKUP(B3885,Tabla_CyP,2,FALSE),"")</f>
        <v>Caño de PVC reforzado</v>
      </c>
      <c r="E3885" s="178"/>
      <c r="F3885" s="190" t="s">
        <v>1733</v>
      </c>
      <c r="G3885" s="194" t="str">
        <f>IFERROR(VLOOKUP(B3885,Tabla_CyP,4,FALSE),"")</f>
        <v>gl</v>
      </c>
    </row>
    <row r="3886" spans="1:7" ht="24" customHeight="1" x14ac:dyDescent="0.2">
      <c r="A3886" s="208"/>
      <c r="B3886" s="100"/>
      <c r="E3886" s="178"/>
      <c r="G3886" s="194"/>
    </row>
    <row r="3887" spans="1:7" ht="24" customHeight="1" x14ac:dyDescent="0.2">
      <c r="A3887" s="419" t="s">
        <v>1734</v>
      </c>
      <c r="B3887" s="420"/>
      <c r="C3887" s="421" t="s">
        <v>1690</v>
      </c>
      <c r="D3887" s="421" t="s">
        <v>1735</v>
      </c>
      <c r="E3887" s="423" t="s">
        <v>1736</v>
      </c>
      <c r="F3887" s="425" t="s">
        <v>1737</v>
      </c>
      <c r="G3887" s="425" t="s">
        <v>1738</v>
      </c>
    </row>
    <row r="3888" spans="1:7" ht="24" customHeight="1" x14ac:dyDescent="0.2">
      <c r="A3888" s="209" t="s">
        <v>1739</v>
      </c>
      <c r="B3888" s="209" t="s">
        <v>1740</v>
      </c>
      <c r="C3888" s="422"/>
      <c r="D3888" s="422"/>
      <c r="E3888" s="424"/>
      <c r="F3888" s="426"/>
      <c r="G3888" s="426"/>
    </row>
    <row r="3889" spans="1:7" ht="24" customHeight="1" x14ac:dyDescent="0.2">
      <c r="A3889" s="189"/>
      <c r="B3889" s="210"/>
      <c r="C3889" s="89" t="s">
        <v>1741</v>
      </c>
      <c r="D3889" s="197"/>
      <c r="E3889" s="198"/>
      <c r="F3889" s="199"/>
      <c r="G3889" s="200"/>
    </row>
    <row r="3890" spans="1:7" ht="24" customHeight="1" x14ac:dyDescent="0.2">
      <c r="A3890" s="211" t="str">
        <f t="shared" ref="A3890:A3903" si="1303">IFERROR(VLOOKUP(C3890,Tabla_Insumos,4,FALSE),"")</f>
        <v/>
      </c>
      <c r="B3890" s="211" t="str">
        <f>IFERROR(VLOOKUP(C3890,Tabla_Insumos,5,FALSE),"")</f>
        <v/>
      </c>
      <c r="C3890" s="220"/>
      <c r="D3890" s="174" t="str">
        <f t="shared" ref="D3890:D3903" si="1304">IFERROR(VLOOKUP(C3890,Tabla_Insumos,2,FALSE),"")</f>
        <v/>
      </c>
      <c r="E3890" s="173"/>
      <c r="F3890" s="201">
        <f t="shared" ref="F3890:F3903" si="1305">IFERROR(VLOOKUP(C3890,Tabla_Insumos,3,FALSE),0)</f>
        <v>0</v>
      </c>
      <c r="G3890" s="201">
        <f t="shared" ref="G3890:G3903" si="1306">ROUND(E3890*F3890,2)</f>
        <v>0</v>
      </c>
    </row>
    <row r="3891" spans="1:7" ht="24" customHeight="1" x14ac:dyDescent="0.2">
      <c r="A3891" s="211" t="str">
        <f t="shared" si="1303"/>
        <v/>
      </c>
      <c r="B3891" s="211" t="str">
        <f t="shared" ref="B3891:B3903" si="1307">IFERROR(VLOOKUP(C3891,Tabla_Insumos,5,FALSE),"")</f>
        <v/>
      </c>
      <c r="C3891" s="220"/>
      <c r="D3891" s="174" t="str">
        <f t="shared" si="1304"/>
        <v/>
      </c>
      <c r="E3891" s="173"/>
      <c r="F3891" s="201">
        <f t="shared" si="1305"/>
        <v>0</v>
      </c>
      <c r="G3891" s="201">
        <f t="shared" si="1306"/>
        <v>0</v>
      </c>
    </row>
    <row r="3892" spans="1:7" ht="24" customHeight="1" x14ac:dyDescent="0.2">
      <c r="A3892" s="211" t="str">
        <f t="shared" si="1303"/>
        <v/>
      </c>
      <c r="B3892" s="211" t="str">
        <f t="shared" si="1307"/>
        <v/>
      </c>
      <c r="C3892" s="227"/>
      <c r="D3892" s="174" t="str">
        <f t="shared" si="1304"/>
        <v/>
      </c>
      <c r="E3892" s="173"/>
      <c r="F3892" s="201">
        <f t="shared" si="1305"/>
        <v>0</v>
      </c>
      <c r="G3892" s="201">
        <f t="shared" si="1306"/>
        <v>0</v>
      </c>
    </row>
    <row r="3893" spans="1:7" ht="24" customHeight="1" x14ac:dyDescent="0.2">
      <c r="A3893" s="211" t="str">
        <f t="shared" si="1303"/>
        <v/>
      </c>
      <c r="B3893" s="211" t="str">
        <f t="shared" si="1307"/>
        <v/>
      </c>
      <c r="C3893" s="220"/>
      <c r="D3893" s="174" t="str">
        <f t="shared" si="1304"/>
        <v/>
      </c>
      <c r="E3893" s="173"/>
      <c r="F3893" s="201">
        <f t="shared" si="1305"/>
        <v>0</v>
      </c>
      <c r="G3893" s="201">
        <f t="shared" si="1306"/>
        <v>0</v>
      </c>
    </row>
    <row r="3894" spans="1:7" ht="24" customHeight="1" x14ac:dyDescent="0.2">
      <c r="A3894" s="211" t="str">
        <f t="shared" si="1303"/>
        <v/>
      </c>
      <c r="B3894" s="211" t="str">
        <f t="shared" si="1307"/>
        <v/>
      </c>
      <c r="C3894" s="221"/>
      <c r="D3894" s="172" t="str">
        <f t="shared" si="1304"/>
        <v/>
      </c>
      <c r="E3894" s="176"/>
      <c r="F3894" s="201">
        <f t="shared" si="1305"/>
        <v>0</v>
      </c>
      <c r="G3894" s="201">
        <f t="shared" si="1306"/>
        <v>0</v>
      </c>
    </row>
    <row r="3895" spans="1:7" ht="24" customHeight="1" x14ac:dyDescent="0.2">
      <c r="A3895" s="211" t="str">
        <f t="shared" si="1303"/>
        <v/>
      </c>
      <c r="B3895" s="211" t="str">
        <f t="shared" si="1307"/>
        <v/>
      </c>
      <c r="C3895" s="221"/>
      <c r="D3895" s="172" t="str">
        <f t="shared" si="1304"/>
        <v/>
      </c>
      <c r="E3895" s="176"/>
      <c r="F3895" s="201">
        <f t="shared" si="1305"/>
        <v>0</v>
      </c>
      <c r="G3895" s="201">
        <f t="shared" si="1306"/>
        <v>0</v>
      </c>
    </row>
    <row r="3896" spans="1:7" ht="24" customHeight="1" x14ac:dyDescent="0.2">
      <c r="A3896" s="211" t="str">
        <f t="shared" si="1303"/>
        <v/>
      </c>
      <c r="B3896" s="211" t="str">
        <f t="shared" si="1307"/>
        <v/>
      </c>
      <c r="C3896" s="221"/>
      <c r="D3896" s="172" t="str">
        <f t="shared" si="1304"/>
        <v/>
      </c>
      <c r="E3896" s="176"/>
      <c r="F3896" s="201">
        <f t="shared" si="1305"/>
        <v>0</v>
      </c>
      <c r="G3896" s="201">
        <f t="shared" si="1306"/>
        <v>0</v>
      </c>
    </row>
    <row r="3897" spans="1:7" ht="24" customHeight="1" x14ac:dyDescent="0.2">
      <c r="A3897" s="211" t="str">
        <f t="shared" si="1303"/>
        <v/>
      </c>
      <c r="B3897" s="211" t="str">
        <f t="shared" si="1307"/>
        <v/>
      </c>
      <c r="C3897" s="221"/>
      <c r="D3897" s="172" t="str">
        <f t="shared" si="1304"/>
        <v/>
      </c>
      <c r="E3897" s="176"/>
      <c r="F3897" s="201">
        <f t="shared" si="1305"/>
        <v>0</v>
      </c>
      <c r="G3897" s="201">
        <f t="shared" si="1306"/>
        <v>0</v>
      </c>
    </row>
    <row r="3898" spans="1:7" ht="24" customHeight="1" x14ac:dyDescent="0.2">
      <c r="A3898" s="211" t="str">
        <f t="shared" si="1303"/>
        <v/>
      </c>
      <c r="B3898" s="211" t="str">
        <f t="shared" si="1307"/>
        <v/>
      </c>
      <c r="C3898" s="221"/>
      <c r="D3898" s="172" t="str">
        <f t="shared" si="1304"/>
        <v/>
      </c>
      <c r="E3898" s="176"/>
      <c r="F3898" s="201">
        <f t="shared" si="1305"/>
        <v>0</v>
      </c>
      <c r="G3898" s="201">
        <f t="shared" si="1306"/>
        <v>0</v>
      </c>
    </row>
    <row r="3899" spans="1:7" ht="24" customHeight="1" x14ac:dyDescent="0.2">
      <c r="A3899" s="211" t="str">
        <f t="shared" si="1303"/>
        <v/>
      </c>
      <c r="B3899" s="211" t="str">
        <f t="shared" si="1307"/>
        <v/>
      </c>
      <c r="C3899" s="221"/>
      <c r="D3899" s="172" t="str">
        <f t="shared" si="1304"/>
        <v/>
      </c>
      <c r="E3899" s="176"/>
      <c r="F3899" s="201">
        <f t="shared" si="1305"/>
        <v>0</v>
      </c>
      <c r="G3899" s="201">
        <f t="shared" si="1306"/>
        <v>0</v>
      </c>
    </row>
    <row r="3900" spans="1:7" ht="24" customHeight="1" x14ac:dyDescent="0.2">
      <c r="A3900" s="211" t="str">
        <f t="shared" si="1303"/>
        <v/>
      </c>
      <c r="B3900" s="211" t="str">
        <f t="shared" si="1307"/>
        <v/>
      </c>
      <c r="C3900" s="221"/>
      <c r="D3900" s="172" t="str">
        <f t="shared" si="1304"/>
        <v/>
      </c>
      <c r="E3900" s="176"/>
      <c r="F3900" s="201">
        <f t="shared" si="1305"/>
        <v>0</v>
      </c>
      <c r="G3900" s="201">
        <f t="shared" si="1306"/>
        <v>0</v>
      </c>
    </row>
    <row r="3901" spans="1:7" ht="24" customHeight="1" x14ac:dyDescent="0.2">
      <c r="A3901" s="211" t="str">
        <f t="shared" si="1303"/>
        <v/>
      </c>
      <c r="B3901" s="211" t="str">
        <f t="shared" si="1307"/>
        <v/>
      </c>
      <c r="C3901" s="221"/>
      <c r="D3901" s="172" t="str">
        <f t="shared" si="1304"/>
        <v/>
      </c>
      <c r="E3901" s="176"/>
      <c r="F3901" s="201">
        <f t="shared" si="1305"/>
        <v>0</v>
      </c>
      <c r="G3901" s="201">
        <f t="shared" si="1306"/>
        <v>0</v>
      </c>
    </row>
    <row r="3902" spans="1:7" ht="24" customHeight="1" x14ac:dyDescent="0.2">
      <c r="A3902" s="211" t="str">
        <f t="shared" si="1303"/>
        <v/>
      </c>
      <c r="B3902" s="211" t="str">
        <f t="shared" si="1307"/>
        <v/>
      </c>
      <c r="C3902" s="221"/>
      <c r="D3902" s="172" t="str">
        <f t="shared" si="1304"/>
        <v/>
      </c>
      <c r="E3902" s="176"/>
      <c r="F3902" s="201">
        <f t="shared" si="1305"/>
        <v>0</v>
      </c>
      <c r="G3902" s="201">
        <f t="shared" si="1306"/>
        <v>0</v>
      </c>
    </row>
    <row r="3903" spans="1:7" ht="24" customHeight="1" x14ac:dyDescent="0.2">
      <c r="A3903" s="211" t="str">
        <f t="shared" si="1303"/>
        <v/>
      </c>
      <c r="B3903" s="211" t="str">
        <f t="shared" si="1307"/>
        <v/>
      </c>
      <c r="C3903" s="221"/>
      <c r="D3903" s="172" t="str">
        <f t="shared" si="1304"/>
        <v/>
      </c>
      <c r="E3903" s="176"/>
      <c r="F3903" s="202">
        <f t="shared" si="1305"/>
        <v>0</v>
      </c>
      <c r="G3903" s="201">
        <f t="shared" si="1306"/>
        <v>0</v>
      </c>
    </row>
    <row r="3904" spans="1:7" ht="24" customHeight="1" x14ac:dyDescent="0.2">
      <c r="A3904" s="212"/>
      <c r="E3904" s="178"/>
      <c r="F3904" s="195" t="s">
        <v>1742</v>
      </c>
      <c r="G3904" s="222">
        <f t="shared" ref="G3904" si="1308">SUBTOTAL(9,G3890:G3903)</f>
        <v>0</v>
      </c>
    </row>
    <row r="3905" spans="1:7" ht="24" customHeight="1" x14ac:dyDescent="0.2">
      <c r="A3905" s="212"/>
      <c r="C3905" s="74" t="s">
        <v>1743</v>
      </c>
      <c r="E3905" s="178"/>
      <c r="G3905" s="194"/>
    </row>
    <row r="3906" spans="1:7" ht="24" customHeight="1" x14ac:dyDescent="0.2">
      <c r="A3906" s="211" t="str">
        <f t="shared" ref="A3906:A3913" si="1309">IFERROR(VLOOKUP(C3906,Tabla_Insumos,4,FALSE),"")</f>
        <v/>
      </c>
      <c r="B3906" s="211" t="str">
        <f t="shared" ref="B3906:B3913" si="1310">IFERROR(VLOOKUP(A3906,Tabla_Indices,5,FALSE),"")</f>
        <v/>
      </c>
      <c r="C3906" s="220"/>
      <c r="D3906" s="174" t="str">
        <f t="shared" ref="D3906:D3913" si="1311">IFERROR(VLOOKUP(C3906,Tabla_Insumos,2,FALSE),"")</f>
        <v/>
      </c>
      <c r="E3906" s="173"/>
      <c r="F3906" s="201">
        <f t="shared" ref="F3906:F3913" si="1312">IFERROR(VLOOKUP(C3906,Tabla_Insumos,3,FALSE),0)</f>
        <v>0</v>
      </c>
      <c r="G3906" s="201">
        <f t="shared" ref="G3906:G3913" si="1313">ROUND(E3906*F3906,2)</f>
        <v>0</v>
      </c>
    </row>
    <row r="3907" spans="1:7" ht="24" customHeight="1" x14ac:dyDescent="0.2">
      <c r="A3907" s="211" t="str">
        <f t="shared" si="1309"/>
        <v/>
      </c>
      <c r="B3907" s="211" t="str">
        <f t="shared" si="1310"/>
        <v/>
      </c>
      <c r="C3907" s="220"/>
      <c r="D3907" s="174" t="str">
        <f t="shared" si="1311"/>
        <v/>
      </c>
      <c r="E3907" s="173"/>
      <c r="F3907" s="201">
        <f t="shared" si="1312"/>
        <v>0</v>
      </c>
      <c r="G3907" s="201">
        <f t="shared" si="1313"/>
        <v>0</v>
      </c>
    </row>
    <row r="3908" spans="1:7" ht="24" customHeight="1" x14ac:dyDescent="0.2">
      <c r="A3908" s="211" t="str">
        <f t="shared" si="1309"/>
        <v/>
      </c>
      <c r="B3908" s="211" t="str">
        <f t="shared" si="1310"/>
        <v/>
      </c>
      <c r="C3908" s="220"/>
      <c r="D3908" s="174" t="str">
        <f t="shared" si="1311"/>
        <v/>
      </c>
      <c r="E3908" s="173"/>
      <c r="F3908" s="201">
        <f t="shared" si="1312"/>
        <v>0</v>
      </c>
      <c r="G3908" s="201">
        <f t="shared" si="1313"/>
        <v>0</v>
      </c>
    </row>
    <row r="3909" spans="1:7" ht="24" customHeight="1" x14ac:dyDescent="0.2">
      <c r="A3909" s="211" t="str">
        <f t="shared" si="1309"/>
        <v/>
      </c>
      <c r="B3909" s="211" t="str">
        <f t="shared" si="1310"/>
        <v/>
      </c>
      <c r="C3909" s="220"/>
      <c r="D3909" s="174" t="str">
        <f t="shared" si="1311"/>
        <v/>
      </c>
      <c r="E3909" s="173"/>
      <c r="F3909" s="201">
        <f t="shared" si="1312"/>
        <v>0</v>
      </c>
      <c r="G3909" s="201">
        <f t="shared" si="1313"/>
        <v>0</v>
      </c>
    </row>
    <row r="3910" spans="1:7" ht="24" customHeight="1" x14ac:dyDescent="0.2">
      <c r="A3910" s="211" t="str">
        <f t="shared" si="1309"/>
        <v/>
      </c>
      <c r="B3910" s="211" t="str">
        <f t="shared" si="1310"/>
        <v/>
      </c>
      <c r="C3910" s="220"/>
      <c r="D3910" s="174" t="str">
        <f t="shared" si="1311"/>
        <v/>
      </c>
      <c r="E3910" s="173"/>
      <c r="F3910" s="201">
        <f t="shared" si="1312"/>
        <v>0</v>
      </c>
      <c r="G3910" s="201">
        <f t="shared" si="1313"/>
        <v>0</v>
      </c>
    </row>
    <row r="3911" spans="1:7" ht="24" customHeight="1" x14ac:dyDescent="0.2">
      <c r="A3911" s="211" t="str">
        <f t="shared" si="1309"/>
        <v/>
      </c>
      <c r="B3911" s="211" t="str">
        <f t="shared" si="1310"/>
        <v/>
      </c>
      <c r="C3911" s="220"/>
      <c r="D3911" s="174" t="str">
        <f t="shared" si="1311"/>
        <v/>
      </c>
      <c r="E3911" s="173"/>
      <c r="F3911" s="201">
        <f t="shared" si="1312"/>
        <v>0</v>
      </c>
      <c r="G3911" s="201">
        <f t="shared" si="1313"/>
        <v>0</v>
      </c>
    </row>
    <row r="3912" spans="1:7" ht="24" customHeight="1" x14ac:dyDescent="0.2">
      <c r="A3912" s="211" t="str">
        <f t="shared" si="1309"/>
        <v/>
      </c>
      <c r="B3912" s="211" t="str">
        <f t="shared" si="1310"/>
        <v/>
      </c>
      <c r="C3912" s="221"/>
      <c r="D3912" s="172" t="str">
        <f t="shared" si="1311"/>
        <v/>
      </c>
      <c r="E3912" s="176"/>
      <c r="F3912" s="201">
        <f t="shared" si="1312"/>
        <v>0</v>
      </c>
      <c r="G3912" s="201">
        <f t="shared" si="1313"/>
        <v>0</v>
      </c>
    </row>
    <row r="3913" spans="1:7" ht="24" customHeight="1" x14ac:dyDescent="0.2">
      <c r="A3913" s="211" t="str">
        <f t="shared" si="1309"/>
        <v/>
      </c>
      <c r="B3913" s="211" t="str">
        <f t="shared" si="1310"/>
        <v/>
      </c>
      <c r="C3913" s="221"/>
      <c r="D3913" s="172" t="str">
        <f t="shared" si="1311"/>
        <v/>
      </c>
      <c r="E3913" s="176"/>
      <c r="F3913" s="201">
        <f t="shared" si="1312"/>
        <v>0</v>
      </c>
      <c r="G3913" s="201">
        <f t="shared" si="1313"/>
        <v>0</v>
      </c>
    </row>
    <row r="3914" spans="1:7" ht="24" customHeight="1" x14ac:dyDescent="0.2">
      <c r="A3914" s="212"/>
      <c r="E3914" s="178"/>
      <c r="F3914" s="195" t="s">
        <v>1744</v>
      </c>
      <c r="G3914" s="222">
        <f t="shared" ref="G3914" si="1314">SUBTOTAL(9,G3906:G3913)</f>
        <v>0</v>
      </c>
    </row>
    <row r="3915" spans="1:7" ht="24" customHeight="1" x14ac:dyDescent="0.2">
      <c r="A3915" s="212"/>
      <c r="C3915" s="74" t="s">
        <v>1745</v>
      </c>
      <c r="E3915" s="178"/>
      <c r="G3915" s="194"/>
    </row>
    <row r="3916" spans="1:7" ht="24" customHeight="1" x14ac:dyDescent="0.2">
      <c r="A3916" s="211" t="str">
        <f t="shared" ref="A3916:A3924" si="1315">IFERROR(VLOOKUP(C3916,Tabla_Insumos,4,FALSE),"")</f>
        <v/>
      </c>
      <c r="B3916" s="211" t="str">
        <f t="shared" ref="B3916:B3924" si="1316">IFERROR(VLOOKUP(C3916,Tabla_Insumos,5,FALSE),"")</f>
        <v/>
      </c>
      <c r="C3916" s="220"/>
      <c r="D3916" s="174" t="str">
        <f t="shared" ref="D3916:D3924" si="1317">IFERROR(VLOOKUP(C3916,Tabla_Insumos,2,FALSE),"")</f>
        <v/>
      </c>
      <c r="E3916" s="173"/>
      <c r="F3916" s="201">
        <f t="shared" ref="F3916:F3924" si="1318">IFERROR(VLOOKUP(C3916,Tabla_Insumos,3,FALSE),0)</f>
        <v>0</v>
      </c>
      <c r="G3916" s="201">
        <f t="shared" ref="G3916:G3924" si="1319">ROUND(E3916*F3916,2)</f>
        <v>0</v>
      </c>
    </row>
    <row r="3917" spans="1:7" ht="24" customHeight="1" x14ac:dyDescent="0.2">
      <c r="A3917" s="211" t="str">
        <f t="shared" si="1315"/>
        <v/>
      </c>
      <c r="B3917" s="211" t="str">
        <f t="shared" si="1316"/>
        <v/>
      </c>
      <c r="C3917" s="220"/>
      <c r="D3917" s="174" t="str">
        <f t="shared" si="1317"/>
        <v/>
      </c>
      <c r="E3917" s="173"/>
      <c r="F3917" s="201">
        <f t="shared" si="1318"/>
        <v>0</v>
      </c>
      <c r="G3917" s="201">
        <f t="shared" si="1319"/>
        <v>0</v>
      </c>
    </row>
    <row r="3918" spans="1:7" ht="24" customHeight="1" x14ac:dyDescent="0.2">
      <c r="A3918" s="211" t="str">
        <f t="shared" si="1315"/>
        <v/>
      </c>
      <c r="B3918" s="211" t="str">
        <f t="shared" si="1316"/>
        <v/>
      </c>
      <c r="C3918" s="221"/>
      <c r="D3918" s="172" t="str">
        <f t="shared" si="1317"/>
        <v/>
      </c>
      <c r="E3918" s="176"/>
      <c r="F3918" s="201">
        <f t="shared" si="1318"/>
        <v>0</v>
      </c>
      <c r="G3918" s="201">
        <f t="shared" si="1319"/>
        <v>0</v>
      </c>
    </row>
    <row r="3919" spans="1:7" ht="24" customHeight="1" x14ac:dyDescent="0.2">
      <c r="A3919" s="211" t="str">
        <f t="shared" si="1315"/>
        <v/>
      </c>
      <c r="B3919" s="211" t="str">
        <f t="shared" si="1316"/>
        <v/>
      </c>
      <c r="C3919" s="221"/>
      <c r="D3919" s="172" t="str">
        <f t="shared" si="1317"/>
        <v/>
      </c>
      <c r="E3919" s="176"/>
      <c r="F3919" s="201">
        <f t="shared" si="1318"/>
        <v>0</v>
      </c>
      <c r="G3919" s="201">
        <f t="shared" si="1319"/>
        <v>0</v>
      </c>
    </row>
    <row r="3920" spans="1:7" ht="24" customHeight="1" x14ac:dyDescent="0.2">
      <c r="A3920" s="211" t="str">
        <f t="shared" si="1315"/>
        <v/>
      </c>
      <c r="B3920" s="211" t="str">
        <f t="shared" si="1316"/>
        <v/>
      </c>
      <c r="C3920" s="221"/>
      <c r="D3920" s="172" t="str">
        <f t="shared" si="1317"/>
        <v/>
      </c>
      <c r="E3920" s="176"/>
      <c r="F3920" s="201">
        <f t="shared" si="1318"/>
        <v>0</v>
      </c>
      <c r="G3920" s="201">
        <f t="shared" si="1319"/>
        <v>0</v>
      </c>
    </row>
    <row r="3921" spans="1:7" ht="24" customHeight="1" x14ac:dyDescent="0.2">
      <c r="A3921" s="211" t="str">
        <f t="shared" si="1315"/>
        <v/>
      </c>
      <c r="B3921" s="211" t="str">
        <f t="shared" si="1316"/>
        <v/>
      </c>
      <c r="C3921" s="221"/>
      <c r="D3921" s="172" t="str">
        <f t="shared" si="1317"/>
        <v/>
      </c>
      <c r="E3921" s="176"/>
      <c r="F3921" s="201">
        <f t="shared" si="1318"/>
        <v>0</v>
      </c>
      <c r="G3921" s="201">
        <f t="shared" si="1319"/>
        <v>0</v>
      </c>
    </row>
    <row r="3922" spans="1:7" ht="24" customHeight="1" x14ac:dyDescent="0.2">
      <c r="A3922" s="211" t="str">
        <f t="shared" si="1315"/>
        <v/>
      </c>
      <c r="B3922" s="211" t="str">
        <f t="shared" si="1316"/>
        <v/>
      </c>
      <c r="C3922" s="221"/>
      <c r="D3922" s="172" t="str">
        <f t="shared" si="1317"/>
        <v/>
      </c>
      <c r="E3922" s="176"/>
      <c r="F3922" s="201">
        <f t="shared" si="1318"/>
        <v>0</v>
      </c>
      <c r="G3922" s="201">
        <f t="shared" si="1319"/>
        <v>0</v>
      </c>
    </row>
    <row r="3923" spans="1:7" ht="24" customHeight="1" x14ac:dyDescent="0.2">
      <c r="A3923" s="211" t="str">
        <f t="shared" si="1315"/>
        <v/>
      </c>
      <c r="B3923" s="211" t="str">
        <f t="shared" si="1316"/>
        <v/>
      </c>
      <c r="C3923" s="221"/>
      <c r="D3923" s="172" t="str">
        <f t="shared" si="1317"/>
        <v/>
      </c>
      <c r="E3923" s="176"/>
      <c r="F3923" s="201">
        <f t="shared" si="1318"/>
        <v>0</v>
      </c>
      <c r="G3923" s="201">
        <f t="shared" si="1319"/>
        <v>0</v>
      </c>
    </row>
    <row r="3924" spans="1:7" ht="24" customHeight="1" x14ac:dyDescent="0.2">
      <c r="A3924" s="211" t="str">
        <f t="shared" si="1315"/>
        <v/>
      </c>
      <c r="B3924" s="211" t="str">
        <f t="shared" si="1316"/>
        <v/>
      </c>
      <c r="C3924" s="221"/>
      <c r="D3924" s="172" t="str">
        <f t="shared" si="1317"/>
        <v/>
      </c>
      <c r="E3924" s="176"/>
      <c r="F3924" s="201">
        <f t="shared" si="1318"/>
        <v>0</v>
      </c>
      <c r="G3924" s="201">
        <f t="shared" si="1319"/>
        <v>0</v>
      </c>
    </row>
    <row r="3925" spans="1:7" ht="24" customHeight="1" x14ac:dyDescent="0.2">
      <c r="A3925" s="213"/>
      <c r="E3925" s="178"/>
      <c r="F3925" s="195" t="s">
        <v>1746</v>
      </c>
      <c r="G3925" s="222">
        <f t="shared" ref="G3925" si="1320">SUBTOTAL(9,G3916:G3924)</f>
        <v>0</v>
      </c>
    </row>
    <row r="3926" spans="1:7" ht="24" customHeight="1" x14ac:dyDescent="0.2">
      <c r="A3926" s="212"/>
      <c r="E3926" s="178"/>
      <c r="G3926" s="194"/>
    </row>
    <row r="3927" spans="1:7" ht="24" customHeight="1" x14ac:dyDescent="0.2">
      <c r="A3927" s="214" t="str">
        <f t="shared" ref="A3927:B3927" si="1321">B3885</f>
        <v>14.4.2</v>
      </c>
      <c r="B3927" s="98" t="str">
        <f t="shared" si="1321"/>
        <v>Caño de PVC reforzado</v>
      </c>
      <c r="C3927" s="197"/>
      <c r="D3927" s="197" t="s">
        <v>1747</v>
      </c>
      <c r="E3927" s="198"/>
      <c r="F3927" s="225" t="s">
        <v>1748</v>
      </c>
      <c r="G3927" s="226">
        <f t="shared" ref="G3927" si="1322">SUBTOTAL(9,G3890:G3926)</f>
        <v>0</v>
      </c>
    </row>
    <row r="3928" spans="1:7" ht="24" customHeight="1" x14ac:dyDescent="0.2">
      <c r="A3928" s="203" t="s">
        <v>1725</v>
      </c>
      <c r="B3928" s="204"/>
      <c r="C3928" s="99"/>
      <c r="D3928" s="99"/>
      <c r="E3928" s="99"/>
      <c r="F3928" s="99"/>
      <c r="G3928" s="215"/>
    </row>
    <row r="3929" spans="1:7" ht="24" customHeight="1" x14ac:dyDescent="0.2">
      <c r="A3929" s="206" t="s">
        <v>1726</v>
      </c>
      <c r="B3929" s="207" t="str">
        <f>Comitente</f>
        <v>SUBSECRETARIA DE OBRAS PUBLICAS</v>
      </c>
      <c r="C3929" s="216"/>
      <c r="D3929" s="74"/>
      <c r="E3929" s="74"/>
      <c r="F3929" s="190"/>
      <c r="G3929" s="191"/>
    </row>
    <row r="3930" spans="1:7" ht="24" customHeight="1" x14ac:dyDescent="0.2">
      <c r="A3930" s="206" t="s">
        <v>1727</v>
      </c>
      <c r="B3930" s="207">
        <f>Contratista</f>
        <v>0</v>
      </c>
      <c r="C3930" s="217"/>
      <c r="D3930" s="217"/>
      <c r="E3930" s="217"/>
      <c r="F3930" s="190"/>
      <c r="G3930" s="191"/>
    </row>
    <row r="3931" spans="1:7" ht="24" customHeight="1" x14ac:dyDescent="0.2">
      <c r="A3931" s="206" t="s">
        <v>1728</v>
      </c>
      <c r="B3931" s="207" t="str">
        <f>Obra</f>
        <v>CAPS. VIRGEN DE GUADALUPE</v>
      </c>
      <c r="C3931" s="217"/>
      <c r="D3931" s="217"/>
      <c r="E3931" s="217"/>
      <c r="F3931" s="190" t="s">
        <v>1729</v>
      </c>
      <c r="G3931" s="218">
        <f>Fecha_Base</f>
        <v>0</v>
      </c>
    </row>
    <row r="3932" spans="1:7" ht="24" customHeight="1" x14ac:dyDescent="0.2">
      <c r="A3932" s="208" t="s">
        <v>1730</v>
      </c>
      <c r="B3932" s="100" t="str">
        <f>Ubicación</f>
        <v xml:space="preserve"> Calle Enfermera Medina y Cristobal Colon - Dpto. CAUCETE   -  Sup. 227,50m2</v>
      </c>
      <c r="C3932" s="74"/>
      <c r="E3932" s="178"/>
      <c r="G3932" s="194"/>
    </row>
    <row r="3933" spans="1:7" ht="24" customHeight="1" x14ac:dyDescent="0.2">
      <c r="A3933" s="208" t="s">
        <v>1731</v>
      </c>
      <c r="B3933" s="192">
        <f t="shared" ref="B3933" si="1323">IFERROR(VALUE(LEFT(B3934,FIND(".",B3934)-1)),"")</f>
        <v>14</v>
      </c>
      <c r="C3933" s="71" t="str">
        <f>IFERROR(VLOOKUP(B3933,Tabla_CyP,2,FALSE),"VIDRIOS Y ESPEJOS ")</f>
        <v xml:space="preserve">VIDRIOS Y ESPEJOS </v>
      </c>
      <c r="E3933" s="178"/>
      <c r="G3933" s="194"/>
    </row>
    <row r="3934" spans="1:7" ht="24" customHeight="1" x14ac:dyDescent="0.2">
      <c r="A3934" s="208" t="s">
        <v>1732</v>
      </c>
      <c r="B3934" s="193" t="str">
        <f>IFERROR(VLOOKUP(COUNTIF($A$1:A3934,"ANALISIS DE PRECIOS"),Tabla_NumeroItem,2,FALSE),"")</f>
        <v>14.4.3</v>
      </c>
      <c r="C3934" s="71" t="str">
        <f>IFERROR(VLOOKUP(B3934,Tabla_CyP,2,FALSE),"")</f>
        <v>Relleno superficial de lecho</v>
      </c>
      <c r="E3934" s="178"/>
      <c r="F3934" s="190" t="s">
        <v>1733</v>
      </c>
      <c r="G3934" s="194" t="str">
        <f>IFERROR(VLOOKUP(B3934,Tabla_CyP,4,FALSE),"")</f>
        <v>gl</v>
      </c>
    </row>
    <row r="3935" spans="1:7" ht="24" customHeight="1" x14ac:dyDescent="0.2">
      <c r="A3935" s="208"/>
      <c r="B3935" s="100"/>
      <c r="E3935" s="178"/>
      <c r="G3935" s="194"/>
    </row>
    <row r="3936" spans="1:7" ht="24" customHeight="1" x14ac:dyDescent="0.2">
      <c r="A3936" s="419" t="s">
        <v>1734</v>
      </c>
      <c r="B3936" s="420"/>
      <c r="C3936" s="421" t="s">
        <v>1690</v>
      </c>
      <c r="D3936" s="421" t="s">
        <v>1735</v>
      </c>
      <c r="E3936" s="423" t="s">
        <v>1736</v>
      </c>
      <c r="F3936" s="425" t="s">
        <v>1737</v>
      </c>
      <c r="G3936" s="425" t="s">
        <v>1738</v>
      </c>
    </row>
    <row r="3937" spans="1:7" ht="24" customHeight="1" x14ac:dyDescent="0.2">
      <c r="A3937" s="209" t="s">
        <v>1739</v>
      </c>
      <c r="B3937" s="209" t="s">
        <v>1740</v>
      </c>
      <c r="C3937" s="422"/>
      <c r="D3937" s="422"/>
      <c r="E3937" s="424"/>
      <c r="F3937" s="426"/>
      <c r="G3937" s="426"/>
    </row>
    <row r="3938" spans="1:7" ht="24" customHeight="1" x14ac:dyDescent="0.2">
      <c r="A3938" s="189"/>
      <c r="B3938" s="210"/>
      <c r="C3938" s="89" t="s">
        <v>1741</v>
      </c>
      <c r="D3938" s="197"/>
      <c r="E3938" s="198"/>
      <c r="F3938" s="199"/>
      <c r="G3938" s="200"/>
    </row>
    <row r="3939" spans="1:7" ht="24" customHeight="1" x14ac:dyDescent="0.2">
      <c r="A3939" s="211" t="str">
        <f t="shared" ref="A3939:A3952" si="1324">IFERROR(VLOOKUP(C3939,Tabla_Insumos,4,FALSE),"")</f>
        <v/>
      </c>
      <c r="B3939" s="211" t="str">
        <f>IFERROR(VLOOKUP(C3939,Tabla_Insumos,5,FALSE),"")</f>
        <v/>
      </c>
      <c r="C3939" s="220"/>
      <c r="D3939" s="174" t="str">
        <f t="shared" ref="D3939:D3952" si="1325">IFERROR(VLOOKUP(C3939,Tabla_Insumos,2,FALSE),"")</f>
        <v/>
      </c>
      <c r="E3939" s="173"/>
      <c r="F3939" s="201">
        <f t="shared" ref="F3939:F3952" si="1326">IFERROR(VLOOKUP(C3939,Tabla_Insumos,3,FALSE),0)</f>
        <v>0</v>
      </c>
      <c r="G3939" s="201">
        <f t="shared" ref="G3939:G3952" si="1327">ROUND(E3939*F3939,2)</f>
        <v>0</v>
      </c>
    </row>
    <row r="3940" spans="1:7" ht="24" customHeight="1" x14ac:dyDescent="0.2">
      <c r="A3940" s="211" t="str">
        <f t="shared" si="1324"/>
        <v/>
      </c>
      <c r="B3940" s="211" t="str">
        <f t="shared" ref="B3940:B3952" si="1328">IFERROR(VLOOKUP(C3940,Tabla_Insumos,5,FALSE),"")</f>
        <v/>
      </c>
      <c r="C3940" s="220"/>
      <c r="D3940" s="174" t="str">
        <f t="shared" si="1325"/>
        <v/>
      </c>
      <c r="E3940" s="173"/>
      <c r="F3940" s="201">
        <f t="shared" si="1326"/>
        <v>0</v>
      </c>
      <c r="G3940" s="201">
        <f t="shared" si="1327"/>
        <v>0</v>
      </c>
    </row>
    <row r="3941" spans="1:7" ht="24" customHeight="1" x14ac:dyDescent="0.2">
      <c r="A3941" s="211" t="str">
        <f t="shared" si="1324"/>
        <v/>
      </c>
      <c r="B3941" s="211" t="str">
        <f t="shared" si="1328"/>
        <v/>
      </c>
      <c r="C3941" s="227"/>
      <c r="D3941" s="174" t="str">
        <f t="shared" si="1325"/>
        <v/>
      </c>
      <c r="E3941" s="173"/>
      <c r="F3941" s="201">
        <f t="shared" si="1326"/>
        <v>0</v>
      </c>
      <c r="G3941" s="201">
        <f t="shared" si="1327"/>
        <v>0</v>
      </c>
    </row>
    <row r="3942" spans="1:7" ht="24" customHeight="1" x14ac:dyDescent="0.2">
      <c r="A3942" s="211" t="str">
        <f t="shared" si="1324"/>
        <v/>
      </c>
      <c r="B3942" s="211" t="str">
        <f t="shared" si="1328"/>
        <v/>
      </c>
      <c r="C3942" s="220"/>
      <c r="D3942" s="174" t="str">
        <f t="shared" si="1325"/>
        <v/>
      </c>
      <c r="E3942" s="173"/>
      <c r="F3942" s="201">
        <f t="shared" si="1326"/>
        <v>0</v>
      </c>
      <c r="G3942" s="201">
        <f t="shared" si="1327"/>
        <v>0</v>
      </c>
    </row>
    <row r="3943" spans="1:7" ht="24" customHeight="1" x14ac:dyDescent="0.2">
      <c r="A3943" s="211" t="str">
        <f t="shared" si="1324"/>
        <v/>
      </c>
      <c r="B3943" s="211" t="str">
        <f t="shared" si="1328"/>
        <v/>
      </c>
      <c r="C3943" s="221"/>
      <c r="D3943" s="172" t="str">
        <f t="shared" si="1325"/>
        <v/>
      </c>
      <c r="E3943" s="176"/>
      <c r="F3943" s="201">
        <f t="shared" si="1326"/>
        <v>0</v>
      </c>
      <c r="G3943" s="201">
        <f t="shared" si="1327"/>
        <v>0</v>
      </c>
    </row>
    <row r="3944" spans="1:7" ht="24" customHeight="1" x14ac:dyDescent="0.2">
      <c r="A3944" s="211" t="str">
        <f t="shared" si="1324"/>
        <v/>
      </c>
      <c r="B3944" s="211" t="str">
        <f t="shared" si="1328"/>
        <v/>
      </c>
      <c r="C3944" s="221"/>
      <c r="D3944" s="172" t="str">
        <f t="shared" si="1325"/>
        <v/>
      </c>
      <c r="E3944" s="176"/>
      <c r="F3944" s="201">
        <f t="shared" si="1326"/>
        <v>0</v>
      </c>
      <c r="G3944" s="201">
        <f t="shared" si="1327"/>
        <v>0</v>
      </c>
    </row>
    <row r="3945" spans="1:7" ht="24" customHeight="1" x14ac:dyDescent="0.2">
      <c r="A3945" s="211" t="str">
        <f t="shared" si="1324"/>
        <v/>
      </c>
      <c r="B3945" s="211" t="str">
        <f t="shared" si="1328"/>
        <v/>
      </c>
      <c r="C3945" s="221"/>
      <c r="D3945" s="172" t="str">
        <f t="shared" si="1325"/>
        <v/>
      </c>
      <c r="E3945" s="176"/>
      <c r="F3945" s="201">
        <f t="shared" si="1326"/>
        <v>0</v>
      </c>
      <c r="G3945" s="201">
        <f t="shared" si="1327"/>
        <v>0</v>
      </c>
    </row>
    <row r="3946" spans="1:7" ht="24" customHeight="1" x14ac:dyDescent="0.2">
      <c r="A3946" s="211" t="str">
        <f t="shared" si="1324"/>
        <v/>
      </c>
      <c r="B3946" s="211" t="str">
        <f t="shared" si="1328"/>
        <v/>
      </c>
      <c r="C3946" s="221"/>
      <c r="D3946" s="172" t="str">
        <f t="shared" si="1325"/>
        <v/>
      </c>
      <c r="E3946" s="176"/>
      <c r="F3946" s="201">
        <f t="shared" si="1326"/>
        <v>0</v>
      </c>
      <c r="G3946" s="201">
        <f t="shared" si="1327"/>
        <v>0</v>
      </c>
    </row>
    <row r="3947" spans="1:7" ht="24" customHeight="1" x14ac:dyDescent="0.2">
      <c r="A3947" s="211" t="str">
        <f t="shared" si="1324"/>
        <v/>
      </c>
      <c r="B3947" s="211" t="str">
        <f t="shared" si="1328"/>
        <v/>
      </c>
      <c r="C3947" s="221"/>
      <c r="D3947" s="172" t="str">
        <f t="shared" si="1325"/>
        <v/>
      </c>
      <c r="E3947" s="176"/>
      <c r="F3947" s="201">
        <f t="shared" si="1326"/>
        <v>0</v>
      </c>
      <c r="G3947" s="201">
        <f t="shared" si="1327"/>
        <v>0</v>
      </c>
    </row>
    <row r="3948" spans="1:7" ht="24" customHeight="1" x14ac:dyDescent="0.2">
      <c r="A3948" s="211" t="str">
        <f t="shared" si="1324"/>
        <v/>
      </c>
      <c r="B3948" s="211" t="str">
        <f t="shared" si="1328"/>
        <v/>
      </c>
      <c r="C3948" s="221"/>
      <c r="D3948" s="172" t="str">
        <f t="shared" si="1325"/>
        <v/>
      </c>
      <c r="E3948" s="176"/>
      <c r="F3948" s="201">
        <f t="shared" si="1326"/>
        <v>0</v>
      </c>
      <c r="G3948" s="201">
        <f t="shared" si="1327"/>
        <v>0</v>
      </c>
    </row>
    <row r="3949" spans="1:7" ht="24" customHeight="1" x14ac:dyDescent="0.2">
      <c r="A3949" s="211" t="str">
        <f t="shared" si="1324"/>
        <v/>
      </c>
      <c r="B3949" s="211" t="str">
        <f t="shared" si="1328"/>
        <v/>
      </c>
      <c r="C3949" s="221"/>
      <c r="D3949" s="172" t="str">
        <f t="shared" si="1325"/>
        <v/>
      </c>
      <c r="E3949" s="176"/>
      <c r="F3949" s="201">
        <f t="shared" si="1326"/>
        <v>0</v>
      </c>
      <c r="G3949" s="201">
        <f t="shared" si="1327"/>
        <v>0</v>
      </c>
    </row>
    <row r="3950" spans="1:7" ht="24" customHeight="1" x14ac:dyDescent="0.2">
      <c r="A3950" s="211" t="str">
        <f t="shared" si="1324"/>
        <v/>
      </c>
      <c r="B3950" s="211" t="str">
        <f t="shared" si="1328"/>
        <v/>
      </c>
      <c r="C3950" s="221"/>
      <c r="D3950" s="172" t="str">
        <f t="shared" si="1325"/>
        <v/>
      </c>
      <c r="E3950" s="176"/>
      <c r="F3950" s="201">
        <f t="shared" si="1326"/>
        <v>0</v>
      </c>
      <c r="G3950" s="201">
        <f t="shared" si="1327"/>
        <v>0</v>
      </c>
    </row>
    <row r="3951" spans="1:7" ht="24" customHeight="1" x14ac:dyDescent="0.2">
      <c r="A3951" s="211" t="str">
        <f t="shared" si="1324"/>
        <v/>
      </c>
      <c r="B3951" s="211" t="str">
        <f t="shared" si="1328"/>
        <v/>
      </c>
      <c r="C3951" s="221"/>
      <c r="D3951" s="172" t="str">
        <f t="shared" si="1325"/>
        <v/>
      </c>
      <c r="E3951" s="176"/>
      <c r="F3951" s="201">
        <f t="shared" si="1326"/>
        <v>0</v>
      </c>
      <c r="G3951" s="201">
        <f t="shared" si="1327"/>
        <v>0</v>
      </c>
    </row>
    <row r="3952" spans="1:7" ht="24" customHeight="1" x14ac:dyDescent="0.2">
      <c r="A3952" s="211" t="str">
        <f t="shared" si="1324"/>
        <v/>
      </c>
      <c r="B3952" s="211" t="str">
        <f t="shared" si="1328"/>
        <v/>
      </c>
      <c r="C3952" s="221"/>
      <c r="D3952" s="172" t="str">
        <f t="shared" si="1325"/>
        <v/>
      </c>
      <c r="E3952" s="176"/>
      <c r="F3952" s="202">
        <f t="shared" si="1326"/>
        <v>0</v>
      </c>
      <c r="G3952" s="201">
        <f t="shared" si="1327"/>
        <v>0</v>
      </c>
    </row>
    <row r="3953" spans="1:7" ht="24" customHeight="1" x14ac:dyDescent="0.2">
      <c r="A3953" s="212"/>
      <c r="E3953" s="178"/>
      <c r="F3953" s="195" t="s">
        <v>1742</v>
      </c>
      <c r="G3953" s="222">
        <f t="shared" ref="G3953" si="1329">SUBTOTAL(9,G3939:G3952)</f>
        <v>0</v>
      </c>
    </row>
    <row r="3954" spans="1:7" ht="24" customHeight="1" x14ac:dyDescent="0.2">
      <c r="A3954" s="212"/>
      <c r="C3954" s="74" t="s">
        <v>1743</v>
      </c>
      <c r="E3954" s="178"/>
      <c r="G3954" s="194"/>
    </row>
    <row r="3955" spans="1:7" ht="24" customHeight="1" x14ac:dyDescent="0.2">
      <c r="A3955" s="211" t="str">
        <f t="shared" ref="A3955:A3962" si="1330">IFERROR(VLOOKUP(C3955,Tabla_Insumos,4,FALSE),"")</f>
        <v/>
      </c>
      <c r="B3955" s="211" t="str">
        <f t="shared" ref="B3955:B3962" si="1331">IFERROR(VLOOKUP(A3955,Tabla_Indices,5,FALSE),"")</f>
        <v/>
      </c>
      <c r="C3955" s="220"/>
      <c r="D3955" s="174" t="str">
        <f t="shared" ref="D3955:D3962" si="1332">IFERROR(VLOOKUP(C3955,Tabla_Insumos,2,FALSE),"")</f>
        <v/>
      </c>
      <c r="E3955" s="173"/>
      <c r="F3955" s="201">
        <f t="shared" ref="F3955:F3962" si="1333">IFERROR(VLOOKUP(C3955,Tabla_Insumos,3,FALSE),0)</f>
        <v>0</v>
      </c>
      <c r="G3955" s="201">
        <f t="shared" ref="G3955:G3962" si="1334">ROUND(E3955*F3955,2)</f>
        <v>0</v>
      </c>
    </row>
    <row r="3956" spans="1:7" ht="24" customHeight="1" x14ac:dyDescent="0.2">
      <c r="A3956" s="211" t="str">
        <f t="shared" si="1330"/>
        <v/>
      </c>
      <c r="B3956" s="211" t="str">
        <f t="shared" si="1331"/>
        <v/>
      </c>
      <c r="C3956" s="220"/>
      <c r="D3956" s="174" t="str">
        <f t="shared" si="1332"/>
        <v/>
      </c>
      <c r="E3956" s="173"/>
      <c r="F3956" s="201">
        <f t="shared" si="1333"/>
        <v>0</v>
      </c>
      <c r="G3956" s="201">
        <f t="shared" si="1334"/>
        <v>0</v>
      </c>
    </row>
    <row r="3957" spans="1:7" ht="24" customHeight="1" x14ac:dyDescent="0.2">
      <c r="A3957" s="211" t="str">
        <f t="shared" si="1330"/>
        <v/>
      </c>
      <c r="B3957" s="211" t="str">
        <f t="shared" si="1331"/>
        <v/>
      </c>
      <c r="C3957" s="220"/>
      <c r="D3957" s="174" t="str">
        <f t="shared" si="1332"/>
        <v/>
      </c>
      <c r="E3957" s="173"/>
      <c r="F3957" s="201">
        <f t="shared" si="1333"/>
        <v>0</v>
      </c>
      <c r="G3957" s="201">
        <f t="shared" si="1334"/>
        <v>0</v>
      </c>
    </row>
    <row r="3958" spans="1:7" ht="24" customHeight="1" x14ac:dyDescent="0.2">
      <c r="A3958" s="211" t="str">
        <f t="shared" si="1330"/>
        <v/>
      </c>
      <c r="B3958" s="211" t="str">
        <f t="shared" si="1331"/>
        <v/>
      </c>
      <c r="C3958" s="220"/>
      <c r="D3958" s="174" t="str">
        <f t="shared" si="1332"/>
        <v/>
      </c>
      <c r="E3958" s="173"/>
      <c r="F3958" s="201">
        <f t="shared" si="1333"/>
        <v>0</v>
      </c>
      <c r="G3958" s="201">
        <f t="shared" si="1334"/>
        <v>0</v>
      </c>
    </row>
    <row r="3959" spans="1:7" ht="24" customHeight="1" x14ac:dyDescent="0.2">
      <c r="A3959" s="211" t="str">
        <f t="shared" si="1330"/>
        <v/>
      </c>
      <c r="B3959" s="211" t="str">
        <f t="shared" si="1331"/>
        <v/>
      </c>
      <c r="C3959" s="220"/>
      <c r="D3959" s="174" t="str">
        <f t="shared" si="1332"/>
        <v/>
      </c>
      <c r="E3959" s="173"/>
      <c r="F3959" s="201">
        <f t="shared" si="1333"/>
        <v>0</v>
      </c>
      <c r="G3959" s="201">
        <f t="shared" si="1334"/>
        <v>0</v>
      </c>
    </row>
    <row r="3960" spans="1:7" ht="24" customHeight="1" x14ac:dyDescent="0.2">
      <c r="A3960" s="211" t="str">
        <f t="shared" si="1330"/>
        <v/>
      </c>
      <c r="B3960" s="211" t="str">
        <f t="shared" si="1331"/>
        <v/>
      </c>
      <c r="C3960" s="220"/>
      <c r="D3960" s="174" t="str">
        <f t="shared" si="1332"/>
        <v/>
      </c>
      <c r="E3960" s="173"/>
      <c r="F3960" s="201">
        <f t="shared" si="1333"/>
        <v>0</v>
      </c>
      <c r="G3960" s="201">
        <f t="shared" si="1334"/>
        <v>0</v>
      </c>
    </row>
    <row r="3961" spans="1:7" ht="24" customHeight="1" x14ac:dyDescent="0.2">
      <c r="A3961" s="211" t="str">
        <f t="shared" si="1330"/>
        <v/>
      </c>
      <c r="B3961" s="211" t="str">
        <f t="shared" si="1331"/>
        <v/>
      </c>
      <c r="C3961" s="221"/>
      <c r="D3961" s="172" t="str">
        <f t="shared" si="1332"/>
        <v/>
      </c>
      <c r="E3961" s="176"/>
      <c r="F3961" s="201">
        <f t="shared" si="1333"/>
        <v>0</v>
      </c>
      <c r="G3961" s="201">
        <f t="shared" si="1334"/>
        <v>0</v>
      </c>
    </row>
    <row r="3962" spans="1:7" ht="24" customHeight="1" x14ac:dyDescent="0.2">
      <c r="A3962" s="211" t="str">
        <f t="shared" si="1330"/>
        <v/>
      </c>
      <c r="B3962" s="211" t="str">
        <f t="shared" si="1331"/>
        <v/>
      </c>
      <c r="C3962" s="221"/>
      <c r="D3962" s="172" t="str">
        <f t="shared" si="1332"/>
        <v/>
      </c>
      <c r="E3962" s="176"/>
      <c r="F3962" s="201">
        <f t="shared" si="1333"/>
        <v>0</v>
      </c>
      <c r="G3962" s="201">
        <f t="shared" si="1334"/>
        <v>0</v>
      </c>
    </row>
    <row r="3963" spans="1:7" ht="24" customHeight="1" x14ac:dyDescent="0.2">
      <c r="A3963" s="212"/>
      <c r="E3963" s="178"/>
      <c r="F3963" s="195" t="s">
        <v>1744</v>
      </c>
      <c r="G3963" s="222">
        <f t="shared" ref="G3963" si="1335">SUBTOTAL(9,G3955:G3962)</f>
        <v>0</v>
      </c>
    </row>
    <row r="3964" spans="1:7" ht="24" customHeight="1" x14ac:dyDescent="0.2">
      <c r="A3964" s="212"/>
      <c r="C3964" s="74" t="s">
        <v>1745</v>
      </c>
      <c r="E3964" s="178"/>
      <c r="G3964" s="194"/>
    </row>
    <row r="3965" spans="1:7" ht="24" customHeight="1" x14ac:dyDescent="0.2">
      <c r="A3965" s="211" t="str">
        <f t="shared" ref="A3965:A3973" si="1336">IFERROR(VLOOKUP(C3965,Tabla_Insumos,4,FALSE),"")</f>
        <v/>
      </c>
      <c r="B3965" s="211" t="str">
        <f t="shared" ref="B3965:B3973" si="1337">IFERROR(VLOOKUP(C3965,Tabla_Insumos,5,FALSE),"")</f>
        <v/>
      </c>
      <c r="C3965" s="220"/>
      <c r="D3965" s="174" t="str">
        <f t="shared" ref="D3965:D3973" si="1338">IFERROR(VLOOKUP(C3965,Tabla_Insumos,2,FALSE),"")</f>
        <v/>
      </c>
      <c r="E3965" s="173"/>
      <c r="F3965" s="201">
        <f t="shared" ref="F3965:F3973" si="1339">IFERROR(VLOOKUP(C3965,Tabla_Insumos,3,FALSE),0)</f>
        <v>0</v>
      </c>
      <c r="G3965" s="201">
        <f t="shared" ref="G3965:G3973" si="1340">ROUND(E3965*F3965,2)</f>
        <v>0</v>
      </c>
    </row>
    <row r="3966" spans="1:7" ht="24" customHeight="1" x14ac:dyDescent="0.2">
      <c r="A3966" s="211" t="str">
        <f t="shared" si="1336"/>
        <v/>
      </c>
      <c r="B3966" s="211" t="str">
        <f t="shared" si="1337"/>
        <v/>
      </c>
      <c r="C3966" s="220"/>
      <c r="D3966" s="174" t="str">
        <f t="shared" si="1338"/>
        <v/>
      </c>
      <c r="E3966" s="173"/>
      <c r="F3966" s="201">
        <f t="shared" si="1339"/>
        <v>0</v>
      </c>
      <c r="G3966" s="201">
        <f t="shared" si="1340"/>
        <v>0</v>
      </c>
    </row>
    <row r="3967" spans="1:7" ht="24" customHeight="1" x14ac:dyDescent="0.2">
      <c r="A3967" s="211" t="str">
        <f t="shared" si="1336"/>
        <v/>
      </c>
      <c r="B3967" s="211" t="str">
        <f t="shared" si="1337"/>
        <v/>
      </c>
      <c r="C3967" s="221"/>
      <c r="D3967" s="172" t="str">
        <f t="shared" si="1338"/>
        <v/>
      </c>
      <c r="E3967" s="176"/>
      <c r="F3967" s="201">
        <f t="shared" si="1339"/>
        <v>0</v>
      </c>
      <c r="G3967" s="201">
        <f t="shared" si="1340"/>
        <v>0</v>
      </c>
    </row>
    <row r="3968" spans="1:7" ht="24" customHeight="1" x14ac:dyDescent="0.2">
      <c r="A3968" s="211" t="str">
        <f t="shared" si="1336"/>
        <v/>
      </c>
      <c r="B3968" s="211" t="str">
        <f t="shared" si="1337"/>
        <v/>
      </c>
      <c r="C3968" s="221"/>
      <c r="D3968" s="172" t="str">
        <f t="shared" si="1338"/>
        <v/>
      </c>
      <c r="E3968" s="176"/>
      <c r="F3968" s="201">
        <f t="shared" si="1339"/>
        <v>0</v>
      </c>
      <c r="G3968" s="201">
        <f t="shared" si="1340"/>
        <v>0</v>
      </c>
    </row>
    <row r="3969" spans="1:7" ht="24" customHeight="1" x14ac:dyDescent="0.2">
      <c r="A3969" s="211" t="str">
        <f t="shared" si="1336"/>
        <v/>
      </c>
      <c r="B3969" s="211" t="str">
        <f t="shared" si="1337"/>
        <v/>
      </c>
      <c r="C3969" s="221"/>
      <c r="D3969" s="172" t="str">
        <f t="shared" si="1338"/>
        <v/>
      </c>
      <c r="E3969" s="176"/>
      <c r="F3969" s="201">
        <f t="shared" si="1339"/>
        <v>0</v>
      </c>
      <c r="G3969" s="201">
        <f t="shared" si="1340"/>
        <v>0</v>
      </c>
    </row>
    <row r="3970" spans="1:7" ht="24" customHeight="1" x14ac:dyDescent="0.2">
      <c r="A3970" s="211" t="str">
        <f t="shared" si="1336"/>
        <v/>
      </c>
      <c r="B3970" s="211" t="str">
        <f t="shared" si="1337"/>
        <v/>
      </c>
      <c r="C3970" s="221"/>
      <c r="D3970" s="172" t="str">
        <f t="shared" si="1338"/>
        <v/>
      </c>
      <c r="E3970" s="176"/>
      <c r="F3970" s="201">
        <f t="shared" si="1339"/>
        <v>0</v>
      </c>
      <c r="G3970" s="201">
        <f t="shared" si="1340"/>
        <v>0</v>
      </c>
    </row>
    <row r="3971" spans="1:7" ht="24" customHeight="1" x14ac:dyDescent="0.2">
      <c r="A3971" s="211" t="str">
        <f t="shared" si="1336"/>
        <v/>
      </c>
      <c r="B3971" s="211" t="str">
        <f t="shared" si="1337"/>
        <v/>
      </c>
      <c r="C3971" s="221"/>
      <c r="D3971" s="172" t="str">
        <f t="shared" si="1338"/>
        <v/>
      </c>
      <c r="E3971" s="176"/>
      <c r="F3971" s="201">
        <f t="shared" si="1339"/>
        <v>0</v>
      </c>
      <c r="G3971" s="201">
        <f t="shared" si="1340"/>
        <v>0</v>
      </c>
    </row>
    <row r="3972" spans="1:7" ht="24" customHeight="1" x14ac:dyDescent="0.2">
      <c r="A3972" s="211" t="str">
        <f t="shared" si="1336"/>
        <v/>
      </c>
      <c r="B3972" s="211" t="str">
        <f t="shared" si="1337"/>
        <v/>
      </c>
      <c r="C3972" s="221"/>
      <c r="D3972" s="172" t="str">
        <f t="shared" si="1338"/>
        <v/>
      </c>
      <c r="E3972" s="176"/>
      <c r="F3972" s="201">
        <f t="shared" si="1339"/>
        <v>0</v>
      </c>
      <c r="G3972" s="201">
        <f t="shared" si="1340"/>
        <v>0</v>
      </c>
    </row>
    <row r="3973" spans="1:7" ht="24" customHeight="1" x14ac:dyDescent="0.2">
      <c r="A3973" s="211" t="str">
        <f t="shared" si="1336"/>
        <v/>
      </c>
      <c r="B3973" s="211" t="str">
        <f t="shared" si="1337"/>
        <v/>
      </c>
      <c r="C3973" s="221"/>
      <c r="D3973" s="172" t="str">
        <f t="shared" si="1338"/>
        <v/>
      </c>
      <c r="E3973" s="176"/>
      <c r="F3973" s="201">
        <f t="shared" si="1339"/>
        <v>0</v>
      </c>
      <c r="G3973" s="201">
        <f t="shared" si="1340"/>
        <v>0</v>
      </c>
    </row>
    <row r="3974" spans="1:7" ht="24" customHeight="1" x14ac:dyDescent="0.2">
      <c r="A3974" s="213"/>
      <c r="E3974" s="178"/>
      <c r="F3974" s="195" t="s">
        <v>1746</v>
      </c>
      <c r="G3974" s="222">
        <f t="shared" ref="G3974" si="1341">SUBTOTAL(9,G3965:G3973)</f>
        <v>0</v>
      </c>
    </row>
    <row r="3975" spans="1:7" ht="24" customHeight="1" x14ac:dyDescent="0.2">
      <c r="A3975" s="212"/>
      <c r="E3975" s="178"/>
      <c r="G3975" s="194"/>
    </row>
    <row r="3976" spans="1:7" ht="24" customHeight="1" x14ac:dyDescent="0.2">
      <c r="A3976" s="214" t="str">
        <f t="shared" ref="A3976:B3976" si="1342">B3934</f>
        <v>14.4.3</v>
      </c>
      <c r="B3976" s="98" t="str">
        <f t="shared" si="1342"/>
        <v>Relleno superficial de lecho</v>
      </c>
      <c r="C3976" s="197"/>
      <c r="D3976" s="197" t="s">
        <v>1747</v>
      </c>
      <c r="E3976" s="198"/>
      <c r="F3976" s="225" t="s">
        <v>1748</v>
      </c>
      <c r="G3976" s="226">
        <f t="shared" ref="G3976" si="1343">SUBTOTAL(9,G3939:G3975)</f>
        <v>0</v>
      </c>
    </row>
    <row r="3977" spans="1:7" ht="24" customHeight="1" x14ac:dyDescent="0.2">
      <c r="A3977" s="203" t="s">
        <v>1725</v>
      </c>
      <c r="B3977" s="204"/>
      <c r="C3977" s="99"/>
      <c r="D3977" s="99"/>
      <c r="E3977" s="99"/>
      <c r="F3977" s="99"/>
      <c r="G3977" s="215"/>
    </row>
    <row r="3978" spans="1:7" ht="24" customHeight="1" x14ac:dyDescent="0.2">
      <c r="A3978" s="206" t="s">
        <v>1726</v>
      </c>
      <c r="B3978" s="207" t="str">
        <f>Comitente</f>
        <v>SUBSECRETARIA DE OBRAS PUBLICAS</v>
      </c>
      <c r="C3978" s="216"/>
      <c r="D3978" s="74"/>
      <c r="E3978" s="74"/>
      <c r="F3978" s="190"/>
      <c r="G3978" s="191"/>
    </row>
    <row r="3979" spans="1:7" ht="24" customHeight="1" x14ac:dyDescent="0.2">
      <c r="A3979" s="206" t="s">
        <v>1727</v>
      </c>
      <c r="B3979" s="207">
        <f>Contratista</f>
        <v>0</v>
      </c>
      <c r="C3979" s="217"/>
      <c r="D3979" s="217"/>
      <c r="E3979" s="217"/>
      <c r="F3979" s="190"/>
      <c r="G3979" s="191"/>
    </row>
    <row r="3980" spans="1:7" ht="24" customHeight="1" x14ac:dyDescent="0.2">
      <c r="A3980" s="206" t="s">
        <v>1728</v>
      </c>
      <c r="B3980" s="207" t="str">
        <f>Obra</f>
        <v>CAPS. VIRGEN DE GUADALUPE</v>
      </c>
      <c r="C3980" s="217"/>
      <c r="D3980" s="217"/>
      <c r="E3980" s="217"/>
      <c r="F3980" s="190" t="s">
        <v>1729</v>
      </c>
      <c r="G3980" s="218">
        <f>Fecha_Base</f>
        <v>0</v>
      </c>
    </row>
    <row r="3981" spans="1:7" ht="24" customHeight="1" x14ac:dyDescent="0.2">
      <c r="A3981" s="208" t="s">
        <v>1730</v>
      </c>
      <c r="B3981" s="100" t="str">
        <f>Ubicación</f>
        <v xml:space="preserve"> Calle Enfermera Medina y Cristobal Colon - Dpto. CAUCETE   -  Sup. 227,50m2</v>
      </c>
      <c r="C3981" s="74"/>
      <c r="E3981" s="178"/>
      <c r="G3981" s="194"/>
    </row>
    <row r="3982" spans="1:7" ht="24" customHeight="1" x14ac:dyDescent="0.2">
      <c r="A3982" s="208" t="s">
        <v>1731</v>
      </c>
      <c r="B3982" s="192">
        <f t="shared" ref="B3982" si="1344">IFERROR(VALUE(LEFT(B3983,FIND(".",B3983)-1)),"")</f>
        <v>14</v>
      </c>
      <c r="C3982" s="71" t="str">
        <f>IFERROR(VLOOKUP(B3982,Tabla_CyP,2,FALSE),"VIDRIOS Y ESPEJOS ")</f>
        <v xml:space="preserve">VIDRIOS Y ESPEJOS </v>
      </c>
      <c r="E3982" s="178"/>
      <c r="G3982" s="194"/>
    </row>
    <row r="3983" spans="1:7" ht="24" customHeight="1" x14ac:dyDescent="0.2">
      <c r="A3983" s="208" t="s">
        <v>1732</v>
      </c>
      <c r="B3983" s="193" t="str">
        <f>IFERROR(VLOOKUP(COUNTIF($A$1:A3983,"ANALISIS DE PRECIOS"),Tabla_NumeroItem,2,FALSE),"")</f>
        <v>14.6.1</v>
      </c>
      <c r="C3983" s="71" t="str">
        <f>IFERROR(VLOOKUP(B3983,Tabla_CyP,2,FALSE),"")</f>
        <v>Piezas especiales</v>
      </c>
      <c r="E3983" s="178"/>
      <c r="F3983" s="190" t="s">
        <v>1733</v>
      </c>
      <c r="G3983" s="194" t="str">
        <f>IFERROR(VLOOKUP(B3983,Tabla_CyP,4,FALSE),"")</f>
        <v>gl</v>
      </c>
    </row>
    <row r="3984" spans="1:7" ht="24" customHeight="1" x14ac:dyDescent="0.2">
      <c r="A3984" s="208"/>
      <c r="B3984" s="100"/>
      <c r="E3984" s="178"/>
      <c r="G3984" s="194"/>
    </row>
    <row r="3985" spans="1:7" ht="24" customHeight="1" x14ac:dyDescent="0.2">
      <c r="A3985" s="419" t="s">
        <v>1734</v>
      </c>
      <c r="B3985" s="420"/>
      <c r="C3985" s="421" t="s">
        <v>1690</v>
      </c>
      <c r="D3985" s="421" t="s">
        <v>1735</v>
      </c>
      <c r="E3985" s="423" t="s">
        <v>1736</v>
      </c>
      <c r="F3985" s="425" t="s">
        <v>1737</v>
      </c>
      <c r="G3985" s="425" t="s">
        <v>1738</v>
      </c>
    </row>
    <row r="3986" spans="1:7" ht="24" customHeight="1" x14ac:dyDescent="0.2">
      <c r="A3986" s="209" t="s">
        <v>1739</v>
      </c>
      <c r="B3986" s="209" t="s">
        <v>1740</v>
      </c>
      <c r="C3986" s="422"/>
      <c r="D3986" s="422"/>
      <c r="E3986" s="424"/>
      <c r="F3986" s="426"/>
      <c r="G3986" s="426"/>
    </row>
    <row r="3987" spans="1:7" ht="24" customHeight="1" x14ac:dyDescent="0.2">
      <c r="A3987" s="189"/>
      <c r="B3987" s="210"/>
      <c r="C3987" s="89" t="s">
        <v>1741</v>
      </c>
      <c r="D3987" s="197"/>
      <c r="E3987" s="198"/>
      <c r="F3987" s="199"/>
      <c r="G3987" s="200"/>
    </row>
    <row r="3988" spans="1:7" ht="24" customHeight="1" x14ac:dyDescent="0.2">
      <c r="A3988" s="211" t="str">
        <f t="shared" ref="A3988:A4001" si="1345">IFERROR(VLOOKUP(C3988,Tabla_Insumos,4,FALSE),"")</f>
        <v/>
      </c>
      <c r="B3988" s="211" t="str">
        <f>IFERROR(VLOOKUP(C3988,Tabla_Insumos,5,FALSE),"")</f>
        <v/>
      </c>
      <c r="C3988" s="220"/>
      <c r="D3988" s="174" t="str">
        <f t="shared" ref="D3988:D4001" si="1346">IFERROR(VLOOKUP(C3988,Tabla_Insumos,2,FALSE),"")</f>
        <v/>
      </c>
      <c r="E3988" s="173"/>
      <c r="F3988" s="201">
        <f t="shared" ref="F3988:F4001" si="1347">IFERROR(VLOOKUP(C3988,Tabla_Insumos,3,FALSE),0)</f>
        <v>0</v>
      </c>
      <c r="G3988" s="201">
        <f t="shared" ref="G3988:G4001" si="1348">ROUND(E3988*F3988,2)</f>
        <v>0</v>
      </c>
    </row>
    <row r="3989" spans="1:7" ht="24" customHeight="1" x14ac:dyDescent="0.2">
      <c r="A3989" s="211" t="str">
        <f t="shared" si="1345"/>
        <v/>
      </c>
      <c r="B3989" s="211" t="str">
        <f t="shared" ref="B3989:B4001" si="1349">IFERROR(VLOOKUP(C3989,Tabla_Insumos,5,FALSE),"")</f>
        <v/>
      </c>
      <c r="C3989" s="220"/>
      <c r="D3989" s="174" t="str">
        <f t="shared" si="1346"/>
        <v/>
      </c>
      <c r="E3989" s="173"/>
      <c r="F3989" s="201">
        <f t="shared" si="1347"/>
        <v>0</v>
      </c>
      <c r="G3989" s="201">
        <f t="shared" si="1348"/>
        <v>0</v>
      </c>
    </row>
    <row r="3990" spans="1:7" ht="24" customHeight="1" x14ac:dyDescent="0.2">
      <c r="A3990" s="211" t="str">
        <f t="shared" si="1345"/>
        <v/>
      </c>
      <c r="B3990" s="211" t="str">
        <f t="shared" si="1349"/>
        <v/>
      </c>
      <c r="C3990" s="227"/>
      <c r="D3990" s="174" t="str">
        <f t="shared" si="1346"/>
        <v/>
      </c>
      <c r="E3990" s="173"/>
      <c r="F3990" s="201">
        <f t="shared" si="1347"/>
        <v>0</v>
      </c>
      <c r="G3990" s="201">
        <f t="shared" si="1348"/>
        <v>0</v>
      </c>
    </row>
    <row r="3991" spans="1:7" ht="24" customHeight="1" x14ac:dyDescent="0.2">
      <c r="A3991" s="211" t="str">
        <f t="shared" si="1345"/>
        <v/>
      </c>
      <c r="B3991" s="211" t="str">
        <f t="shared" si="1349"/>
        <v/>
      </c>
      <c r="C3991" s="220"/>
      <c r="D3991" s="174" t="str">
        <f t="shared" si="1346"/>
        <v/>
      </c>
      <c r="E3991" s="173"/>
      <c r="F3991" s="201">
        <f t="shared" si="1347"/>
        <v>0</v>
      </c>
      <c r="G3991" s="201">
        <f t="shared" si="1348"/>
        <v>0</v>
      </c>
    </row>
    <row r="3992" spans="1:7" ht="24" customHeight="1" x14ac:dyDescent="0.2">
      <c r="A3992" s="211" t="str">
        <f t="shared" si="1345"/>
        <v/>
      </c>
      <c r="B3992" s="211" t="str">
        <f t="shared" si="1349"/>
        <v/>
      </c>
      <c r="C3992" s="221"/>
      <c r="D3992" s="172" t="str">
        <f t="shared" si="1346"/>
        <v/>
      </c>
      <c r="E3992" s="176"/>
      <c r="F3992" s="201">
        <f t="shared" si="1347"/>
        <v>0</v>
      </c>
      <c r="G3992" s="201">
        <f t="shared" si="1348"/>
        <v>0</v>
      </c>
    </row>
    <row r="3993" spans="1:7" ht="24" customHeight="1" x14ac:dyDescent="0.2">
      <c r="A3993" s="211" t="str">
        <f t="shared" si="1345"/>
        <v/>
      </c>
      <c r="B3993" s="211" t="str">
        <f t="shared" si="1349"/>
        <v/>
      </c>
      <c r="C3993" s="221"/>
      <c r="D3993" s="172" t="str">
        <f t="shared" si="1346"/>
        <v/>
      </c>
      <c r="E3993" s="176"/>
      <c r="F3993" s="201">
        <f t="shared" si="1347"/>
        <v>0</v>
      </c>
      <c r="G3993" s="201">
        <f t="shared" si="1348"/>
        <v>0</v>
      </c>
    </row>
    <row r="3994" spans="1:7" ht="24" customHeight="1" x14ac:dyDescent="0.2">
      <c r="A3994" s="211" t="str">
        <f t="shared" si="1345"/>
        <v/>
      </c>
      <c r="B3994" s="211" t="str">
        <f t="shared" si="1349"/>
        <v/>
      </c>
      <c r="C3994" s="221"/>
      <c r="D3994" s="172" t="str">
        <f t="shared" si="1346"/>
        <v/>
      </c>
      <c r="E3994" s="176"/>
      <c r="F3994" s="201">
        <f t="shared" si="1347"/>
        <v>0</v>
      </c>
      <c r="G3994" s="201">
        <f t="shared" si="1348"/>
        <v>0</v>
      </c>
    </row>
    <row r="3995" spans="1:7" ht="24" customHeight="1" x14ac:dyDescent="0.2">
      <c r="A3995" s="211" t="str">
        <f t="shared" si="1345"/>
        <v/>
      </c>
      <c r="B3995" s="211" t="str">
        <f t="shared" si="1349"/>
        <v/>
      </c>
      <c r="C3995" s="221"/>
      <c r="D3995" s="172" t="str">
        <f t="shared" si="1346"/>
        <v/>
      </c>
      <c r="E3995" s="176"/>
      <c r="F3995" s="201">
        <f t="shared" si="1347"/>
        <v>0</v>
      </c>
      <c r="G3995" s="201">
        <f t="shared" si="1348"/>
        <v>0</v>
      </c>
    </row>
    <row r="3996" spans="1:7" ht="24" customHeight="1" x14ac:dyDescent="0.2">
      <c r="A3996" s="211" t="str">
        <f t="shared" si="1345"/>
        <v/>
      </c>
      <c r="B3996" s="211" t="str">
        <f t="shared" si="1349"/>
        <v/>
      </c>
      <c r="C3996" s="221"/>
      <c r="D3996" s="172" t="str">
        <f t="shared" si="1346"/>
        <v/>
      </c>
      <c r="E3996" s="176"/>
      <c r="F3996" s="201">
        <f t="shared" si="1347"/>
        <v>0</v>
      </c>
      <c r="G3996" s="201">
        <f t="shared" si="1348"/>
        <v>0</v>
      </c>
    </row>
    <row r="3997" spans="1:7" ht="24" customHeight="1" x14ac:dyDescent="0.2">
      <c r="A3997" s="211" t="str">
        <f t="shared" si="1345"/>
        <v/>
      </c>
      <c r="B3997" s="211" t="str">
        <f t="shared" si="1349"/>
        <v/>
      </c>
      <c r="C3997" s="221"/>
      <c r="D3997" s="172" t="str">
        <f t="shared" si="1346"/>
        <v/>
      </c>
      <c r="E3997" s="176"/>
      <c r="F3997" s="201">
        <f t="shared" si="1347"/>
        <v>0</v>
      </c>
      <c r="G3997" s="201">
        <f t="shared" si="1348"/>
        <v>0</v>
      </c>
    </row>
    <row r="3998" spans="1:7" ht="24" customHeight="1" x14ac:dyDescent="0.2">
      <c r="A3998" s="211" t="str">
        <f t="shared" si="1345"/>
        <v/>
      </c>
      <c r="B3998" s="211" t="str">
        <f t="shared" si="1349"/>
        <v/>
      </c>
      <c r="C3998" s="221"/>
      <c r="D3998" s="172" t="str">
        <f t="shared" si="1346"/>
        <v/>
      </c>
      <c r="E3998" s="176"/>
      <c r="F3998" s="201">
        <f t="shared" si="1347"/>
        <v>0</v>
      </c>
      <c r="G3998" s="201">
        <f t="shared" si="1348"/>
        <v>0</v>
      </c>
    </row>
    <row r="3999" spans="1:7" ht="24" customHeight="1" x14ac:dyDescent="0.2">
      <c r="A3999" s="211" t="str">
        <f t="shared" si="1345"/>
        <v/>
      </c>
      <c r="B3999" s="211" t="str">
        <f t="shared" si="1349"/>
        <v/>
      </c>
      <c r="C3999" s="221"/>
      <c r="D3999" s="172" t="str">
        <f t="shared" si="1346"/>
        <v/>
      </c>
      <c r="E3999" s="176"/>
      <c r="F3999" s="201">
        <f t="shared" si="1347"/>
        <v>0</v>
      </c>
      <c r="G3999" s="201">
        <f t="shared" si="1348"/>
        <v>0</v>
      </c>
    </row>
    <row r="4000" spans="1:7" ht="24" customHeight="1" x14ac:dyDescent="0.2">
      <c r="A4000" s="211" t="str">
        <f t="shared" si="1345"/>
        <v/>
      </c>
      <c r="B4000" s="211" t="str">
        <f t="shared" si="1349"/>
        <v/>
      </c>
      <c r="C4000" s="221"/>
      <c r="D4000" s="172" t="str">
        <f t="shared" si="1346"/>
        <v/>
      </c>
      <c r="E4000" s="176"/>
      <c r="F4000" s="201">
        <f t="shared" si="1347"/>
        <v>0</v>
      </c>
      <c r="G4000" s="201">
        <f t="shared" si="1348"/>
        <v>0</v>
      </c>
    </row>
    <row r="4001" spans="1:7" ht="24" customHeight="1" x14ac:dyDescent="0.2">
      <c r="A4001" s="211" t="str">
        <f t="shared" si="1345"/>
        <v/>
      </c>
      <c r="B4001" s="211" t="str">
        <f t="shared" si="1349"/>
        <v/>
      </c>
      <c r="C4001" s="221"/>
      <c r="D4001" s="172" t="str">
        <f t="shared" si="1346"/>
        <v/>
      </c>
      <c r="E4001" s="176"/>
      <c r="F4001" s="202">
        <f t="shared" si="1347"/>
        <v>0</v>
      </c>
      <c r="G4001" s="201">
        <f t="shared" si="1348"/>
        <v>0</v>
      </c>
    </row>
    <row r="4002" spans="1:7" ht="24" customHeight="1" x14ac:dyDescent="0.2">
      <c r="A4002" s="212"/>
      <c r="E4002" s="178"/>
      <c r="F4002" s="195" t="s">
        <v>1742</v>
      </c>
      <c r="G4002" s="222">
        <f t="shared" ref="G4002" si="1350">SUBTOTAL(9,G3988:G4001)</f>
        <v>0</v>
      </c>
    </row>
    <row r="4003" spans="1:7" ht="24" customHeight="1" x14ac:dyDescent="0.2">
      <c r="A4003" s="212"/>
      <c r="C4003" s="74" t="s">
        <v>1743</v>
      </c>
      <c r="E4003" s="178"/>
      <c r="G4003" s="194"/>
    </row>
    <row r="4004" spans="1:7" ht="24" customHeight="1" x14ac:dyDescent="0.2">
      <c r="A4004" s="211" t="str">
        <f t="shared" ref="A4004:A4011" si="1351">IFERROR(VLOOKUP(C4004,Tabla_Insumos,4,FALSE),"")</f>
        <v/>
      </c>
      <c r="B4004" s="211" t="str">
        <f t="shared" ref="B4004:B4011" si="1352">IFERROR(VLOOKUP(A4004,Tabla_Indices,5,FALSE),"")</f>
        <v/>
      </c>
      <c r="C4004" s="220"/>
      <c r="D4004" s="174" t="str">
        <f t="shared" ref="D4004:D4011" si="1353">IFERROR(VLOOKUP(C4004,Tabla_Insumos,2,FALSE),"")</f>
        <v/>
      </c>
      <c r="E4004" s="173"/>
      <c r="F4004" s="201">
        <f t="shared" ref="F4004:F4011" si="1354">IFERROR(VLOOKUP(C4004,Tabla_Insumos,3,FALSE),0)</f>
        <v>0</v>
      </c>
      <c r="G4004" s="201">
        <f t="shared" ref="G4004:G4011" si="1355">ROUND(E4004*F4004,2)</f>
        <v>0</v>
      </c>
    </row>
    <row r="4005" spans="1:7" ht="24" customHeight="1" x14ac:dyDescent="0.2">
      <c r="A4005" s="211" t="str">
        <f t="shared" si="1351"/>
        <v/>
      </c>
      <c r="B4005" s="211" t="str">
        <f t="shared" si="1352"/>
        <v/>
      </c>
      <c r="C4005" s="220"/>
      <c r="D4005" s="174" t="str">
        <f t="shared" si="1353"/>
        <v/>
      </c>
      <c r="E4005" s="173"/>
      <c r="F4005" s="201">
        <f t="shared" si="1354"/>
        <v>0</v>
      </c>
      <c r="G4005" s="201">
        <f t="shared" si="1355"/>
        <v>0</v>
      </c>
    </row>
    <row r="4006" spans="1:7" ht="24" customHeight="1" x14ac:dyDescent="0.2">
      <c r="A4006" s="211" t="str">
        <f t="shared" si="1351"/>
        <v/>
      </c>
      <c r="B4006" s="211" t="str">
        <f t="shared" si="1352"/>
        <v/>
      </c>
      <c r="C4006" s="220"/>
      <c r="D4006" s="174" t="str">
        <f t="shared" si="1353"/>
        <v/>
      </c>
      <c r="E4006" s="173"/>
      <c r="F4006" s="201">
        <f t="shared" si="1354"/>
        <v>0</v>
      </c>
      <c r="G4006" s="201">
        <f t="shared" si="1355"/>
        <v>0</v>
      </c>
    </row>
    <row r="4007" spans="1:7" ht="24" customHeight="1" x14ac:dyDescent="0.2">
      <c r="A4007" s="211" t="str">
        <f t="shared" si="1351"/>
        <v/>
      </c>
      <c r="B4007" s="211" t="str">
        <f t="shared" si="1352"/>
        <v/>
      </c>
      <c r="C4007" s="220"/>
      <c r="D4007" s="174" t="str">
        <f t="shared" si="1353"/>
        <v/>
      </c>
      <c r="E4007" s="173"/>
      <c r="F4007" s="201">
        <f t="shared" si="1354"/>
        <v>0</v>
      </c>
      <c r="G4007" s="201">
        <f t="shared" si="1355"/>
        <v>0</v>
      </c>
    </row>
    <row r="4008" spans="1:7" ht="24" customHeight="1" x14ac:dyDescent="0.2">
      <c r="A4008" s="211" t="str">
        <f t="shared" si="1351"/>
        <v/>
      </c>
      <c r="B4008" s="211" t="str">
        <f t="shared" si="1352"/>
        <v/>
      </c>
      <c r="C4008" s="220"/>
      <c r="D4008" s="174" t="str">
        <f t="shared" si="1353"/>
        <v/>
      </c>
      <c r="E4008" s="173"/>
      <c r="F4008" s="201">
        <f t="shared" si="1354"/>
        <v>0</v>
      </c>
      <c r="G4008" s="201">
        <f t="shared" si="1355"/>
        <v>0</v>
      </c>
    </row>
    <row r="4009" spans="1:7" ht="24" customHeight="1" x14ac:dyDescent="0.2">
      <c r="A4009" s="211" t="str">
        <f t="shared" si="1351"/>
        <v/>
      </c>
      <c r="B4009" s="211" t="str">
        <f t="shared" si="1352"/>
        <v/>
      </c>
      <c r="C4009" s="220"/>
      <c r="D4009" s="174" t="str">
        <f t="shared" si="1353"/>
        <v/>
      </c>
      <c r="E4009" s="173"/>
      <c r="F4009" s="201">
        <f t="shared" si="1354"/>
        <v>0</v>
      </c>
      <c r="G4009" s="201">
        <f t="shared" si="1355"/>
        <v>0</v>
      </c>
    </row>
    <row r="4010" spans="1:7" ht="24" customHeight="1" x14ac:dyDescent="0.2">
      <c r="A4010" s="211" t="str">
        <f t="shared" si="1351"/>
        <v/>
      </c>
      <c r="B4010" s="211" t="str">
        <f t="shared" si="1352"/>
        <v/>
      </c>
      <c r="C4010" s="221"/>
      <c r="D4010" s="172" t="str">
        <f t="shared" si="1353"/>
        <v/>
      </c>
      <c r="E4010" s="176"/>
      <c r="F4010" s="201">
        <f t="shared" si="1354"/>
        <v>0</v>
      </c>
      <c r="G4010" s="201">
        <f t="shared" si="1355"/>
        <v>0</v>
      </c>
    </row>
    <row r="4011" spans="1:7" ht="24" customHeight="1" x14ac:dyDescent="0.2">
      <c r="A4011" s="211" t="str">
        <f t="shared" si="1351"/>
        <v/>
      </c>
      <c r="B4011" s="211" t="str">
        <f t="shared" si="1352"/>
        <v/>
      </c>
      <c r="C4011" s="221"/>
      <c r="D4011" s="172" t="str">
        <f t="shared" si="1353"/>
        <v/>
      </c>
      <c r="E4011" s="176"/>
      <c r="F4011" s="201">
        <f t="shared" si="1354"/>
        <v>0</v>
      </c>
      <c r="G4011" s="201">
        <f t="shared" si="1355"/>
        <v>0</v>
      </c>
    </row>
    <row r="4012" spans="1:7" ht="24" customHeight="1" x14ac:dyDescent="0.2">
      <c r="A4012" s="212"/>
      <c r="E4012" s="178"/>
      <c r="F4012" s="195" t="s">
        <v>1744</v>
      </c>
      <c r="G4012" s="222">
        <f t="shared" ref="G4012" si="1356">SUBTOTAL(9,G4004:G4011)</f>
        <v>0</v>
      </c>
    </row>
    <row r="4013" spans="1:7" ht="24" customHeight="1" x14ac:dyDescent="0.2">
      <c r="A4013" s="212"/>
      <c r="C4013" s="74" t="s">
        <v>1745</v>
      </c>
      <c r="E4013" s="178"/>
      <c r="G4013" s="194"/>
    </row>
    <row r="4014" spans="1:7" ht="24" customHeight="1" x14ac:dyDescent="0.2">
      <c r="A4014" s="211" t="str">
        <f t="shared" ref="A4014:A4022" si="1357">IFERROR(VLOOKUP(C4014,Tabla_Insumos,4,FALSE),"")</f>
        <v/>
      </c>
      <c r="B4014" s="211" t="str">
        <f t="shared" ref="B4014:B4022" si="1358">IFERROR(VLOOKUP(C4014,Tabla_Insumos,5,FALSE),"")</f>
        <v/>
      </c>
      <c r="C4014" s="220"/>
      <c r="D4014" s="174" t="str">
        <f t="shared" ref="D4014:D4022" si="1359">IFERROR(VLOOKUP(C4014,Tabla_Insumos,2,FALSE),"")</f>
        <v/>
      </c>
      <c r="E4014" s="173"/>
      <c r="F4014" s="201">
        <f t="shared" ref="F4014:F4022" si="1360">IFERROR(VLOOKUP(C4014,Tabla_Insumos,3,FALSE),0)</f>
        <v>0</v>
      </c>
      <c r="G4014" s="201">
        <f t="shared" ref="G4014:G4022" si="1361">ROUND(E4014*F4014,2)</f>
        <v>0</v>
      </c>
    </row>
    <row r="4015" spans="1:7" ht="24" customHeight="1" x14ac:dyDescent="0.2">
      <c r="A4015" s="211" t="str">
        <f t="shared" si="1357"/>
        <v/>
      </c>
      <c r="B4015" s="211" t="str">
        <f t="shared" si="1358"/>
        <v/>
      </c>
      <c r="C4015" s="220"/>
      <c r="D4015" s="174" t="str">
        <f t="shared" si="1359"/>
        <v/>
      </c>
      <c r="E4015" s="173"/>
      <c r="F4015" s="201">
        <f t="shared" si="1360"/>
        <v>0</v>
      </c>
      <c r="G4015" s="201">
        <f t="shared" si="1361"/>
        <v>0</v>
      </c>
    </row>
    <row r="4016" spans="1:7" ht="24" customHeight="1" x14ac:dyDescent="0.2">
      <c r="A4016" s="211" t="str">
        <f t="shared" si="1357"/>
        <v/>
      </c>
      <c r="B4016" s="211" t="str">
        <f t="shared" si="1358"/>
        <v/>
      </c>
      <c r="C4016" s="221"/>
      <c r="D4016" s="172" t="str">
        <f t="shared" si="1359"/>
        <v/>
      </c>
      <c r="E4016" s="176"/>
      <c r="F4016" s="201">
        <f t="shared" si="1360"/>
        <v>0</v>
      </c>
      <c r="G4016" s="201">
        <f t="shared" si="1361"/>
        <v>0</v>
      </c>
    </row>
    <row r="4017" spans="1:7" ht="24" customHeight="1" x14ac:dyDescent="0.2">
      <c r="A4017" s="211" t="str">
        <f t="shared" si="1357"/>
        <v/>
      </c>
      <c r="B4017" s="211" t="str">
        <f t="shared" si="1358"/>
        <v/>
      </c>
      <c r="C4017" s="221"/>
      <c r="D4017" s="172" t="str">
        <f t="shared" si="1359"/>
        <v/>
      </c>
      <c r="E4017" s="176"/>
      <c r="F4017" s="201">
        <f t="shared" si="1360"/>
        <v>0</v>
      </c>
      <c r="G4017" s="201">
        <f t="shared" si="1361"/>
        <v>0</v>
      </c>
    </row>
    <row r="4018" spans="1:7" ht="24" customHeight="1" x14ac:dyDescent="0.2">
      <c r="A4018" s="211" t="str">
        <f t="shared" si="1357"/>
        <v/>
      </c>
      <c r="B4018" s="211" t="str">
        <f t="shared" si="1358"/>
        <v/>
      </c>
      <c r="C4018" s="221"/>
      <c r="D4018" s="172" t="str">
        <f t="shared" si="1359"/>
        <v/>
      </c>
      <c r="E4018" s="176"/>
      <c r="F4018" s="201">
        <f t="shared" si="1360"/>
        <v>0</v>
      </c>
      <c r="G4018" s="201">
        <f t="shared" si="1361"/>
        <v>0</v>
      </c>
    </row>
    <row r="4019" spans="1:7" ht="24" customHeight="1" x14ac:dyDescent="0.2">
      <c r="A4019" s="211" t="str">
        <f t="shared" si="1357"/>
        <v/>
      </c>
      <c r="B4019" s="211" t="str">
        <f t="shared" si="1358"/>
        <v/>
      </c>
      <c r="C4019" s="221"/>
      <c r="D4019" s="172" t="str">
        <f t="shared" si="1359"/>
        <v/>
      </c>
      <c r="E4019" s="176"/>
      <c r="F4019" s="201">
        <f t="shared" si="1360"/>
        <v>0</v>
      </c>
      <c r="G4019" s="201">
        <f t="shared" si="1361"/>
        <v>0</v>
      </c>
    </row>
    <row r="4020" spans="1:7" ht="24" customHeight="1" x14ac:dyDescent="0.2">
      <c r="A4020" s="211" t="str">
        <f t="shared" si="1357"/>
        <v/>
      </c>
      <c r="B4020" s="211" t="str">
        <f t="shared" si="1358"/>
        <v/>
      </c>
      <c r="C4020" s="221"/>
      <c r="D4020" s="172" t="str">
        <f t="shared" si="1359"/>
        <v/>
      </c>
      <c r="E4020" s="176"/>
      <c r="F4020" s="201">
        <f t="shared" si="1360"/>
        <v>0</v>
      </c>
      <c r="G4020" s="201">
        <f t="shared" si="1361"/>
        <v>0</v>
      </c>
    </row>
    <row r="4021" spans="1:7" ht="24" customHeight="1" x14ac:dyDescent="0.2">
      <c r="A4021" s="211" t="str">
        <f t="shared" si="1357"/>
        <v/>
      </c>
      <c r="B4021" s="211" t="str">
        <f t="shared" si="1358"/>
        <v/>
      </c>
      <c r="C4021" s="221"/>
      <c r="D4021" s="172" t="str">
        <f t="shared" si="1359"/>
        <v/>
      </c>
      <c r="E4021" s="176"/>
      <c r="F4021" s="201">
        <f t="shared" si="1360"/>
        <v>0</v>
      </c>
      <c r="G4021" s="201">
        <f t="shared" si="1361"/>
        <v>0</v>
      </c>
    </row>
    <row r="4022" spans="1:7" ht="24" customHeight="1" x14ac:dyDescent="0.2">
      <c r="A4022" s="211" t="str">
        <f t="shared" si="1357"/>
        <v/>
      </c>
      <c r="B4022" s="211" t="str">
        <f t="shared" si="1358"/>
        <v/>
      </c>
      <c r="C4022" s="221"/>
      <c r="D4022" s="172" t="str">
        <f t="shared" si="1359"/>
        <v/>
      </c>
      <c r="E4022" s="176"/>
      <c r="F4022" s="201">
        <f t="shared" si="1360"/>
        <v>0</v>
      </c>
      <c r="G4022" s="201">
        <f t="shared" si="1361"/>
        <v>0</v>
      </c>
    </row>
    <row r="4023" spans="1:7" ht="24" customHeight="1" x14ac:dyDescent="0.2">
      <c r="A4023" s="213"/>
      <c r="E4023" s="178"/>
      <c r="F4023" s="195" t="s">
        <v>1746</v>
      </c>
      <c r="G4023" s="222">
        <f t="shared" ref="G4023" si="1362">SUBTOTAL(9,G4014:G4022)</f>
        <v>0</v>
      </c>
    </row>
    <row r="4024" spans="1:7" ht="24" customHeight="1" x14ac:dyDescent="0.2">
      <c r="A4024" s="212"/>
      <c r="E4024" s="178"/>
      <c r="G4024" s="194"/>
    </row>
    <row r="4025" spans="1:7" ht="24" customHeight="1" x14ac:dyDescent="0.2">
      <c r="A4025" s="214" t="str">
        <f t="shared" ref="A4025:B4025" si="1363">B3983</f>
        <v>14.6.1</v>
      </c>
      <c r="B4025" s="98" t="str">
        <f t="shared" si="1363"/>
        <v>Piezas especiales</v>
      </c>
      <c r="C4025" s="197"/>
      <c r="D4025" s="197" t="s">
        <v>1747</v>
      </c>
      <c r="E4025" s="198"/>
      <c r="F4025" s="225" t="s">
        <v>1748</v>
      </c>
      <c r="G4025" s="226">
        <f t="shared" ref="G4025" si="1364">SUBTOTAL(9,G3988:G4024)</f>
        <v>0</v>
      </c>
    </row>
    <row r="4026" spans="1:7" ht="24" customHeight="1" x14ac:dyDescent="0.2">
      <c r="A4026" s="203" t="s">
        <v>1725</v>
      </c>
      <c r="B4026" s="204"/>
      <c r="C4026" s="99"/>
      <c r="D4026" s="99"/>
      <c r="E4026" s="99"/>
      <c r="F4026" s="99"/>
      <c r="G4026" s="215"/>
    </row>
    <row r="4027" spans="1:7" ht="24" customHeight="1" x14ac:dyDescent="0.2">
      <c r="A4027" s="206" t="s">
        <v>1726</v>
      </c>
      <c r="B4027" s="207" t="str">
        <f>Comitente</f>
        <v>SUBSECRETARIA DE OBRAS PUBLICAS</v>
      </c>
      <c r="C4027" s="216"/>
      <c r="D4027" s="74"/>
      <c r="E4027" s="74"/>
      <c r="F4027" s="190"/>
      <c r="G4027" s="191"/>
    </row>
    <row r="4028" spans="1:7" ht="24" customHeight="1" x14ac:dyDescent="0.2">
      <c r="A4028" s="206" t="s">
        <v>1727</v>
      </c>
      <c r="B4028" s="207">
        <f>Contratista</f>
        <v>0</v>
      </c>
      <c r="C4028" s="217"/>
      <c r="D4028" s="217"/>
      <c r="E4028" s="217"/>
      <c r="F4028" s="190"/>
      <c r="G4028" s="191"/>
    </row>
    <row r="4029" spans="1:7" ht="24" customHeight="1" x14ac:dyDescent="0.2">
      <c r="A4029" s="206" t="s">
        <v>1728</v>
      </c>
      <c r="B4029" s="207" t="str">
        <f>Obra</f>
        <v>CAPS. VIRGEN DE GUADALUPE</v>
      </c>
      <c r="C4029" s="217"/>
      <c r="D4029" s="217"/>
      <c r="E4029" s="217"/>
      <c r="F4029" s="190" t="s">
        <v>1729</v>
      </c>
      <c r="G4029" s="218">
        <f>Fecha_Base</f>
        <v>0</v>
      </c>
    </row>
    <row r="4030" spans="1:7" ht="24" customHeight="1" x14ac:dyDescent="0.2">
      <c r="A4030" s="208" t="s">
        <v>1730</v>
      </c>
      <c r="B4030" s="100" t="str">
        <f>Ubicación</f>
        <v xml:space="preserve"> Calle Enfermera Medina y Cristobal Colon - Dpto. CAUCETE   -  Sup. 227,50m2</v>
      </c>
      <c r="C4030" s="74"/>
      <c r="E4030" s="178"/>
      <c r="G4030" s="194"/>
    </row>
    <row r="4031" spans="1:7" ht="24" customHeight="1" x14ac:dyDescent="0.2">
      <c r="A4031" s="208" t="s">
        <v>1731</v>
      </c>
      <c r="B4031" s="192">
        <f t="shared" ref="B4031" si="1365">IFERROR(VALUE(LEFT(B4032,FIND(".",B4032)-1)),"")</f>
        <v>14</v>
      </c>
      <c r="C4031" s="71" t="str">
        <f>IFERROR(VLOOKUP(B4031,Tabla_CyP,2,FALSE),"VIDRIOS Y ESPEJOS ")</f>
        <v xml:space="preserve">VIDRIOS Y ESPEJOS </v>
      </c>
      <c r="E4031" s="178"/>
      <c r="G4031" s="194"/>
    </row>
    <row r="4032" spans="1:7" ht="24" customHeight="1" x14ac:dyDescent="0.2">
      <c r="A4032" s="208" t="s">
        <v>1732</v>
      </c>
      <c r="B4032" s="193" t="str">
        <f>IFERROR(VLOOKUP(COUNTIF($A$1:A4032,"ANALISIS DE PRECIOS"),Tabla_NumeroItem,2,FALSE),"")</f>
        <v>14.6.2</v>
      </c>
      <c r="C4032" s="71" t="str">
        <f>IFERROR(VLOOKUP(B4032,Tabla_CyP,2,FALSE),"")</f>
        <v>Cañerías para distribución de agua</v>
      </c>
      <c r="E4032" s="178"/>
      <c r="F4032" s="190" t="s">
        <v>1733</v>
      </c>
      <c r="G4032" s="194" t="str">
        <f>IFERROR(VLOOKUP(B4032,Tabla_CyP,4,FALSE),"")</f>
        <v>gl</v>
      </c>
    </row>
    <row r="4033" spans="1:7" ht="24" customHeight="1" x14ac:dyDescent="0.2">
      <c r="A4033" s="208"/>
      <c r="B4033" s="100"/>
      <c r="E4033" s="178"/>
      <c r="G4033" s="194"/>
    </row>
    <row r="4034" spans="1:7" ht="24" customHeight="1" x14ac:dyDescent="0.2">
      <c r="A4034" s="419" t="s">
        <v>1734</v>
      </c>
      <c r="B4034" s="420"/>
      <c r="C4034" s="421" t="s">
        <v>1690</v>
      </c>
      <c r="D4034" s="421" t="s">
        <v>1735</v>
      </c>
      <c r="E4034" s="423" t="s">
        <v>1736</v>
      </c>
      <c r="F4034" s="425" t="s">
        <v>1737</v>
      </c>
      <c r="G4034" s="425" t="s">
        <v>1738</v>
      </c>
    </row>
    <row r="4035" spans="1:7" ht="24" customHeight="1" x14ac:dyDescent="0.2">
      <c r="A4035" s="209" t="s">
        <v>1739</v>
      </c>
      <c r="B4035" s="209" t="s">
        <v>1740</v>
      </c>
      <c r="C4035" s="422"/>
      <c r="D4035" s="422"/>
      <c r="E4035" s="424"/>
      <c r="F4035" s="426"/>
      <c r="G4035" s="426"/>
    </row>
    <row r="4036" spans="1:7" ht="24" customHeight="1" x14ac:dyDescent="0.2">
      <c r="A4036" s="189"/>
      <c r="B4036" s="210"/>
      <c r="C4036" s="89" t="s">
        <v>1741</v>
      </c>
      <c r="D4036" s="197"/>
      <c r="E4036" s="198"/>
      <c r="F4036" s="199"/>
      <c r="G4036" s="200"/>
    </row>
    <row r="4037" spans="1:7" ht="24" customHeight="1" x14ac:dyDescent="0.2">
      <c r="A4037" s="211" t="str">
        <f t="shared" ref="A4037:A4050" si="1366">IFERROR(VLOOKUP(C4037,Tabla_Insumos,4,FALSE),"")</f>
        <v/>
      </c>
      <c r="B4037" s="211" t="str">
        <f>IFERROR(VLOOKUP(C4037,Tabla_Insumos,5,FALSE),"")</f>
        <v/>
      </c>
      <c r="C4037" s="220"/>
      <c r="D4037" s="174" t="str">
        <f t="shared" ref="D4037:D4050" si="1367">IFERROR(VLOOKUP(C4037,Tabla_Insumos,2,FALSE),"")</f>
        <v/>
      </c>
      <c r="E4037" s="173"/>
      <c r="F4037" s="201">
        <f t="shared" ref="F4037:F4050" si="1368">IFERROR(VLOOKUP(C4037,Tabla_Insumos,3,FALSE),0)</f>
        <v>0</v>
      </c>
      <c r="G4037" s="201">
        <f t="shared" ref="G4037:G4050" si="1369">ROUND(E4037*F4037,2)</f>
        <v>0</v>
      </c>
    </row>
    <row r="4038" spans="1:7" ht="24" customHeight="1" x14ac:dyDescent="0.2">
      <c r="A4038" s="211" t="str">
        <f t="shared" si="1366"/>
        <v/>
      </c>
      <c r="B4038" s="211" t="str">
        <f t="shared" ref="B4038:B4050" si="1370">IFERROR(VLOOKUP(C4038,Tabla_Insumos,5,FALSE),"")</f>
        <v/>
      </c>
      <c r="C4038" s="220"/>
      <c r="D4038" s="174" t="str">
        <f t="shared" si="1367"/>
        <v/>
      </c>
      <c r="E4038" s="173"/>
      <c r="F4038" s="201">
        <f t="shared" si="1368"/>
        <v>0</v>
      </c>
      <c r="G4038" s="201">
        <f t="shared" si="1369"/>
        <v>0</v>
      </c>
    </row>
    <row r="4039" spans="1:7" ht="24" customHeight="1" x14ac:dyDescent="0.2">
      <c r="A4039" s="211" t="str">
        <f t="shared" si="1366"/>
        <v/>
      </c>
      <c r="B4039" s="211" t="str">
        <f t="shared" si="1370"/>
        <v/>
      </c>
      <c r="C4039" s="227"/>
      <c r="D4039" s="174" t="str">
        <f t="shared" si="1367"/>
        <v/>
      </c>
      <c r="E4039" s="173"/>
      <c r="F4039" s="201">
        <f t="shared" si="1368"/>
        <v>0</v>
      </c>
      <c r="G4039" s="201">
        <f t="shared" si="1369"/>
        <v>0</v>
      </c>
    </row>
    <row r="4040" spans="1:7" ht="24" customHeight="1" x14ac:dyDescent="0.2">
      <c r="A4040" s="211" t="str">
        <f t="shared" si="1366"/>
        <v/>
      </c>
      <c r="B4040" s="211" t="str">
        <f t="shared" si="1370"/>
        <v/>
      </c>
      <c r="C4040" s="220"/>
      <c r="D4040" s="174" t="str">
        <f t="shared" si="1367"/>
        <v/>
      </c>
      <c r="E4040" s="173"/>
      <c r="F4040" s="201">
        <f t="shared" si="1368"/>
        <v>0</v>
      </c>
      <c r="G4040" s="201">
        <f t="shared" si="1369"/>
        <v>0</v>
      </c>
    </row>
    <row r="4041" spans="1:7" ht="24" customHeight="1" x14ac:dyDescent="0.2">
      <c r="A4041" s="211" t="str">
        <f t="shared" si="1366"/>
        <v/>
      </c>
      <c r="B4041" s="211" t="str">
        <f t="shared" si="1370"/>
        <v/>
      </c>
      <c r="C4041" s="221"/>
      <c r="D4041" s="172" t="str">
        <f t="shared" si="1367"/>
        <v/>
      </c>
      <c r="E4041" s="176"/>
      <c r="F4041" s="201">
        <f t="shared" si="1368"/>
        <v>0</v>
      </c>
      <c r="G4041" s="201">
        <f t="shared" si="1369"/>
        <v>0</v>
      </c>
    </row>
    <row r="4042" spans="1:7" ht="24" customHeight="1" x14ac:dyDescent="0.2">
      <c r="A4042" s="211" t="str">
        <f t="shared" si="1366"/>
        <v/>
      </c>
      <c r="B4042" s="211" t="str">
        <f t="shared" si="1370"/>
        <v/>
      </c>
      <c r="C4042" s="221"/>
      <c r="D4042" s="172" t="str">
        <f t="shared" si="1367"/>
        <v/>
      </c>
      <c r="E4042" s="176"/>
      <c r="F4042" s="201">
        <f t="shared" si="1368"/>
        <v>0</v>
      </c>
      <c r="G4042" s="201">
        <f t="shared" si="1369"/>
        <v>0</v>
      </c>
    </row>
    <row r="4043" spans="1:7" ht="24" customHeight="1" x14ac:dyDescent="0.2">
      <c r="A4043" s="211" t="str">
        <f t="shared" si="1366"/>
        <v/>
      </c>
      <c r="B4043" s="211" t="str">
        <f t="shared" si="1370"/>
        <v/>
      </c>
      <c r="C4043" s="221"/>
      <c r="D4043" s="172" t="str">
        <f t="shared" si="1367"/>
        <v/>
      </c>
      <c r="E4043" s="176"/>
      <c r="F4043" s="201">
        <f t="shared" si="1368"/>
        <v>0</v>
      </c>
      <c r="G4043" s="201">
        <f t="shared" si="1369"/>
        <v>0</v>
      </c>
    </row>
    <row r="4044" spans="1:7" ht="24" customHeight="1" x14ac:dyDescent="0.2">
      <c r="A4044" s="211" t="str">
        <f t="shared" si="1366"/>
        <v/>
      </c>
      <c r="B4044" s="211" t="str">
        <f t="shared" si="1370"/>
        <v/>
      </c>
      <c r="C4044" s="221"/>
      <c r="D4044" s="172" t="str">
        <f t="shared" si="1367"/>
        <v/>
      </c>
      <c r="E4044" s="176"/>
      <c r="F4044" s="201">
        <f t="shared" si="1368"/>
        <v>0</v>
      </c>
      <c r="G4044" s="201">
        <f t="shared" si="1369"/>
        <v>0</v>
      </c>
    </row>
    <row r="4045" spans="1:7" ht="24" customHeight="1" x14ac:dyDescent="0.2">
      <c r="A4045" s="211" t="str">
        <f t="shared" si="1366"/>
        <v/>
      </c>
      <c r="B4045" s="211" t="str">
        <f t="shared" si="1370"/>
        <v/>
      </c>
      <c r="C4045" s="221"/>
      <c r="D4045" s="172" t="str">
        <f t="shared" si="1367"/>
        <v/>
      </c>
      <c r="E4045" s="176"/>
      <c r="F4045" s="201">
        <f t="shared" si="1368"/>
        <v>0</v>
      </c>
      <c r="G4045" s="201">
        <f t="shared" si="1369"/>
        <v>0</v>
      </c>
    </row>
    <row r="4046" spans="1:7" ht="24" customHeight="1" x14ac:dyDescent="0.2">
      <c r="A4046" s="211" t="str">
        <f t="shared" si="1366"/>
        <v/>
      </c>
      <c r="B4046" s="211" t="str">
        <f t="shared" si="1370"/>
        <v/>
      </c>
      <c r="C4046" s="221"/>
      <c r="D4046" s="172" t="str">
        <f t="shared" si="1367"/>
        <v/>
      </c>
      <c r="E4046" s="176"/>
      <c r="F4046" s="201">
        <f t="shared" si="1368"/>
        <v>0</v>
      </c>
      <c r="G4046" s="201">
        <f t="shared" si="1369"/>
        <v>0</v>
      </c>
    </row>
    <row r="4047" spans="1:7" ht="24" customHeight="1" x14ac:dyDescent="0.2">
      <c r="A4047" s="211" t="str">
        <f t="shared" si="1366"/>
        <v/>
      </c>
      <c r="B4047" s="211" t="str">
        <f t="shared" si="1370"/>
        <v/>
      </c>
      <c r="C4047" s="221"/>
      <c r="D4047" s="172" t="str">
        <f t="shared" si="1367"/>
        <v/>
      </c>
      <c r="E4047" s="176"/>
      <c r="F4047" s="201">
        <f t="shared" si="1368"/>
        <v>0</v>
      </c>
      <c r="G4047" s="201">
        <f t="shared" si="1369"/>
        <v>0</v>
      </c>
    </row>
    <row r="4048" spans="1:7" ht="24" customHeight="1" x14ac:dyDescent="0.2">
      <c r="A4048" s="211" t="str">
        <f t="shared" si="1366"/>
        <v/>
      </c>
      <c r="B4048" s="211" t="str">
        <f t="shared" si="1370"/>
        <v/>
      </c>
      <c r="C4048" s="221"/>
      <c r="D4048" s="172" t="str">
        <f t="shared" si="1367"/>
        <v/>
      </c>
      <c r="E4048" s="176"/>
      <c r="F4048" s="201">
        <f t="shared" si="1368"/>
        <v>0</v>
      </c>
      <c r="G4048" s="201">
        <f t="shared" si="1369"/>
        <v>0</v>
      </c>
    </row>
    <row r="4049" spans="1:7" ht="24" customHeight="1" x14ac:dyDescent="0.2">
      <c r="A4049" s="211" t="str">
        <f t="shared" si="1366"/>
        <v/>
      </c>
      <c r="B4049" s="211" t="str">
        <f t="shared" si="1370"/>
        <v/>
      </c>
      <c r="C4049" s="221"/>
      <c r="D4049" s="172" t="str">
        <f t="shared" si="1367"/>
        <v/>
      </c>
      <c r="E4049" s="176"/>
      <c r="F4049" s="201">
        <f t="shared" si="1368"/>
        <v>0</v>
      </c>
      <c r="G4049" s="201">
        <f t="shared" si="1369"/>
        <v>0</v>
      </c>
    </row>
    <row r="4050" spans="1:7" ht="24" customHeight="1" x14ac:dyDescent="0.2">
      <c r="A4050" s="211" t="str">
        <f t="shared" si="1366"/>
        <v/>
      </c>
      <c r="B4050" s="211" t="str">
        <f t="shared" si="1370"/>
        <v/>
      </c>
      <c r="C4050" s="221"/>
      <c r="D4050" s="172" t="str">
        <f t="shared" si="1367"/>
        <v/>
      </c>
      <c r="E4050" s="176"/>
      <c r="F4050" s="202">
        <f t="shared" si="1368"/>
        <v>0</v>
      </c>
      <c r="G4050" s="201">
        <f t="shared" si="1369"/>
        <v>0</v>
      </c>
    </row>
    <row r="4051" spans="1:7" ht="24" customHeight="1" x14ac:dyDescent="0.2">
      <c r="A4051" s="212"/>
      <c r="E4051" s="178"/>
      <c r="F4051" s="195" t="s">
        <v>1742</v>
      </c>
      <c r="G4051" s="222">
        <f t="shared" ref="G4051" si="1371">SUBTOTAL(9,G4037:G4050)</f>
        <v>0</v>
      </c>
    </row>
    <row r="4052" spans="1:7" ht="24" customHeight="1" x14ac:dyDescent="0.2">
      <c r="A4052" s="212"/>
      <c r="C4052" s="74" t="s">
        <v>1743</v>
      </c>
      <c r="E4052" s="178"/>
      <c r="G4052" s="194"/>
    </row>
    <row r="4053" spans="1:7" ht="24" customHeight="1" x14ac:dyDescent="0.2">
      <c r="A4053" s="211" t="str">
        <f t="shared" ref="A4053:A4060" si="1372">IFERROR(VLOOKUP(C4053,Tabla_Insumos,4,FALSE),"")</f>
        <v/>
      </c>
      <c r="B4053" s="211" t="str">
        <f t="shared" ref="B4053:B4060" si="1373">IFERROR(VLOOKUP(A4053,Tabla_Indices,5,FALSE),"")</f>
        <v/>
      </c>
      <c r="C4053" s="220"/>
      <c r="D4053" s="174" t="str">
        <f t="shared" ref="D4053:D4060" si="1374">IFERROR(VLOOKUP(C4053,Tabla_Insumos,2,FALSE),"")</f>
        <v/>
      </c>
      <c r="E4053" s="173"/>
      <c r="F4053" s="201">
        <f t="shared" ref="F4053:F4060" si="1375">IFERROR(VLOOKUP(C4053,Tabla_Insumos,3,FALSE),0)</f>
        <v>0</v>
      </c>
      <c r="G4053" s="201">
        <f t="shared" ref="G4053:G4060" si="1376">ROUND(E4053*F4053,2)</f>
        <v>0</v>
      </c>
    </row>
    <row r="4054" spans="1:7" ht="24" customHeight="1" x14ac:dyDescent="0.2">
      <c r="A4054" s="211" t="str">
        <f t="shared" si="1372"/>
        <v/>
      </c>
      <c r="B4054" s="211" t="str">
        <f t="shared" si="1373"/>
        <v/>
      </c>
      <c r="C4054" s="220"/>
      <c r="D4054" s="174" t="str">
        <f t="shared" si="1374"/>
        <v/>
      </c>
      <c r="E4054" s="173"/>
      <c r="F4054" s="201">
        <f t="shared" si="1375"/>
        <v>0</v>
      </c>
      <c r="G4054" s="201">
        <f t="shared" si="1376"/>
        <v>0</v>
      </c>
    </row>
    <row r="4055" spans="1:7" ht="24" customHeight="1" x14ac:dyDescent="0.2">
      <c r="A4055" s="211" t="str">
        <f t="shared" si="1372"/>
        <v/>
      </c>
      <c r="B4055" s="211" t="str">
        <f t="shared" si="1373"/>
        <v/>
      </c>
      <c r="C4055" s="220"/>
      <c r="D4055" s="174" t="str">
        <f t="shared" si="1374"/>
        <v/>
      </c>
      <c r="E4055" s="173"/>
      <c r="F4055" s="201">
        <f t="shared" si="1375"/>
        <v>0</v>
      </c>
      <c r="G4055" s="201">
        <f t="shared" si="1376"/>
        <v>0</v>
      </c>
    </row>
    <row r="4056" spans="1:7" ht="24" customHeight="1" x14ac:dyDescent="0.2">
      <c r="A4056" s="211" t="str">
        <f t="shared" si="1372"/>
        <v/>
      </c>
      <c r="B4056" s="211" t="str">
        <f t="shared" si="1373"/>
        <v/>
      </c>
      <c r="C4056" s="220"/>
      <c r="D4056" s="174" t="str">
        <f t="shared" si="1374"/>
        <v/>
      </c>
      <c r="E4056" s="173"/>
      <c r="F4056" s="201">
        <f t="shared" si="1375"/>
        <v>0</v>
      </c>
      <c r="G4056" s="201">
        <f t="shared" si="1376"/>
        <v>0</v>
      </c>
    </row>
    <row r="4057" spans="1:7" ht="24" customHeight="1" x14ac:dyDescent="0.2">
      <c r="A4057" s="211" t="str">
        <f t="shared" si="1372"/>
        <v/>
      </c>
      <c r="B4057" s="211" t="str">
        <f t="shared" si="1373"/>
        <v/>
      </c>
      <c r="C4057" s="220"/>
      <c r="D4057" s="174" t="str">
        <f t="shared" si="1374"/>
        <v/>
      </c>
      <c r="E4057" s="173"/>
      <c r="F4057" s="201">
        <f t="shared" si="1375"/>
        <v>0</v>
      </c>
      <c r="G4057" s="201">
        <f t="shared" si="1376"/>
        <v>0</v>
      </c>
    </row>
    <row r="4058" spans="1:7" ht="24" customHeight="1" x14ac:dyDescent="0.2">
      <c r="A4058" s="211" t="str">
        <f t="shared" si="1372"/>
        <v/>
      </c>
      <c r="B4058" s="211" t="str">
        <f t="shared" si="1373"/>
        <v/>
      </c>
      <c r="C4058" s="220"/>
      <c r="D4058" s="174" t="str">
        <f t="shared" si="1374"/>
        <v/>
      </c>
      <c r="E4058" s="173"/>
      <c r="F4058" s="201">
        <f t="shared" si="1375"/>
        <v>0</v>
      </c>
      <c r="G4058" s="201">
        <f t="shared" si="1376"/>
        <v>0</v>
      </c>
    </row>
    <row r="4059" spans="1:7" ht="24" customHeight="1" x14ac:dyDescent="0.2">
      <c r="A4059" s="211" t="str">
        <f t="shared" si="1372"/>
        <v/>
      </c>
      <c r="B4059" s="211" t="str">
        <f t="shared" si="1373"/>
        <v/>
      </c>
      <c r="C4059" s="221"/>
      <c r="D4059" s="172" t="str">
        <f t="shared" si="1374"/>
        <v/>
      </c>
      <c r="E4059" s="176"/>
      <c r="F4059" s="201">
        <f t="shared" si="1375"/>
        <v>0</v>
      </c>
      <c r="G4059" s="201">
        <f t="shared" si="1376"/>
        <v>0</v>
      </c>
    </row>
    <row r="4060" spans="1:7" ht="24" customHeight="1" x14ac:dyDescent="0.2">
      <c r="A4060" s="211" t="str">
        <f t="shared" si="1372"/>
        <v/>
      </c>
      <c r="B4060" s="211" t="str">
        <f t="shared" si="1373"/>
        <v/>
      </c>
      <c r="C4060" s="221"/>
      <c r="D4060" s="172" t="str">
        <f t="shared" si="1374"/>
        <v/>
      </c>
      <c r="E4060" s="176"/>
      <c r="F4060" s="201">
        <f t="shared" si="1375"/>
        <v>0</v>
      </c>
      <c r="G4060" s="201">
        <f t="shared" si="1376"/>
        <v>0</v>
      </c>
    </row>
    <row r="4061" spans="1:7" ht="24" customHeight="1" x14ac:dyDescent="0.2">
      <c r="A4061" s="212"/>
      <c r="E4061" s="178"/>
      <c r="F4061" s="195" t="s">
        <v>1744</v>
      </c>
      <c r="G4061" s="222">
        <f t="shared" ref="G4061" si="1377">SUBTOTAL(9,G4053:G4060)</f>
        <v>0</v>
      </c>
    </row>
    <row r="4062" spans="1:7" ht="24" customHeight="1" x14ac:dyDescent="0.2">
      <c r="A4062" s="212"/>
      <c r="C4062" s="74" t="s">
        <v>1745</v>
      </c>
      <c r="E4062" s="178"/>
      <c r="G4062" s="194"/>
    </row>
    <row r="4063" spans="1:7" ht="24" customHeight="1" x14ac:dyDescent="0.2">
      <c r="A4063" s="211" t="str">
        <f t="shared" ref="A4063:A4071" si="1378">IFERROR(VLOOKUP(C4063,Tabla_Insumos,4,FALSE),"")</f>
        <v/>
      </c>
      <c r="B4063" s="211" t="str">
        <f t="shared" ref="B4063:B4071" si="1379">IFERROR(VLOOKUP(C4063,Tabla_Insumos,5,FALSE),"")</f>
        <v/>
      </c>
      <c r="C4063" s="220"/>
      <c r="D4063" s="174" t="str">
        <f t="shared" ref="D4063:D4071" si="1380">IFERROR(VLOOKUP(C4063,Tabla_Insumos,2,FALSE),"")</f>
        <v/>
      </c>
      <c r="E4063" s="173"/>
      <c r="F4063" s="201">
        <f t="shared" ref="F4063:F4071" si="1381">IFERROR(VLOOKUP(C4063,Tabla_Insumos,3,FALSE),0)</f>
        <v>0</v>
      </c>
      <c r="G4063" s="201">
        <f t="shared" ref="G4063:G4071" si="1382">ROUND(E4063*F4063,2)</f>
        <v>0</v>
      </c>
    </row>
    <row r="4064" spans="1:7" ht="24" customHeight="1" x14ac:dyDescent="0.2">
      <c r="A4064" s="211" t="str">
        <f t="shared" si="1378"/>
        <v/>
      </c>
      <c r="B4064" s="211" t="str">
        <f t="shared" si="1379"/>
        <v/>
      </c>
      <c r="C4064" s="220"/>
      <c r="D4064" s="174" t="str">
        <f t="shared" si="1380"/>
        <v/>
      </c>
      <c r="E4064" s="173"/>
      <c r="F4064" s="201">
        <f t="shared" si="1381"/>
        <v>0</v>
      </c>
      <c r="G4064" s="201">
        <f t="shared" si="1382"/>
        <v>0</v>
      </c>
    </row>
    <row r="4065" spans="1:7" ht="24" customHeight="1" x14ac:dyDescent="0.2">
      <c r="A4065" s="211" t="str">
        <f t="shared" si="1378"/>
        <v/>
      </c>
      <c r="B4065" s="211" t="str">
        <f t="shared" si="1379"/>
        <v/>
      </c>
      <c r="C4065" s="221"/>
      <c r="D4065" s="172" t="str">
        <f t="shared" si="1380"/>
        <v/>
      </c>
      <c r="E4065" s="176"/>
      <c r="F4065" s="201">
        <f t="shared" si="1381"/>
        <v>0</v>
      </c>
      <c r="G4065" s="201">
        <f t="shared" si="1382"/>
        <v>0</v>
      </c>
    </row>
    <row r="4066" spans="1:7" ht="24" customHeight="1" x14ac:dyDescent="0.2">
      <c r="A4066" s="211" t="str">
        <f t="shared" si="1378"/>
        <v/>
      </c>
      <c r="B4066" s="211" t="str">
        <f t="shared" si="1379"/>
        <v/>
      </c>
      <c r="C4066" s="221"/>
      <c r="D4066" s="172" t="str">
        <f t="shared" si="1380"/>
        <v/>
      </c>
      <c r="E4066" s="176"/>
      <c r="F4066" s="201">
        <f t="shared" si="1381"/>
        <v>0</v>
      </c>
      <c r="G4066" s="201">
        <f t="shared" si="1382"/>
        <v>0</v>
      </c>
    </row>
    <row r="4067" spans="1:7" ht="24" customHeight="1" x14ac:dyDescent="0.2">
      <c r="A4067" s="211" t="str">
        <f t="shared" si="1378"/>
        <v/>
      </c>
      <c r="B4067" s="211" t="str">
        <f t="shared" si="1379"/>
        <v/>
      </c>
      <c r="C4067" s="221"/>
      <c r="D4067" s="172" t="str">
        <f t="shared" si="1380"/>
        <v/>
      </c>
      <c r="E4067" s="176"/>
      <c r="F4067" s="201">
        <f t="shared" si="1381"/>
        <v>0</v>
      </c>
      <c r="G4067" s="201">
        <f t="shared" si="1382"/>
        <v>0</v>
      </c>
    </row>
    <row r="4068" spans="1:7" ht="24" customHeight="1" x14ac:dyDescent="0.2">
      <c r="A4068" s="211" t="str">
        <f t="shared" si="1378"/>
        <v/>
      </c>
      <c r="B4068" s="211" t="str">
        <f t="shared" si="1379"/>
        <v/>
      </c>
      <c r="C4068" s="221"/>
      <c r="D4068" s="172" t="str">
        <f t="shared" si="1380"/>
        <v/>
      </c>
      <c r="E4068" s="176"/>
      <c r="F4068" s="201">
        <f t="shared" si="1381"/>
        <v>0</v>
      </c>
      <c r="G4068" s="201">
        <f t="shared" si="1382"/>
        <v>0</v>
      </c>
    </row>
    <row r="4069" spans="1:7" ht="24" customHeight="1" x14ac:dyDescent="0.2">
      <c r="A4069" s="211" t="str">
        <f t="shared" si="1378"/>
        <v/>
      </c>
      <c r="B4069" s="211" t="str">
        <f t="shared" si="1379"/>
        <v/>
      </c>
      <c r="C4069" s="221"/>
      <c r="D4069" s="172" t="str">
        <f t="shared" si="1380"/>
        <v/>
      </c>
      <c r="E4069" s="176"/>
      <c r="F4069" s="201">
        <f t="shared" si="1381"/>
        <v>0</v>
      </c>
      <c r="G4069" s="201">
        <f t="shared" si="1382"/>
        <v>0</v>
      </c>
    </row>
    <row r="4070" spans="1:7" ht="24" customHeight="1" x14ac:dyDescent="0.2">
      <c r="A4070" s="211" t="str">
        <f t="shared" si="1378"/>
        <v/>
      </c>
      <c r="B4070" s="211" t="str">
        <f t="shared" si="1379"/>
        <v/>
      </c>
      <c r="C4070" s="221"/>
      <c r="D4070" s="172" t="str">
        <f t="shared" si="1380"/>
        <v/>
      </c>
      <c r="E4070" s="176"/>
      <c r="F4070" s="201">
        <f t="shared" si="1381"/>
        <v>0</v>
      </c>
      <c r="G4070" s="201">
        <f t="shared" si="1382"/>
        <v>0</v>
      </c>
    </row>
    <row r="4071" spans="1:7" ht="24" customHeight="1" x14ac:dyDescent="0.2">
      <c r="A4071" s="211" t="str">
        <f t="shared" si="1378"/>
        <v/>
      </c>
      <c r="B4071" s="211" t="str">
        <f t="shared" si="1379"/>
        <v/>
      </c>
      <c r="C4071" s="221"/>
      <c r="D4071" s="172" t="str">
        <f t="shared" si="1380"/>
        <v/>
      </c>
      <c r="E4071" s="176"/>
      <c r="F4071" s="201">
        <f t="shared" si="1381"/>
        <v>0</v>
      </c>
      <c r="G4071" s="201">
        <f t="shared" si="1382"/>
        <v>0</v>
      </c>
    </row>
    <row r="4072" spans="1:7" ht="24" customHeight="1" x14ac:dyDescent="0.2">
      <c r="A4072" s="213"/>
      <c r="E4072" s="178"/>
      <c r="F4072" s="195" t="s">
        <v>1746</v>
      </c>
      <c r="G4072" s="222">
        <f t="shared" ref="G4072" si="1383">SUBTOTAL(9,G4063:G4071)</f>
        <v>0</v>
      </c>
    </row>
    <row r="4073" spans="1:7" ht="24" customHeight="1" x14ac:dyDescent="0.2">
      <c r="A4073" s="212"/>
      <c r="E4073" s="178"/>
      <c r="G4073" s="194"/>
    </row>
    <row r="4074" spans="1:7" ht="24" customHeight="1" x14ac:dyDescent="0.2">
      <c r="A4074" s="214" t="str">
        <f t="shared" ref="A4074:B4074" si="1384">B4032</f>
        <v>14.6.2</v>
      </c>
      <c r="B4074" s="98" t="str">
        <f t="shared" si="1384"/>
        <v>Cañerías para distribución de agua</v>
      </c>
      <c r="C4074" s="197"/>
      <c r="D4074" s="197" t="s">
        <v>1747</v>
      </c>
      <c r="E4074" s="198"/>
      <c r="F4074" s="225" t="s">
        <v>1748</v>
      </c>
      <c r="G4074" s="226">
        <f t="shared" ref="G4074" si="1385">SUBTOTAL(9,G4037:G4073)</f>
        <v>0</v>
      </c>
    </row>
    <row r="4075" spans="1:7" ht="24" customHeight="1" x14ac:dyDescent="0.2">
      <c r="A4075" s="203" t="s">
        <v>1725</v>
      </c>
      <c r="B4075" s="204"/>
      <c r="C4075" s="99"/>
      <c r="D4075" s="99"/>
      <c r="E4075" s="99"/>
      <c r="F4075" s="99"/>
      <c r="G4075" s="215"/>
    </row>
    <row r="4076" spans="1:7" ht="24" customHeight="1" x14ac:dyDescent="0.2">
      <c r="A4076" s="206" t="s">
        <v>1726</v>
      </c>
      <c r="B4076" s="207" t="str">
        <f>Comitente</f>
        <v>SUBSECRETARIA DE OBRAS PUBLICAS</v>
      </c>
      <c r="C4076" s="216"/>
      <c r="D4076" s="74"/>
      <c r="E4076" s="74"/>
      <c r="F4076" s="190"/>
      <c r="G4076" s="191"/>
    </row>
    <row r="4077" spans="1:7" ht="24" customHeight="1" x14ac:dyDescent="0.2">
      <c r="A4077" s="206" t="s">
        <v>1727</v>
      </c>
      <c r="B4077" s="207">
        <f>Contratista</f>
        <v>0</v>
      </c>
      <c r="C4077" s="217"/>
      <c r="D4077" s="217"/>
      <c r="E4077" s="217"/>
      <c r="F4077" s="190"/>
      <c r="G4077" s="191"/>
    </row>
    <row r="4078" spans="1:7" ht="24" customHeight="1" x14ac:dyDescent="0.2">
      <c r="A4078" s="206" t="s">
        <v>1728</v>
      </c>
      <c r="B4078" s="207" t="str">
        <f>Obra</f>
        <v>CAPS. VIRGEN DE GUADALUPE</v>
      </c>
      <c r="C4078" s="217"/>
      <c r="D4078" s="217"/>
      <c r="E4078" s="217"/>
      <c r="F4078" s="190" t="s">
        <v>1729</v>
      </c>
      <c r="G4078" s="218">
        <f>Fecha_Base</f>
        <v>0</v>
      </c>
    </row>
    <row r="4079" spans="1:7" ht="24" customHeight="1" x14ac:dyDescent="0.2">
      <c r="A4079" s="208" t="s">
        <v>1730</v>
      </c>
      <c r="B4079" s="100" t="str">
        <f>Ubicación</f>
        <v xml:space="preserve"> Calle Enfermera Medina y Cristobal Colon - Dpto. CAUCETE   -  Sup. 227,50m2</v>
      </c>
      <c r="C4079" s="74"/>
      <c r="E4079" s="178"/>
      <c r="G4079" s="194"/>
    </row>
    <row r="4080" spans="1:7" ht="24" customHeight="1" x14ac:dyDescent="0.2">
      <c r="A4080" s="208" t="s">
        <v>1731</v>
      </c>
      <c r="B4080" s="192">
        <f t="shared" ref="B4080" si="1386">IFERROR(VALUE(LEFT(B4081,FIND(".",B4081)-1)),"")</f>
        <v>14</v>
      </c>
      <c r="C4080" s="71" t="str">
        <f>IFERROR(VLOOKUP(B4080,Tabla_CyP,2,FALSE),"VIDRIOS Y ESPEJOS ")</f>
        <v xml:space="preserve">VIDRIOS Y ESPEJOS </v>
      </c>
      <c r="E4080" s="178"/>
      <c r="G4080" s="194"/>
    </row>
    <row r="4081" spans="1:7" ht="24" customHeight="1" x14ac:dyDescent="0.2">
      <c r="A4081" s="208" t="s">
        <v>1732</v>
      </c>
      <c r="B4081" s="193" t="str">
        <f>IFERROR(VLOOKUP(COUNTIF($A$1:A4081,"ANALISIS DE PRECIOS"),Tabla_NumeroItem,2,FALSE),"")</f>
        <v>14.6.3</v>
      </c>
      <c r="C4081" s="71" t="str">
        <f>IFERROR(VLOOKUP(B4081,Tabla_CyP,2,FALSE),"")</f>
        <v xml:space="preserve">Revestimiento cañerías </v>
      </c>
      <c r="E4081" s="178"/>
      <c r="F4081" s="190" t="s">
        <v>1733</v>
      </c>
      <c r="G4081" s="194" t="str">
        <f>IFERROR(VLOOKUP(B4081,Tabla_CyP,4,FALSE),"")</f>
        <v>gl</v>
      </c>
    </row>
    <row r="4082" spans="1:7" ht="24" customHeight="1" x14ac:dyDescent="0.2">
      <c r="A4082" s="208"/>
      <c r="B4082" s="100"/>
      <c r="E4082" s="178"/>
      <c r="G4082" s="194"/>
    </row>
    <row r="4083" spans="1:7" ht="24" customHeight="1" x14ac:dyDescent="0.2">
      <c r="A4083" s="419" t="s">
        <v>1734</v>
      </c>
      <c r="B4083" s="420"/>
      <c r="C4083" s="421" t="s">
        <v>1690</v>
      </c>
      <c r="D4083" s="421" t="s">
        <v>1735</v>
      </c>
      <c r="E4083" s="423" t="s">
        <v>1736</v>
      </c>
      <c r="F4083" s="425" t="s">
        <v>1737</v>
      </c>
      <c r="G4083" s="425" t="s">
        <v>1738</v>
      </c>
    </row>
    <row r="4084" spans="1:7" ht="24" customHeight="1" x14ac:dyDescent="0.2">
      <c r="A4084" s="209" t="s">
        <v>1739</v>
      </c>
      <c r="B4084" s="209" t="s">
        <v>1740</v>
      </c>
      <c r="C4084" s="422"/>
      <c r="D4084" s="422"/>
      <c r="E4084" s="424"/>
      <c r="F4084" s="426"/>
      <c r="G4084" s="426"/>
    </row>
    <row r="4085" spans="1:7" ht="24" customHeight="1" x14ac:dyDescent="0.2">
      <c r="A4085" s="189"/>
      <c r="B4085" s="210"/>
      <c r="C4085" s="89" t="s">
        <v>1741</v>
      </c>
      <c r="D4085" s="197"/>
      <c r="E4085" s="198"/>
      <c r="F4085" s="199"/>
      <c r="G4085" s="200"/>
    </row>
    <row r="4086" spans="1:7" ht="24" customHeight="1" x14ac:dyDescent="0.2">
      <c r="A4086" s="211" t="str">
        <f t="shared" ref="A4086:A4099" si="1387">IFERROR(VLOOKUP(C4086,Tabla_Insumos,4,FALSE),"")</f>
        <v/>
      </c>
      <c r="B4086" s="211" t="str">
        <f>IFERROR(VLOOKUP(C4086,Tabla_Insumos,5,FALSE),"")</f>
        <v/>
      </c>
      <c r="C4086" s="220"/>
      <c r="D4086" s="174" t="str">
        <f t="shared" ref="D4086:D4099" si="1388">IFERROR(VLOOKUP(C4086,Tabla_Insumos,2,FALSE),"")</f>
        <v/>
      </c>
      <c r="E4086" s="173"/>
      <c r="F4086" s="201">
        <f t="shared" ref="F4086:F4099" si="1389">IFERROR(VLOOKUP(C4086,Tabla_Insumos,3,FALSE),0)</f>
        <v>0</v>
      </c>
      <c r="G4086" s="201">
        <f t="shared" ref="G4086:G4099" si="1390">ROUND(E4086*F4086,2)</f>
        <v>0</v>
      </c>
    </row>
    <row r="4087" spans="1:7" ht="24" customHeight="1" x14ac:dyDescent="0.2">
      <c r="A4087" s="211" t="str">
        <f t="shared" si="1387"/>
        <v/>
      </c>
      <c r="B4087" s="211" t="str">
        <f t="shared" ref="B4087:B4099" si="1391">IFERROR(VLOOKUP(C4087,Tabla_Insumos,5,FALSE),"")</f>
        <v/>
      </c>
      <c r="C4087" s="220"/>
      <c r="D4087" s="174" t="str">
        <f t="shared" si="1388"/>
        <v/>
      </c>
      <c r="E4087" s="173"/>
      <c r="F4087" s="201">
        <f t="shared" si="1389"/>
        <v>0</v>
      </c>
      <c r="G4087" s="201">
        <f t="shared" si="1390"/>
        <v>0</v>
      </c>
    </row>
    <row r="4088" spans="1:7" ht="24" customHeight="1" x14ac:dyDescent="0.2">
      <c r="A4088" s="211" t="str">
        <f t="shared" si="1387"/>
        <v/>
      </c>
      <c r="B4088" s="211" t="str">
        <f t="shared" si="1391"/>
        <v/>
      </c>
      <c r="C4088" s="227"/>
      <c r="D4088" s="174" t="str">
        <f t="shared" si="1388"/>
        <v/>
      </c>
      <c r="E4088" s="173"/>
      <c r="F4088" s="201">
        <f t="shared" si="1389"/>
        <v>0</v>
      </c>
      <c r="G4088" s="201">
        <f t="shared" si="1390"/>
        <v>0</v>
      </c>
    </row>
    <row r="4089" spans="1:7" ht="24" customHeight="1" x14ac:dyDescent="0.2">
      <c r="A4089" s="211" t="str">
        <f t="shared" si="1387"/>
        <v/>
      </c>
      <c r="B4089" s="211" t="str">
        <f t="shared" si="1391"/>
        <v/>
      </c>
      <c r="C4089" s="220"/>
      <c r="D4089" s="174" t="str">
        <f t="shared" si="1388"/>
        <v/>
      </c>
      <c r="E4089" s="173"/>
      <c r="F4089" s="201">
        <f t="shared" si="1389"/>
        <v>0</v>
      </c>
      <c r="G4089" s="201">
        <f t="shared" si="1390"/>
        <v>0</v>
      </c>
    </row>
    <row r="4090" spans="1:7" ht="24" customHeight="1" x14ac:dyDescent="0.2">
      <c r="A4090" s="211" t="str">
        <f t="shared" si="1387"/>
        <v/>
      </c>
      <c r="B4090" s="211" t="str">
        <f t="shared" si="1391"/>
        <v/>
      </c>
      <c r="C4090" s="221"/>
      <c r="D4090" s="172" t="str">
        <f t="shared" si="1388"/>
        <v/>
      </c>
      <c r="E4090" s="176"/>
      <c r="F4090" s="201">
        <f t="shared" si="1389"/>
        <v>0</v>
      </c>
      <c r="G4090" s="201">
        <f t="shared" si="1390"/>
        <v>0</v>
      </c>
    </row>
    <row r="4091" spans="1:7" ht="24" customHeight="1" x14ac:dyDescent="0.2">
      <c r="A4091" s="211" t="str">
        <f t="shared" si="1387"/>
        <v/>
      </c>
      <c r="B4091" s="211" t="str">
        <f t="shared" si="1391"/>
        <v/>
      </c>
      <c r="C4091" s="221"/>
      <c r="D4091" s="172" t="str">
        <f t="shared" si="1388"/>
        <v/>
      </c>
      <c r="E4091" s="176"/>
      <c r="F4091" s="201">
        <f t="shared" si="1389"/>
        <v>0</v>
      </c>
      <c r="G4091" s="201">
        <f t="shared" si="1390"/>
        <v>0</v>
      </c>
    </row>
    <row r="4092" spans="1:7" ht="24" customHeight="1" x14ac:dyDescent="0.2">
      <c r="A4092" s="211" t="str">
        <f t="shared" si="1387"/>
        <v/>
      </c>
      <c r="B4092" s="211" t="str">
        <f t="shared" si="1391"/>
        <v/>
      </c>
      <c r="C4092" s="221"/>
      <c r="D4092" s="172" t="str">
        <f t="shared" si="1388"/>
        <v/>
      </c>
      <c r="E4092" s="176"/>
      <c r="F4092" s="201">
        <f t="shared" si="1389"/>
        <v>0</v>
      </c>
      <c r="G4092" s="201">
        <f t="shared" si="1390"/>
        <v>0</v>
      </c>
    </row>
    <row r="4093" spans="1:7" ht="24" customHeight="1" x14ac:dyDescent="0.2">
      <c r="A4093" s="211" t="str">
        <f t="shared" si="1387"/>
        <v/>
      </c>
      <c r="B4093" s="211" t="str">
        <f t="shared" si="1391"/>
        <v/>
      </c>
      <c r="C4093" s="221"/>
      <c r="D4093" s="172" t="str">
        <f t="shared" si="1388"/>
        <v/>
      </c>
      <c r="E4093" s="176"/>
      <c r="F4093" s="201">
        <f t="shared" si="1389"/>
        <v>0</v>
      </c>
      <c r="G4093" s="201">
        <f t="shared" si="1390"/>
        <v>0</v>
      </c>
    </row>
    <row r="4094" spans="1:7" ht="24" customHeight="1" x14ac:dyDescent="0.2">
      <c r="A4094" s="211" t="str">
        <f t="shared" si="1387"/>
        <v/>
      </c>
      <c r="B4094" s="211" t="str">
        <f t="shared" si="1391"/>
        <v/>
      </c>
      <c r="C4094" s="221"/>
      <c r="D4094" s="172" t="str">
        <f t="shared" si="1388"/>
        <v/>
      </c>
      <c r="E4094" s="176"/>
      <c r="F4094" s="201">
        <f t="shared" si="1389"/>
        <v>0</v>
      </c>
      <c r="G4094" s="201">
        <f t="shared" si="1390"/>
        <v>0</v>
      </c>
    </row>
    <row r="4095" spans="1:7" ht="24" customHeight="1" x14ac:dyDescent="0.2">
      <c r="A4095" s="211" t="str">
        <f t="shared" si="1387"/>
        <v/>
      </c>
      <c r="B4095" s="211" t="str">
        <f t="shared" si="1391"/>
        <v/>
      </c>
      <c r="C4095" s="221"/>
      <c r="D4095" s="172" t="str">
        <f t="shared" si="1388"/>
        <v/>
      </c>
      <c r="E4095" s="176"/>
      <c r="F4095" s="201">
        <f t="shared" si="1389"/>
        <v>0</v>
      </c>
      <c r="G4095" s="201">
        <f t="shared" si="1390"/>
        <v>0</v>
      </c>
    </row>
    <row r="4096" spans="1:7" ht="24" customHeight="1" x14ac:dyDescent="0.2">
      <c r="A4096" s="211" t="str">
        <f t="shared" si="1387"/>
        <v/>
      </c>
      <c r="B4096" s="211" t="str">
        <f t="shared" si="1391"/>
        <v/>
      </c>
      <c r="C4096" s="221"/>
      <c r="D4096" s="172" t="str">
        <f t="shared" si="1388"/>
        <v/>
      </c>
      <c r="E4096" s="176"/>
      <c r="F4096" s="201">
        <f t="shared" si="1389"/>
        <v>0</v>
      </c>
      <c r="G4096" s="201">
        <f t="shared" si="1390"/>
        <v>0</v>
      </c>
    </row>
    <row r="4097" spans="1:7" ht="24" customHeight="1" x14ac:dyDescent="0.2">
      <c r="A4097" s="211" t="str">
        <f t="shared" si="1387"/>
        <v/>
      </c>
      <c r="B4097" s="211" t="str">
        <f t="shared" si="1391"/>
        <v/>
      </c>
      <c r="C4097" s="221"/>
      <c r="D4097" s="172" t="str">
        <f t="shared" si="1388"/>
        <v/>
      </c>
      <c r="E4097" s="176"/>
      <c r="F4097" s="201">
        <f t="shared" si="1389"/>
        <v>0</v>
      </c>
      <c r="G4097" s="201">
        <f t="shared" si="1390"/>
        <v>0</v>
      </c>
    </row>
    <row r="4098" spans="1:7" ht="24" customHeight="1" x14ac:dyDescent="0.2">
      <c r="A4098" s="211" t="str">
        <f t="shared" si="1387"/>
        <v/>
      </c>
      <c r="B4098" s="211" t="str">
        <f t="shared" si="1391"/>
        <v/>
      </c>
      <c r="C4098" s="221"/>
      <c r="D4098" s="172" t="str">
        <f t="shared" si="1388"/>
        <v/>
      </c>
      <c r="E4098" s="176"/>
      <c r="F4098" s="201">
        <f t="shared" si="1389"/>
        <v>0</v>
      </c>
      <c r="G4098" s="201">
        <f t="shared" si="1390"/>
        <v>0</v>
      </c>
    </row>
    <row r="4099" spans="1:7" ht="24" customHeight="1" x14ac:dyDescent="0.2">
      <c r="A4099" s="211" t="str">
        <f t="shared" si="1387"/>
        <v/>
      </c>
      <c r="B4099" s="211" t="str">
        <f t="shared" si="1391"/>
        <v/>
      </c>
      <c r="C4099" s="221"/>
      <c r="D4099" s="172" t="str">
        <f t="shared" si="1388"/>
        <v/>
      </c>
      <c r="E4099" s="176"/>
      <c r="F4099" s="202">
        <f t="shared" si="1389"/>
        <v>0</v>
      </c>
      <c r="G4099" s="201">
        <f t="shared" si="1390"/>
        <v>0</v>
      </c>
    </row>
    <row r="4100" spans="1:7" ht="24" customHeight="1" x14ac:dyDescent="0.2">
      <c r="A4100" s="212"/>
      <c r="E4100" s="178"/>
      <c r="F4100" s="195" t="s">
        <v>1742</v>
      </c>
      <c r="G4100" s="222">
        <f t="shared" ref="G4100" si="1392">SUBTOTAL(9,G4086:G4099)</f>
        <v>0</v>
      </c>
    </row>
    <row r="4101" spans="1:7" ht="24" customHeight="1" x14ac:dyDescent="0.2">
      <c r="A4101" s="212"/>
      <c r="C4101" s="74" t="s">
        <v>1743</v>
      </c>
      <c r="E4101" s="178"/>
      <c r="G4101" s="194"/>
    </row>
    <row r="4102" spans="1:7" ht="24" customHeight="1" x14ac:dyDescent="0.2">
      <c r="A4102" s="211" t="str">
        <f t="shared" ref="A4102:A4109" si="1393">IFERROR(VLOOKUP(C4102,Tabla_Insumos,4,FALSE),"")</f>
        <v/>
      </c>
      <c r="B4102" s="211" t="str">
        <f t="shared" ref="B4102:B4109" si="1394">IFERROR(VLOOKUP(A4102,Tabla_Indices,5,FALSE),"")</f>
        <v/>
      </c>
      <c r="C4102" s="220"/>
      <c r="D4102" s="174" t="str">
        <f t="shared" ref="D4102:D4109" si="1395">IFERROR(VLOOKUP(C4102,Tabla_Insumos,2,FALSE),"")</f>
        <v/>
      </c>
      <c r="E4102" s="173"/>
      <c r="F4102" s="201">
        <f t="shared" ref="F4102:F4109" si="1396">IFERROR(VLOOKUP(C4102,Tabla_Insumos,3,FALSE),0)</f>
        <v>0</v>
      </c>
      <c r="G4102" s="201">
        <f t="shared" ref="G4102:G4109" si="1397">ROUND(E4102*F4102,2)</f>
        <v>0</v>
      </c>
    </row>
    <row r="4103" spans="1:7" ht="24" customHeight="1" x14ac:dyDescent="0.2">
      <c r="A4103" s="211" t="str">
        <f t="shared" si="1393"/>
        <v/>
      </c>
      <c r="B4103" s="211" t="str">
        <f t="shared" si="1394"/>
        <v/>
      </c>
      <c r="C4103" s="220"/>
      <c r="D4103" s="174" t="str">
        <f t="shared" si="1395"/>
        <v/>
      </c>
      <c r="E4103" s="173"/>
      <c r="F4103" s="201">
        <f t="shared" si="1396"/>
        <v>0</v>
      </c>
      <c r="G4103" s="201">
        <f t="shared" si="1397"/>
        <v>0</v>
      </c>
    </row>
    <row r="4104" spans="1:7" ht="24" customHeight="1" x14ac:dyDescent="0.2">
      <c r="A4104" s="211" t="str">
        <f t="shared" si="1393"/>
        <v/>
      </c>
      <c r="B4104" s="211" t="str">
        <f t="shared" si="1394"/>
        <v/>
      </c>
      <c r="C4104" s="220"/>
      <c r="D4104" s="174" t="str">
        <f t="shared" si="1395"/>
        <v/>
      </c>
      <c r="E4104" s="173"/>
      <c r="F4104" s="201">
        <f t="shared" si="1396"/>
        <v>0</v>
      </c>
      <c r="G4104" s="201">
        <f t="shared" si="1397"/>
        <v>0</v>
      </c>
    </row>
    <row r="4105" spans="1:7" ht="24" customHeight="1" x14ac:dyDescent="0.2">
      <c r="A4105" s="211" t="str">
        <f t="shared" si="1393"/>
        <v/>
      </c>
      <c r="B4105" s="211" t="str">
        <f t="shared" si="1394"/>
        <v/>
      </c>
      <c r="C4105" s="220"/>
      <c r="D4105" s="174" t="str">
        <f t="shared" si="1395"/>
        <v/>
      </c>
      <c r="E4105" s="173"/>
      <c r="F4105" s="201">
        <f t="shared" si="1396"/>
        <v>0</v>
      </c>
      <c r="G4105" s="201">
        <f t="shared" si="1397"/>
        <v>0</v>
      </c>
    </row>
    <row r="4106" spans="1:7" ht="24" customHeight="1" x14ac:dyDescent="0.2">
      <c r="A4106" s="211" t="str">
        <f t="shared" si="1393"/>
        <v/>
      </c>
      <c r="B4106" s="211" t="str">
        <f t="shared" si="1394"/>
        <v/>
      </c>
      <c r="C4106" s="220"/>
      <c r="D4106" s="174" t="str">
        <f t="shared" si="1395"/>
        <v/>
      </c>
      <c r="E4106" s="173"/>
      <c r="F4106" s="201">
        <f t="shared" si="1396"/>
        <v>0</v>
      </c>
      <c r="G4106" s="201">
        <f t="shared" si="1397"/>
        <v>0</v>
      </c>
    </row>
    <row r="4107" spans="1:7" ht="24" customHeight="1" x14ac:dyDescent="0.2">
      <c r="A4107" s="211" t="str">
        <f t="shared" si="1393"/>
        <v/>
      </c>
      <c r="B4107" s="211" t="str">
        <f t="shared" si="1394"/>
        <v/>
      </c>
      <c r="C4107" s="220"/>
      <c r="D4107" s="174" t="str">
        <f t="shared" si="1395"/>
        <v/>
      </c>
      <c r="E4107" s="173"/>
      <c r="F4107" s="201">
        <f t="shared" si="1396"/>
        <v>0</v>
      </c>
      <c r="G4107" s="201">
        <f t="shared" si="1397"/>
        <v>0</v>
      </c>
    </row>
    <row r="4108" spans="1:7" ht="24" customHeight="1" x14ac:dyDescent="0.2">
      <c r="A4108" s="211" t="str">
        <f t="shared" si="1393"/>
        <v/>
      </c>
      <c r="B4108" s="211" t="str">
        <f t="shared" si="1394"/>
        <v/>
      </c>
      <c r="C4108" s="221"/>
      <c r="D4108" s="172" t="str">
        <f t="shared" si="1395"/>
        <v/>
      </c>
      <c r="E4108" s="176"/>
      <c r="F4108" s="201">
        <f t="shared" si="1396"/>
        <v>0</v>
      </c>
      <c r="G4108" s="201">
        <f t="shared" si="1397"/>
        <v>0</v>
      </c>
    </row>
    <row r="4109" spans="1:7" ht="24" customHeight="1" x14ac:dyDescent="0.2">
      <c r="A4109" s="211" t="str">
        <f t="shared" si="1393"/>
        <v/>
      </c>
      <c r="B4109" s="211" t="str">
        <f t="shared" si="1394"/>
        <v/>
      </c>
      <c r="C4109" s="221"/>
      <c r="D4109" s="172" t="str">
        <f t="shared" si="1395"/>
        <v/>
      </c>
      <c r="E4109" s="176"/>
      <c r="F4109" s="201">
        <f t="shared" si="1396"/>
        <v>0</v>
      </c>
      <c r="G4109" s="201">
        <f t="shared" si="1397"/>
        <v>0</v>
      </c>
    </row>
    <row r="4110" spans="1:7" ht="24" customHeight="1" x14ac:dyDescent="0.2">
      <c r="A4110" s="212"/>
      <c r="E4110" s="178"/>
      <c r="F4110" s="195" t="s">
        <v>1744</v>
      </c>
      <c r="G4110" s="222">
        <f t="shared" ref="G4110" si="1398">SUBTOTAL(9,G4102:G4109)</f>
        <v>0</v>
      </c>
    </row>
    <row r="4111" spans="1:7" ht="24" customHeight="1" x14ac:dyDescent="0.2">
      <c r="A4111" s="212"/>
      <c r="C4111" s="74" t="s">
        <v>1745</v>
      </c>
      <c r="E4111" s="178"/>
      <c r="G4111" s="194"/>
    </row>
    <row r="4112" spans="1:7" ht="24" customHeight="1" x14ac:dyDescent="0.2">
      <c r="A4112" s="211" t="str">
        <f t="shared" ref="A4112:A4120" si="1399">IFERROR(VLOOKUP(C4112,Tabla_Insumos,4,FALSE),"")</f>
        <v/>
      </c>
      <c r="B4112" s="211" t="str">
        <f t="shared" ref="B4112:B4120" si="1400">IFERROR(VLOOKUP(C4112,Tabla_Insumos,5,FALSE),"")</f>
        <v/>
      </c>
      <c r="C4112" s="220"/>
      <c r="D4112" s="174" t="str">
        <f t="shared" ref="D4112:D4120" si="1401">IFERROR(VLOOKUP(C4112,Tabla_Insumos,2,FALSE),"")</f>
        <v/>
      </c>
      <c r="E4112" s="173"/>
      <c r="F4112" s="201">
        <f t="shared" ref="F4112:F4120" si="1402">IFERROR(VLOOKUP(C4112,Tabla_Insumos,3,FALSE),0)</f>
        <v>0</v>
      </c>
      <c r="G4112" s="201">
        <f t="shared" ref="G4112:G4120" si="1403">ROUND(E4112*F4112,2)</f>
        <v>0</v>
      </c>
    </row>
    <row r="4113" spans="1:7" ht="24" customHeight="1" x14ac:dyDescent="0.2">
      <c r="A4113" s="211" t="str">
        <f t="shared" si="1399"/>
        <v/>
      </c>
      <c r="B4113" s="211" t="str">
        <f t="shared" si="1400"/>
        <v/>
      </c>
      <c r="C4113" s="220"/>
      <c r="D4113" s="174" t="str">
        <f t="shared" si="1401"/>
        <v/>
      </c>
      <c r="E4113" s="173"/>
      <c r="F4113" s="201">
        <f t="shared" si="1402"/>
        <v>0</v>
      </c>
      <c r="G4113" s="201">
        <f t="shared" si="1403"/>
        <v>0</v>
      </c>
    </row>
    <row r="4114" spans="1:7" ht="24" customHeight="1" x14ac:dyDescent="0.2">
      <c r="A4114" s="211" t="str">
        <f t="shared" si="1399"/>
        <v/>
      </c>
      <c r="B4114" s="211" t="str">
        <f t="shared" si="1400"/>
        <v/>
      </c>
      <c r="C4114" s="221"/>
      <c r="D4114" s="172" t="str">
        <f t="shared" si="1401"/>
        <v/>
      </c>
      <c r="E4114" s="176"/>
      <c r="F4114" s="201">
        <f t="shared" si="1402"/>
        <v>0</v>
      </c>
      <c r="G4114" s="201">
        <f t="shared" si="1403"/>
        <v>0</v>
      </c>
    </row>
    <row r="4115" spans="1:7" ht="24" customHeight="1" x14ac:dyDescent="0.2">
      <c r="A4115" s="211" t="str">
        <f t="shared" si="1399"/>
        <v/>
      </c>
      <c r="B4115" s="211" t="str">
        <f t="shared" si="1400"/>
        <v/>
      </c>
      <c r="C4115" s="221"/>
      <c r="D4115" s="172" t="str">
        <f t="shared" si="1401"/>
        <v/>
      </c>
      <c r="E4115" s="176"/>
      <c r="F4115" s="201">
        <f t="shared" si="1402"/>
        <v>0</v>
      </c>
      <c r="G4115" s="201">
        <f t="shared" si="1403"/>
        <v>0</v>
      </c>
    </row>
    <row r="4116" spans="1:7" ht="24" customHeight="1" x14ac:dyDescent="0.2">
      <c r="A4116" s="211" t="str">
        <f t="shared" si="1399"/>
        <v/>
      </c>
      <c r="B4116" s="211" t="str">
        <f t="shared" si="1400"/>
        <v/>
      </c>
      <c r="C4116" s="221"/>
      <c r="D4116" s="172" t="str">
        <f t="shared" si="1401"/>
        <v/>
      </c>
      <c r="E4116" s="176"/>
      <c r="F4116" s="201">
        <f t="shared" si="1402"/>
        <v>0</v>
      </c>
      <c r="G4116" s="201">
        <f t="shared" si="1403"/>
        <v>0</v>
      </c>
    </row>
    <row r="4117" spans="1:7" ht="24" customHeight="1" x14ac:dyDescent="0.2">
      <c r="A4117" s="211" t="str">
        <f t="shared" si="1399"/>
        <v/>
      </c>
      <c r="B4117" s="211" t="str">
        <f t="shared" si="1400"/>
        <v/>
      </c>
      <c r="C4117" s="221"/>
      <c r="D4117" s="172" t="str">
        <f t="shared" si="1401"/>
        <v/>
      </c>
      <c r="E4117" s="176"/>
      <c r="F4117" s="201">
        <f t="shared" si="1402"/>
        <v>0</v>
      </c>
      <c r="G4117" s="201">
        <f t="shared" si="1403"/>
        <v>0</v>
      </c>
    </row>
    <row r="4118" spans="1:7" ht="24" customHeight="1" x14ac:dyDescent="0.2">
      <c r="A4118" s="211" t="str">
        <f t="shared" si="1399"/>
        <v/>
      </c>
      <c r="B4118" s="211" t="str">
        <f t="shared" si="1400"/>
        <v/>
      </c>
      <c r="C4118" s="221"/>
      <c r="D4118" s="172" t="str">
        <f t="shared" si="1401"/>
        <v/>
      </c>
      <c r="E4118" s="176"/>
      <c r="F4118" s="201">
        <f t="shared" si="1402"/>
        <v>0</v>
      </c>
      <c r="G4118" s="201">
        <f t="shared" si="1403"/>
        <v>0</v>
      </c>
    </row>
    <row r="4119" spans="1:7" ht="24" customHeight="1" x14ac:dyDescent="0.2">
      <c r="A4119" s="211" t="str">
        <f t="shared" si="1399"/>
        <v/>
      </c>
      <c r="B4119" s="211" t="str">
        <f t="shared" si="1400"/>
        <v/>
      </c>
      <c r="C4119" s="221"/>
      <c r="D4119" s="172" t="str">
        <f t="shared" si="1401"/>
        <v/>
      </c>
      <c r="E4119" s="176"/>
      <c r="F4119" s="201">
        <f t="shared" si="1402"/>
        <v>0</v>
      </c>
      <c r="G4119" s="201">
        <f t="shared" si="1403"/>
        <v>0</v>
      </c>
    </row>
    <row r="4120" spans="1:7" ht="24" customHeight="1" x14ac:dyDescent="0.2">
      <c r="A4120" s="211" t="str">
        <f t="shared" si="1399"/>
        <v/>
      </c>
      <c r="B4120" s="211" t="str">
        <f t="shared" si="1400"/>
        <v/>
      </c>
      <c r="C4120" s="221"/>
      <c r="D4120" s="172" t="str">
        <f t="shared" si="1401"/>
        <v/>
      </c>
      <c r="E4120" s="176"/>
      <c r="F4120" s="201">
        <f t="shared" si="1402"/>
        <v>0</v>
      </c>
      <c r="G4120" s="201">
        <f t="shared" si="1403"/>
        <v>0</v>
      </c>
    </row>
    <row r="4121" spans="1:7" ht="24" customHeight="1" x14ac:dyDescent="0.2">
      <c r="A4121" s="213"/>
      <c r="E4121" s="178"/>
      <c r="F4121" s="195" t="s">
        <v>1746</v>
      </c>
      <c r="G4121" s="222">
        <f t="shared" ref="G4121" si="1404">SUBTOTAL(9,G4112:G4120)</f>
        <v>0</v>
      </c>
    </row>
    <row r="4122" spans="1:7" ht="24" customHeight="1" x14ac:dyDescent="0.2">
      <c r="A4122" s="212"/>
      <c r="E4122" s="178"/>
      <c r="G4122" s="194"/>
    </row>
    <row r="4123" spans="1:7" ht="24" customHeight="1" x14ac:dyDescent="0.2">
      <c r="A4123" s="214" t="str">
        <f t="shared" ref="A4123:B4123" si="1405">B4081</f>
        <v>14.6.3</v>
      </c>
      <c r="B4123" s="98" t="str">
        <f t="shared" si="1405"/>
        <v xml:space="preserve">Revestimiento cañerías </v>
      </c>
      <c r="C4123" s="197"/>
      <c r="D4123" s="197" t="s">
        <v>1747</v>
      </c>
      <c r="E4123" s="198"/>
      <c r="F4123" s="225" t="s">
        <v>1748</v>
      </c>
      <c r="G4123" s="226">
        <f t="shared" ref="G4123" si="1406">SUBTOTAL(9,G4086:G4122)</f>
        <v>0</v>
      </c>
    </row>
    <row r="4124" spans="1:7" ht="24" customHeight="1" x14ac:dyDescent="0.2">
      <c r="A4124" s="203" t="s">
        <v>1725</v>
      </c>
      <c r="B4124" s="204"/>
      <c r="C4124" s="99"/>
      <c r="D4124" s="99"/>
      <c r="E4124" s="99"/>
      <c r="F4124" s="99"/>
      <c r="G4124" s="215"/>
    </row>
    <row r="4125" spans="1:7" ht="24" customHeight="1" x14ac:dyDescent="0.2">
      <c r="A4125" s="206" t="s">
        <v>1726</v>
      </c>
      <c r="B4125" s="207" t="str">
        <f>Comitente</f>
        <v>SUBSECRETARIA DE OBRAS PUBLICAS</v>
      </c>
      <c r="C4125" s="216"/>
      <c r="D4125" s="74"/>
      <c r="E4125" s="74"/>
      <c r="F4125" s="190"/>
      <c r="G4125" s="191"/>
    </row>
    <row r="4126" spans="1:7" ht="24" customHeight="1" x14ac:dyDescent="0.2">
      <c r="A4126" s="206" t="s">
        <v>1727</v>
      </c>
      <c r="B4126" s="207">
        <f>Contratista</f>
        <v>0</v>
      </c>
      <c r="C4126" s="217"/>
      <c r="D4126" s="217"/>
      <c r="E4126" s="217"/>
      <c r="F4126" s="190"/>
      <c r="G4126" s="191"/>
    </row>
    <row r="4127" spans="1:7" ht="24" customHeight="1" x14ac:dyDescent="0.2">
      <c r="A4127" s="206" t="s">
        <v>1728</v>
      </c>
      <c r="B4127" s="207" t="str">
        <f>Obra</f>
        <v>CAPS. VIRGEN DE GUADALUPE</v>
      </c>
      <c r="C4127" s="217"/>
      <c r="D4127" s="217"/>
      <c r="E4127" s="217"/>
      <c r="F4127" s="190" t="s">
        <v>1729</v>
      </c>
      <c r="G4127" s="218">
        <f>Fecha_Base</f>
        <v>0</v>
      </c>
    </row>
    <row r="4128" spans="1:7" ht="24" customHeight="1" x14ac:dyDescent="0.2">
      <c r="A4128" s="208" t="s">
        <v>1730</v>
      </c>
      <c r="B4128" s="100" t="str">
        <f>Ubicación</f>
        <v xml:space="preserve"> Calle Enfermera Medina y Cristobal Colon - Dpto. CAUCETE   -  Sup. 227,50m2</v>
      </c>
      <c r="C4128" s="74"/>
      <c r="E4128" s="178"/>
      <c r="G4128" s="194"/>
    </row>
    <row r="4129" spans="1:7" ht="24" customHeight="1" x14ac:dyDescent="0.2">
      <c r="A4129" s="208" t="s">
        <v>1731</v>
      </c>
      <c r="B4129" s="192">
        <f t="shared" ref="B4129" si="1407">IFERROR(VALUE(LEFT(B4130,FIND(".",B4130)-1)),"")</f>
        <v>14</v>
      </c>
      <c r="C4129" s="71" t="str">
        <f>IFERROR(VLOOKUP(B4129,Tabla_CyP,2,FALSE),"VIDRIOS Y ESPEJOS ")</f>
        <v xml:space="preserve">VIDRIOS Y ESPEJOS </v>
      </c>
      <c r="E4129" s="178"/>
      <c r="G4129" s="194"/>
    </row>
    <row r="4130" spans="1:7" ht="24" customHeight="1" x14ac:dyDescent="0.2">
      <c r="A4130" s="208" t="s">
        <v>1732</v>
      </c>
      <c r="B4130" s="193" t="str">
        <f>IFERROR(VLOOKUP(COUNTIF($A$1:A4130,"ANALISIS DE PRECIOS"),Tabla_NumeroItem,2,FALSE),"")</f>
        <v>14.7.1</v>
      </c>
      <c r="C4130" s="71" t="str">
        <f>IFERROR(VLOOKUP(B4130,Tabla_CyP,2,FALSE),"")</f>
        <v>Tanques de Reseva</v>
      </c>
      <c r="E4130" s="178"/>
      <c r="F4130" s="190" t="s">
        <v>1733</v>
      </c>
      <c r="G4130" s="194" t="str">
        <f>IFERROR(VLOOKUP(B4130,Tabla_CyP,4,FALSE),"")</f>
        <v>gl</v>
      </c>
    </row>
    <row r="4131" spans="1:7" ht="24" customHeight="1" x14ac:dyDescent="0.2">
      <c r="A4131" s="208"/>
      <c r="B4131" s="100"/>
      <c r="E4131" s="178"/>
      <c r="G4131" s="194"/>
    </row>
    <row r="4132" spans="1:7" ht="24" customHeight="1" x14ac:dyDescent="0.2">
      <c r="A4132" s="419" t="s">
        <v>1734</v>
      </c>
      <c r="B4132" s="420"/>
      <c r="C4132" s="421" t="s">
        <v>1690</v>
      </c>
      <c r="D4132" s="421" t="s">
        <v>1735</v>
      </c>
      <c r="E4132" s="423" t="s">
        <v>1736</v>
      </c>
      <c r="F4132" s="425" t="s">
        <v>1737</v>
      </c>
      <c r="G4132" s="425" t="s">
        <v>1738</v>
      </c>
    </row>
    <row r="4133" spans="1:7" ht="24" customHeight="1" x14ac:dyDescent="0.2">
      <c r="A4133" s="209" t="s">
        <v>1739</v>
      </c>
      <c r="B4133" s="209" t="s">
        <v>1740</v>
      </c>
      <c r="C4133" s="422"/>
      <c r="D4133" s="422"/>
      <c r="E4133" s="424"/>
      <c r="F4133" s="426"/>
      <c r="G4133" s="426"/>
    </row>
    <row r="4134" spans="1:7" ht="24" customHeight="1" x14ac:dyDescent="0.2">
      <c r="A4134" s="189"/>
      <c r="B4134" s="210"/>
      <c r="C4134" s="89" t="s">
        <v>1741</v>
      </c>
      <c r="D4134" s="197"/>
      <c r="E4134" s="198"/>
      <c r="F4134" s="199"/>
      <c r="G4134" s="200"/>
    </row>
    <row r="4135" spans="1:7" ht="24" customHeight="1" x14ac:dyDescent="0.2">
      <c r="A4135" s="211" t="str">
        <f t="shared" ref="A4135:A4148" si="1408">IFERROR(VLOOKUP(C4135,Tabla_Insumos,4,FALSE),"")</f>
        <v/>
      </c>
      <c r="B4135" s="211" t="str">
        <f>IFERROR(VLOOKUP(C4135,Tabla_Insumos,5,FALSE),"")</f>
        <v/>
      </c>
      <c r="C4135" s="220"/>
      <c r="D4135" s="174" t="str">
        <f t="shared" ref="D4135:D4148" si="1409">IFERROR(VLOOKUP(C4135,Tabla_Insumos,2,FALSE),"")</f>
        <v/>
      </c>
      <c r="E4135" s="173"/>
      <c r="F4135" s="201">
        <f t="shared" ref="F4135:F4148" si="1410">IFERROR(VLOOKUP(C4135,Tabla_Insumos,3,FALSE),0)</f>
        <v>0</v>
      </c>
      <c r="G4135" s="201">
        <f t="shared" ref="G4135:G4148" si="1411">ROUND(E4135*F4135,2)</f>
        <v>0</v>
      </c>
    </row>
    <row r="4136" spans="1:7" ht="24" customHeight="1" x14ac:dyDescent="0.2">
      <c r="A4136" s="211" t="str">
        <f t="shared" si="1408"/>
        <v/>
      </c>
      <c r="B4136" s="211" t="str">
        <f t="shared" ref="B4136:B4148" si="1412">IFERROR(VLOOKUP(C4136,Tabla_Insumos,5,FALSE),"")</f>
        <v/>
      </c>
      <c r="C4136" s="220"/>
      <c r="D4136" s="174" t="str">
        <f t="shared" si="1409"/>
        <v/>
      </c>
      <c r="E4136" s="173"/>
      <c r="F4136" s="201">
        <f t="shared" si="1410"/>
        <v>0</v>
      </c>
      <c r="G4136" s="201">
        <f t="shared" si="1411"/>
        <v>0</v>
      </c>
    </row>
    <row r="4137" spans="1:7" ht="24" customHeight="1" x14ac:dyDescent="0.2">
      <c r="A4137" s="211" t="str">
        <f t="shared" si="1408"/>
        <v/>
      </c>
      <c r="B4137" s="211" t="str">
        <f t="shared" si="1412"/>
        <v/>
      </c>
      <c r="C4137" s="227"/>
      <c r="D4137" s="174" t="str">
        <f t="shared" si="1409"/>
        <v/>
      </c>
      <c r="E4137" s="173"/>
      <c r="F4137" s="201">
        <f t="shared" si="1410"/>
        <v>0</v>
      </c>
      <c r="G4137" s="201">
        <f t="shared" si="1411"/>
        <v>0</v>
      </c>
    </row>
    <row r="4138" spans="1:7" ht="24" customHeight="1" x14ac:dyDescent="0.2">
      <c r="A4138" s="211" t="str">
        <f t="shared" si="1408"/>
        <v/>
      </c>
      <c r="B4138" s="211" t="str">
        <f t="shared" si="1412"/>
        <v/>
      </c>
      <c r="C4138" s="220"/>
      <c r="D4138" s="174" t="str">
        <f t="shared" si="1409"/>
        <v/>
      </c>
      <c r="E4138" s="173"/>
      <c r="F4138" s="201">
        <f t="shared" si="1410"/>
        <v>0</v>
      </c>
      <c r="G4138" s="201">
        <f t="shared" si="1411"/>
        <v>0</v>
      </c>
    </row>
    <row r="4139" spans="1:7" ht="24" customHeight="1" x14ac:dyDescent="0.2">
      <c r="A4139" s="211" t="str">
        <f t="shared" si="1408"/>
        <v/>
      </c>
      <c r="B4139" s="211" t="str">
        <f t="shared" si="1412"/>
        <v/>
      </c>
      <c r="C4139" s="221"/>
      <c r="D4139" s="172" t="str">
        <f t="shared" si="1409"/>
        <v/>
      </c>
      <c r="E4139" s="176"/>
      <c r="F4139" s="201">
        <f t="shared" si="1410"/>
        <v>0</v>
      </c>
      <c r="G4139" s="201">
        <f t="shared" si="1411"/>
        <v>0</v>
      </c>
    </row>
    <row r="4140" spans="1:7" ht="24" customHeight="1" x14ac:dyDescent="0.2">
      <c r="A4140" s="211" t="str">
        <f t="shared" si="1408"/>
        <v/>
      </c>
      <c r="B4140" s="211" t="str">
        <f t="shared" si="1412"/>
        <v/>
      </c>
      <c r="C4140" s="221"/>
      <c r="D4140" s="172" t="str">
        <f t="shared" si="1409"/>
        <v/>
      </c>
      <c r="E4140" s="176"/>
      <c r="F4140" s="201">
        <f t="shared" si="1410"/>
        <v>0</v>
      </c>
      <c r="G4140" s="201">
        <f t="shared" si="1411"/>
        <v>0</v>
      </c>
    </row>
    <row r="4141" spans="1:7" ht="24" customHeight="1" x14ac:dyDescent="0.2">
      <c r="A4141" s="211" t="str">
        <f t="shared" si="1408"/>
        <v/>
      </c>
      <c r="B4141" s="211" t="str">
        <f t="shared" si="1412"/>
        <v/>
      </c>
      <c r="C4141" s="221"/>
      <c r="D4141" s="172" t="str">
        <f t="shared" si="1409"/>
        <v/>
      </c>
      <c r="E4141" s="176"/>
      <c r="F4141" s="201">
        <f t="shared" si="1410"/>
        <v>0</v>
      </c>
      <c r="G4141" s="201">
        <f t="shared" si="1411"/>
        <v>0</v>
      </c>
    </row>
    <row r="4142" spans="1:7" ht="24" customHeight="1" x14ac:dyDescent="0.2">
      <c r="A4142" s="211" t="str">
        <f t="shared" si="1408"/>
        <v/>
      </c>
      <c r="B4142" s="211" t="str">
        <f t="shared" si="1412"/>
        <v/>
      </c>
      <c r="C4142" s="221"/>
      <c r="D4142" s="172" t="str">
        <f t="shared" si="1409"/>
        <v/>
      </c>
      <c r="E4142" s="176"/>
      <c r="F4142" s="201">
        <f t="shared" si="1410"/>
        <v>0</v>
      </c>
      <c r="G4142" s="201">
        <f t="shared" si="1411"/>
        <v>0</v>
      </c>
    </row>
    <row r="4143" spans="1:7" ht="24" customHeight="1" x14ac:dyDescent="0.2">
      <c r="A4143" s="211" t="str">
        <f t="shared" si="1408"/>
        <v/>
      </c>
      <c r="B4143" s="211" t="str">
        <f t="shared" si="1412"/>
        <v/>
      </c>
      <c r="C4143" s="221"/>
      <c r="D4143" s="172" t="str">
        <f t="shared" si="1409"/>
        <v/>
      </c>
      <c r="E4143" s="176"/>
      <c r="F4143" s="201">
        <f t="shared" si="1410"/>
        <v>0</v>
      </c>
      <c r="G4143" s="201">
        <f t="shared" si="1411"/>
        <v>0</v>
      </c>
    </row>
    <row r="4144" spans="1:7" ht="24" customHeight="1" x14ac:dyDescent="0.2">
      <c r="A4144" s="211" t="str">
        <f t="shared" si="1408"/>
        <v/>
      </c>
      <c r="B4144" s="211" t="str">
        <f t="shared" si="1412"/>
        <v/>
      </c>
      <c r="C4144" s="221"/>
      <c r="D4144" s="172" t="str">
        <f t="shared" si="1409"/>
        <v/>
      </c>
      <c r="E4144" s="176"/>
      <c r="F4144" s="201">
        <f t="shared" si="1410"/>
        <v>0</v>
      </c>
      <c r="G4144" s="201">
        <f t="shared" si="1411"/>
        <v>0</v>
      </c>
    </row>
    <row r="4145" spans="1:7" ht="24" customHeight="1" x14ac:dyDescent="0.2">
      <c r="A4145" s="211" t="str">
        <f t="shared" si="1408"/>
        <v/>
      </c>
      <c r="B4145" s="211" t="str">
        <f t="shared" si="1412"/>
        <v/>
      </c>
      <c r="C4145" s="221"/>
      <c r="D4145" s="172" t="str">
        <f t="shared" si="1409"/>
        <v/>
      </c>
      <c r="E4145" s="176"/>
      <c r="F4145" s="201">
        <f t="shared" si="1410"/>
        <v>0</v>
      </c>
      <c r="G4145" s="201">
        <f t="shared" si="1411"/>
        <v>0</v>
      </c>
    </row>
    <row r="4146" spans="1:7" ht="24" customHeight="1" x14ac:dyDescent="0.2">
      <c r="A4146" s="211" t="str">
        <f t="shared" si="1408"/>
        <v/>
      </c>
      <c r="B4146" s="211" t="str">
        <f t="shared" si="1412"/>
        <v/>
      </c>
      <c r="C4146" s="221"/>
      <c r="D4146" s="172" t="str">
        <f t="shared" si="1409"/>
        <v/>
      </c>
      <c r="E4146" s="176"/>
      <c r="F4146" s="201">
        <f t="shared" si="1410"/>
        <v>0</v>
      </c>
      <c r="G4146" s="201">
        <f t="shared" si="1411"/>
        <v>0</v>
      </c>
    </row>
    <row r="4147" spans="1:7" ht="24" customHeight="1" x14ac:dyDescent="0.2">
      <c r="A4147" s="211" t="str">
        <f t="shared" si="1408"/>
        <v/>
      </c>
      <c r="B4147" s="211" t="str">
        <f t="shared" si="1412"/>
        <v/>
      </c>
      <c r="C4147" s="221"/>
      <c r="D4147" s="172" t="str">
        <f t="shared" si="1409"/>
        <v/>
      </c>
      <c r="E4147" s="176"/>
      <c r="F4147" s="201">
        <f t="shared" si="1410"/>
        <v>0</v>
      </c>
      <c r="G4147" s="201">
        <f t="shared" si="1411"/>
        <v>0</v>
      </c>
    </row>
    <row r="4148" spans="1:7" ht="24" customHeight="1" x14ac:dyDescent="0.2">
      <c r="A4148" s="211" t="str">
        <f t="shared" si="1408"/>
        <v/>
      </c>
      <c r="B4148" s="211" t="str">
        <f t="shared" si="1412"/>
        <v/>
      </c>
      <c r="C4148" s="221"/>
      <c r="D4148" s="172" t="str">
        <f t="shared" si="1409"/>
        <v/>
      </c>
      <c r="E4148" s="176"/>
      <c r="F4148" s="202">
        <f t="shared" si="1410"/>
        <v>0</v>
      </c>
      <c r="G4148" s="201">
        <f t="shared" si="1411"/>
        <v>0</v>
      </c>
    </row>
    <row r="4149" spans="1:7" ht="24" customHeight="1" x14ac:dyDescent="0.2">
      <c r="A4149" s="212"/>
      <c r="E4149" s="178"/>
      <c r="F4149" s="195" t="s">
        <v>1742</v>
      </c>
      <c r="G4149" s="222">
        <f t="shared" ref="G4149" si="1413">SUBTOTAL(9,G4135:G4148)</f>
        <v>0</v>
      </c>
    </row>
    <row r="4150" spans="1:7" ht="24" customHeight="1" x14ac:dyDescent="0.2">
      <c r="A4150" s="212"/>
      <c r="C4150" s="74" t="s">
        <v>1743</v>
      </c>
      <c r="E4150" s="178"/>
      <c r="G4150" s="194"/>
    </row>
    <row r="4151" spans="1:7" ht="24" customHeight="1" x14ac:dyDescent="0.2">
      <c r="A4151" s="211" t="str">
        <f t="shared" ref="A4151:A4158" si="1414">IFERROR(VLOOKUP(C4151,Tabla_Insumos,4,FALSE),"")</f>
        <v/>
      </c>
      <c r="B4151" s="211" t="str">
        <f t="shared" ref="B4151:B4158" si="1415">IFERROR(VLOOKUP(A4151,Tabla_Indices,5,FALSE),"")</f>
        <v/>
      </c>
      <c r="C4151" s="220"/>
      <c r="D4151" s="174" t="str">
        <f t="shared" ref="D4151:D4158" si="1416">IFERROR(VLOOKUP(C4151,Tabla_Insumos,2,FALSE),"")</f>
        <v/>
      </c>
      <c r="E4151" s="173"/>
      <c r="F4151" s="201">
        <f t="shared" ref="F4151:F4158" si="1417">IFERROR(VLOOKUP(C4151,Tabla_Insumos,3,FALSE),0)</f>
        <v>0</v>
      </c>
      <c r="G4151" s="201">
        <f t="shared" ref="G4151:G4158" si="1418">ROUND(E4151*F4151,2)</f>
        <v>0</v>
      </c>
    </row>
    <row r="4152" spans="1:7" ht="24" customHeight="1" x14ac:dyDescent="0.2">
      <c r="A4152" s="211" t="str">
        <f t="shared" si="1414"/>
        <v/>
      </c>
      <c r="B4152" s="211" t="str">
        <f t="shared" si="1415"/>
        <v/>
      </c>
      <c r="C4152" s="220"/>
      <c r="D4152" s="174" t="str">
        <f t="shared" si="1416"/>
        <v/>
      </c>
      <c r="E4152" s="173"/>
      <c r="F4152" s="201">
        <f t="shared" si="1417"/>
        <v>0</v>
      </c>
      <c r="G4152" s="201">
        <f t="shared" si="1418"/>
        <v>0</v>
      </c>
    </row>
    <row r="4153" spans="1:7" ht="24" customHeight="1" x14ac:dyDescent="0.2">
      <c r="A4153" s="211" t="str">
        <f t="shared" si="1414"/>
        <v/>
      </c>
      <c r="B4153" s="211" t="str">
        <f t="shared" si="1415"/>
        <v/>
      </c>
      <c r="C4153" s="220"/>
      <c r="D4153" s="174" t="str">
        <f t="shared" si="1416"/>
        <v/>
      </c>
      <c r="E4153" s="173"/>
      <c r="F4153" s="201">
        <f t="shared" si="1417"/>
        <v>0</v>
      </c>
      <c r="G4153" s="201">
        <f t="shared" si="1418"/>
        <v>0</v>
      </c>
    </row>
    <row r="4154" spans="1:7" ht="24" customHeight="1" x14ac:dyDescent="0.2">
      <c r="A4154" s="211" t="str">
        <f t="shared" si="1414"/>
        <v/>
      </c>
      <c r="B4154" s="211" t="str">
        <f t="shared" si="1415"/>
        <v/>
      </c>
      <c r="C4154" s="220"/>
      <c r="D4154" s="174" t="str">
        <f t="shared" si="1416"/>
        <v/>
      </c>
      <c r="E4154" s="173"/>
      <c r="F4154" s="201">
        <f t="shared" si="1417"/>
        <v>0</v>
      </c>
      <c r="G4154" s="201">
        <f t="shared" si="1418"/>
        <v>0</v>
      </c>
    </row>
    <row r="4155" spans="1:7" ht="24" customHeight="1" x14ac:dyDescent="0.2">
      <c r="A4155" s="211" t="str">
        <f t="shared" si="1414"/>
        <v/>
      </c>
      <c r="B4155" s="211" t="str">
        <f t="shared" si="1415"/>
        <v/>
      </c>
      <c r="C4155" s="220"/>
      <c r="D4155" s="174" t="str">
        <f t="shared" si="1416"/>
        <v/>
      </c>
      <c r="E4155" s="173"/>
      <c r="F4155" s="201">
        <f t="shared" si="1417"/>
        <v>0</v>
      </c>
      <c r="G4155" s="201">
        <f t="shared" si="1418"/>
        <v>0</v>
      </c>
    </row>
    <row r="4156" spans="1:7" ht="24" customHeight="1" x14ac:dyDescent="0.2">
      <c r="A4156" s="211" t="str">
        <f t="shared" si="1414"/>
        <v/>
      </c>
      <c r="B4156" s="211" t="str">
        <f t="shared" si="1415"/>
        <v/>
      </c>
      <c r="C4156" s="220"/>
      <c r="D4156" s="174" t="str">
        <f t="shared" si="1416"/>
        <v/>
      </c>
      <c r="E4156" s="173"/>
      <c r="F4156" s="201">
        <f t="shared" si="1417"/>
        <v>0</v>
      </c>
      <c r="G4156" s="201">
        <f t="shared" si="1418"/>
        <v>0</v>
      </c>
    </row>
    <row r="4157" spans="1:7" ht="24" customHeight="1" x14ac:dyDescent="0.2">
      <c r="A4157" s="211" t="str">
        <f t="shared" si="1414"/>
        <v/>
      </c>
      <c r="B4157" s="211" t="str">
        <f t="shared" si="1415"/>
        <v/>
      </c>
      <c r="C4157" s="221"/>
      <c r="D4157" s="172" t="str">
        <f t="shared" si="1416"/>
        <v/>
      </c>
      <c r="E4157" s="176"/>
      <c r="F4157" s="201">
        <f t="shared" si="1417"/>
        <v>0</v>
      </c>
      <c r="G4157" s="201">
        <f t="shared" si="1418"/>
        <v>0</v>
      </c>
    </row>
    <row r="4158" spans="1:7" ht="24" customHeight="1" x14ac:dyDescent="0.2">
      <c r="A4158" s="211" t="str">
        <f t="shared" si="1414"/>
        <v/>
      </c>
      <c r="B4158" s="211" t="str">
        <f t="shared" si="1415"/>
        <v/>
      </c>
      <c r="C4158" s="221"/>
      <c r="D4158" s="172" t="str">
        <f t="shared" si="1416"/>
        <v/>
      </c>
      <c r="E4158" s="176"/>
      <c r="F4158" s="201">
        <f t="shared" si="1417"/>
        <v>0</v>
      </c>
      <c r="G4158" s="201">
        <f t="shared" si="1418"/>
        <v>0</v>
      </c>
    </row>
    <row r="4159" spans="1:7" ht="24" customHeight="1" x14ac:dyDescent="0.2">
      <c r="A4159" s="212"/>
      <c r="E4159" s="178"/>
      <c r="F4159" s="195" t="s">
        <v>1744</v>
      </c>
      <c r="G4159" s="222">
        <f t="shared" ref="G4159" si="1419">SUBTOTAL(9,G4151:G4158)</f>
        <v>0</v>
      </c>
    </row>
    <row r="4160" spans="1:7" ht="24" customHeight="1" x14ac:dyDescent="0.2">
      <c r="A4160" s="212"/>
      <c r="C4160" s="74" t="s">
        <v>1745</v>
      </c>
      <c r="E4160" s="178"/>
      <c r="G4160" s="194"/>
    </row>
    <row r="4161" spans="1:7" ht="24" customHeight="1" x14ac:dyDescent="0.2">
      <c r="A4161" s="211" t="str">
        <f t="shared" ref="A4161:A4169" si="1420">IFERROR(VLOOKUP(C4161,Tabla_Insumos,4,FALSE),"")</f>
        <v/>
      </c>
      <c r="B4161" s="211" t="str">
        <f t="shared" ref="B4161:B4169" si="1421">IFERROR(VLOOKUP(C4161,Tabla_Insumos,5,FALSE),"")</f>
        <v/>
      </c>
      <c r="C4161" s="220"/>
      <c r="D4161" s="174" t="str">
        <f t="shared" ref="D4161:D4169" si="1422">IFERROR(VLOOKUP(C4161,Tabla_Insumos,2,FALSE),"")</f>
        <v/>
      </c>
      <c r="E4161" s="173"/>
      <c r="F4161" s="201">
        <f t="shared" ref="F4161:F4169" si="1423">IFERROR(VLOOKUP(C4161,Tabla_Insumos,3,FALSE),0)</f>
        <v>0</v>
      </c>
      <c r="G4161" s="201">
        <f t="shared" ref="G4161:G4169" si="1424">ROUND(E4161*F4161,2)</f>
        <v>0</v>
      </c>
    </row>
    <row r="4162" spans="1:7" ht="24" customHeight="1" x14ac:dyDescent="0.2">
      <c r="A4162" s="211" t="str">
        <f t="shared" si="1420"/>
        <v/>
      </c>
      <c r="B4162" s="211" t="str">
        <f t="shared" si="1421"/>
        <v/>
      </c>
      <c r="C4162" s="220"/>
      <c r="D4162" s="174" t="str">
        <f t="shared" si="1422"/>
        <v/>
      </c>
      <c r="E4162" s="173"/>
      <c r="F4162" s="201">
        <f t="shared" si="1423"/>
        <v>0</v>
      </c>
      <c r="G4162" s="201">
        <f t="shared" si="1424"/>
        <v>0</v>
      </c>
    </row>
    <row r="4163" spans="1:7" ht="24" customHeight="1" x14ac:dyDescent="0.2">
      <c r="A4163" s="211" t="str">
        <f t="shared" si="1420"/>
        <v/>
      </c>
      <c r="B4163" s="211" t="str">
        <f t="shared" si="1421"/>
        <v/>
      </c>
      <c r="C4163" s="221"/>
      <c r="D4163" s="172" t="str">
        <f t="shared" si="1422"/>
        <v/>
      </c>
      <c r="E4163" s="176"/>
      <c r="F4163" s="201">
        <f t="shared" si="1423"/>
        <v>0</v>
      </c>
      <c r="G4163" s="201">
        <f t="shared" si="1424"/>
        <v>0</v>
      </c>
    </row>
    <row r="4164" spans="1:7" ht="24" customHeight="1" x14ac:dyDescent="0.2">
      <c r="A4164" s="211" t="str">
        <f t="shared" si="1420"/>
        <v/>
      </c>
      <c r="B4164" s="211" t="str">
        <f t="shared" si="1421"/>
        <v/>
      </c>
      <c r="C4164" s="221"/>
      <c r="D4164" s="172" t="str">
        <f t="shared" si="1422"/>
        <v/>
      </c>
      <c r="E4164" s="176"/>
      <c r="F4164" s="201">
        <f t="shared" si="1423"/>
        <v>0</v>
      </c>
      <c r="G4164" s="201">
        <f t="shared" si="1424"/>
        <v>0</v>
      </c>
    </row>
    <row r="4165" spans="1:7" ht="24" customHeight="1" x14ac:dyDescent="0.2">
      <c r="A4165" s="211" t="str">
        <f t="shared" si="1420"/>
        <v/>
      </c>
      <c r="B4165" s="211" t="str">
        <f t="shared" si="1421"/>
        <v/>
      </c>
      <c r="C4165" s="221"/>
      <c r="D4165" s="172" t="str">
        <f t="shared" si="1422"/>
        <v/>
      </c>
      <c r="E4165" s="176"/>
      <c r="F4165" s="201">
        <f t="shared" si="1423"/>
        <v>0</v>
      </c>
      <c r="G4165" s="201">
        <f t="shared" si="1424"/>
        <v>0</v>
      </c>
    </row>
    <row r="4166" spans="1:7" ht="24" customHeight="1" x14ac:dyDescent="0.2">
      <c r="A4166" s="211" t="str">
        <f t="shared" si="1420"/>
        <v/>
      </c>
      <c r="B4166" s="211" t="str">
        <f t="shared" si="1421"/>
        <v/>
      </c>
      <c r="C4166" s="221"/>
      <c r="D4166" s="172" t="str">
        <f t="shared" si="1422"/>
        <v/>
      </c>
      <c r="E4166" s="176"/>
      <c r="F4166" s="201">
        <f t="shared" si="1423"/>
        <v>0</v>
      </c>
      <c r="G4166" s="201">
        <f t="shared" si="1424"/>
        <v>0</v>
      </c>
    </row>
    <row r="4167" spans="1:7" ht="24" customHeight="1" x14ac:dyDescent="0.2">
      <c r="A4167" s="211" t="str">
        <f t="shared" si="1420"/>
        <v/>
      </c>
      <c r="B4167" s="211" t="str">
        <f t="shared" si="1421"/>
        <v/>
      </c>
      <c r="C4167" s="221"/>
      <c r="D4167" s="172" t="str">
        <f t="shared" si="1422"/>
        <v/>
      </c>
      <c r="E4167" s="176"/>
      <c r="F4167" s="201">
        <f t="shared" si="1423"/>
        <v>0</v>
      </c>
      <c r="G4167" s="201">
        <f t="shared" si="1424"/>
        <v>0</v>
      </c>
    </row>
    <row r="4168" spans="1:7" ht="24" customHeight="1" x14ac:dyDescent="0.2">
      <c r="A4168" s="211" t="str">
        <f t="shared" si="1420"/>
        <v/>
      </c>
      <c r="B4168" s="211" t="str">
        <f t="shared" si="1421"/>
        <v/>
      </c>
      <c r="C4168" s="221"/>
      <c r="D4168" s="172" t="str">
        <f t="shared" si="1422"/>
        <v/>
      </c>
      <c r="E4168" s="176"/>
      <c r="F4168" s="201">
        <f t="shared" si="1423"/>
        <v>0</v>
      </c>
      <c r="G4168" s="201">
        <f t="shared" si="1424"/>
        <v>0</v>
      </c>
    </row>
    <row r="4169" spans="1:7" ht="24" customHeight="1" x14ac:dyDescent="0.2">
      <c r="A4169" s="211" t="str">
        <f t="shared" si="1420"/>
        <v/>
      </c>
      <c r="B4169" s="211" t="str">
        <f t="shared" si="1421"/>
        <v/>
      </c>
      <c r="C4169" s="221"/>
      <c r="D4169" s="172" t="str">
        <f t="shared" si="1422"/>
        <v/>
      </c>
      <c r="E4169" s="176"/>
      <c r="F4169" s="201">
        <f t="shared" si="1423"/>
        <v>0</v>
      </c>
      <c r="G4169" s="201">
        <f t="shared" si="1424"/>
        <v>0</v>
      </c>
    </row>
    <row r="4170" spans="1:7" ht="24" customHeight="1" x14ac:dyDescent="0.2">
      <c r="A4170" s="213"/>
      <c r="E4170" s="178"/>
      <c r="F4170" s="195" t="s">
        <v>1746</v>
      </c>
      <c r="G4170" s="222">
        <f t="shared" ref="G4170" si="1425">SUBTOTAL(9,G4161:G4169)</f>
        <v>0</v>
      </c>
    </row>
    <row r="4171" spans="1:7" ht="24" customHeight="1" x14ac:dyDescent="0.2">
      <c r="A4171" s="212"/>
      <c r="E4171" s="178"/>
      <c r="G4171" s="194"/>
    </row>
    <row r="4172" spans="1:7" ht="24" customHeight="1" x14ac:dyDescent="0.2">
      <c r="A4172" s="214" t="str">
        <f t="shared" ref="A4172:B4172" si="1426">B4130</f>
        <v>14.7.1</v>
      </c>
      <c r="B4172" s="98" t="str">
        <f t="shared" si="1426"/>
        <v>Tanques de Reseva</v>
      </c>
      <c r="C4172" s="197"/>
      <c r="D4172" s="197" t="s">
        <v>1747</v>
      </c>
      <c r="E4172" s="198"/>
      <c r="F4172" s="225" t="s">
        <v>1748</v>
      </c>
      <c r="G4172" s="226">
        <f t="shared" ref="G4172" si="1427">SUBTOTAL(9,G4135:G4171)</f>
        <v>0</v>
      </c>
    </row>
    <row r="4173" spans="1:7" ht="24" customHeight="1" x14ac:dyDescent="0.2">
      <c r="A4173" s="203" t="s">
        <v>1725</v>
      </c>
      <c r="B4173" s="204"/>
      <c r="C4173" s="99"/>
      <c r="D4173" s="99"/>
      <c r="E4173" s="99"/>
      <c r="F4173" s="99"/>
      <c r="G4173" s="215"/>
    </row>
    <row r="4174" spans="1:7" ht="24" customHeight="1" x14ac:dyDescent="0.2">
      <c r="A4174" s="206" t="s">
        <v>1726</v>
      </c>
      <c r="B4174" s="207" t="str">
        <f>Comitente</f>
        <v>SUBSECRETARIA DE OBRAS PUBLICAS</v>
      </c>
      <c r="C4174" s="216"/>
      <c r="D4174" s="74"/>
      <c r="E4174" s="74"/>
      <c r="F4174" s="190"/>
      <c r="G4174" s="191"/>
    </row>
    <row r="4175" spans="1:7" ht="24" customHeight="1" x14ac:dyDescent="0.2">
      <c r="A4175" s="206" t="s">
        <v>1727</v>
      </c>
      <c r="B4175" s="207">
        <f>Contratista</f>
        <v>0</v>
      </c>
      <c r="C4175" s="217"/>
      <c r="D4175" s="217"/>
      <c r="E4175" s="217"/>
      <c r="F4175" s="190"/>
      <c r="G4175" s="191"/>
    </row>
    <row r="4176" spans="1:7" ht="24" customHeight="1" x14ac:dyDescent="0.2">
      <c r="A4176" s="206" t="s">
        <v>1728</v>
      </c>
      <c r="B4176" s="207" t="str">
        <f>Obra</f>
        <v>CAPS. VIRGEN DE GUADALUPE</v>
      </c>
      <c r="C4176" s="217"/>
      <c r="D4176" s="217"/>
      <c r="E4176" s="217"/>
      <c r="F4176" s="190" t="s">
        <v>1729</v>
      </c>
      <c r="G4176" s="218">
        <f>Fecha_Base</f>
        <v>0</v>
      </c>
    </row>
    <row r="4177" spans="1:7" ht="24" customHeight="1" x14ac:dyDescent="0.2">
      <c r="A4177" s="208" t="s">
        <v>1730</v>
      </c>
      <c r="B4177" s="100" t="str">
        <f>Ubicación</f>
        <v xml:space="preserve"> Calle Enfermera Medina y Cristobal Colon - Dpto. CAUCETE   -  Sup. 227,50m2</v>
      </c>
      <c r="C4177" s="74"/>
      <c r="E4177" s="178"/>
      <c r="G4177" s="194"/>
    </row>
    <row r="4178" spans="1:7" ht="24" customHeight="1" x14ac:dyDescent="0.2">
      <c r="A4178" s="208" t="s">
        <v>1731</v>
      </c>
      <c r="B4178" s="192">
        <f t="shared" ref="B4178" si="1428">IFERROR(VALUE(LEFT(B4179,FIND(".",B4179)-1)),"")</f>
        <v>17</v>
      </c>
      <c r="C4178" s="71" t="str">
        <f>IFERROR(VLOOKUP(B4178,Tabla_CyP,2,FALSE),"VIDRIOS Y ESPEJOS ")</f>
        <v xml:space="preserve">VIDRIOS Y ESPEJOS </v>
      </c>
      <c r="E4178" s="178"/>
      <c r="G4178" s="194"/>
    </row>
    <row r="4179" spans="1:7" ht="24" customHeight="1" x14ac:dyDescent="0.2">
      <c r="A4179" s="208" t="s">
        <v>1732</v>
      </c>
      <c r="B4179" s="193" t="str">
        <f>IFERROR(VLOOKUP(COUNTIF($A$1:A4179,"ANALISIS DE PRECIOS"),Tabla_NumeroItem,2,FALSE),"")</f>
        <v>17.7.2</v>
      </c>
      <c r="C4179" s="71" t="str">
        <f>IFERROR(VLOOKUP(B4179,Tabla_CyP,2,FALSE),"")</f>
        <v>Tanque de Bombeo</v>
      </c>
      <c r="E4179" s="178"/>
      <c r="F4179" s="190" t="s">
        <v>1733</v>
      </c>
      <c r="G4179" s="194" t="str">
        <f>IFERROR(VLOOKUP(B4179,Tabla_CyP,4,FALSE),"")</f>
        <v>gl</v>
      </c>
    </row>
    <row r="4180" spans="1:7" ht="24" customHeight="1" x14ac:dyDescent="0.2">
      <c r="A4180" s="208"/>
      <c r="B4180" s="100"/>
      <c r="E4180" s="178"/>
      <c r="G4180" s="194"/>
    </row>
    <row r="4181" spans="1:7" ht="24" customHeight="1" x14ac:dyDescent="0.2">
      <c r="A4181" s="419" t="s">
        <v>1734</v>
      </c>
      <c r="B4181" s="420"/>
      <c r="C4181" s="421" t="s">
        <v>1690</v>
      </c>
      <c r="D4181" s="421" t="s">
        <v>1735</v>
      </c>
      <c r="E4181" s="423" t="s">
        <v>1736</v>
      </c>
      <c r="F4181" s="425" t="s">
        <v>1737</v>
      </c>
      <c r="G4181" s="425" t="s">
        <v>1738</v>
      </c>
    </row>
    <row r="4182" spans="1:7" ht="24" customHeight="1" x14ac:dyDescent="0.2">
      <c r="A4182" s="209" t="s">
        <v>1739</v>
      </c>
      <c r="B4182" s="209" t="s">
        <v>1740</v>
      </c>
      <c r="C4182" s="422"/>
      <c r="D4182" s="422"/>
      <c r="E4182" s="424"/>
      <c r="F4182" s="426"/>
      <c r="G4182" s="426"/>
    </row>
    <row r="4183" spans="1:7" ht="24" customHeight="1" x14ac:dyDescent="0.2">
      <c r="A4183" s="189"/>
      <c r="B4183" s="210"/>
      <c r="C4183" s="89" t="s">
        <v>1741</v>
      </c>
      <c r="D4183" s="197"/>
      <c r="E4183" s="198"/>
      <c r="F4183" s="199"/>
      <c r="G4183" s="200"/>
    </row>
    <row r="4184" spans="1:7" ht="24" customHeight="1" x14ac:dyDescent="0.2">
      <c r="A4184" s="211" t="str">
        <f t="shared" ref="A4184:A4197" si="1429">IFERROR(VLOOKUP(C4184,Tabla_Insumos,4,FALSE),"")</f>
        <v/>
      </c>
      <c r="B4184" s="211" t="str">
        <f>IFERROR(VLOOKUP(C4184,Tabla_Insumos,5,FALSE),"")</f>
        <v/>
      </c>
      <c r="C4184" s="220"/>
      <c r="D4184" s="174" t="str">
        <f t="shared" ref="D4184:D4197" si="1430">IFERROR(VLOOKUP(C4184,Tabla_Insumos,2,FALSE),"")</f>
        <v/>
      </c>
      <c r="E4184" s="173"/>
      <c r="F4184" s="201">
        <f t="shared" ref="F4184:F4197" si="1431">IFERROR(VLOOKUP(C4184,Tabla_Insumos,3,FALSE),0)</f>
        <v>0</v>
      </c>
      <c r="G4184" s="201">
        <f t="shared" ref="G4184:G4197" si="1432">ROUND(E4184*F4184,2)</f>
        <v>0</v>
      </c>
    </row>
    <row r="4185" spans="1:7" ht="24" customHeight="1" x14ac:dyDescent="0.2">
      <c r="A4185" s="211" t="str">
        <f t="shared" si="1429"/>
        <v/>
      </c>
      <c r="B4185" s="211" t="str">
        <f t="shared" ref="B4185:B4197" si="1433">IFERROR(VLOOKUP(C4185,Tabla_Insumos,5,FALSE),"")</f>
        <v/>
      </c>
      <c r="C4185" s="220"/>
      <c r="D4185" s="174" t="str">
        <f t="shared" si="1430"/>
        <v/>
      </c>
      <c r="E4185" s="173"/>
      <c r="F4185" s="201">
        <f t="shared" si="1431"/>
        <v>0</v>
      </c>
      <c r="G4185" s="201">
        <f t="shared" si="1432"/>
        <v>0</v>
      </c>
    </row>
    <row r="4186" spans="1:7" ht="24" customHeight="1" x14ac:dyDescent="0.2">
      <c r="A4186" s="211" t="str">
        <f t="shared" si="1429"/>
        <v/>
      </c>
      <c r="B4186" s="211" t="str">
        <f t="shared" si="1433"/>
        <v/>
      </c>
      <c r="C4186" s="227"/>
      <c r="D4186" s="174" t="str">
        <f t="shared" si="1430"/>
        <v/>
      </c>
      <c r="E4186" s="173"/>
      <c r="F4186" s="201">
        <f t="shared" si="1431"/>
        <v>0</v>
      </c>
      <c r="G4186" s="201">
        <f t="shared" si="1432"/>
        <v>0</v>
      </c>
    </row>
    <row r="4187" spans="1:7" ht="24" customHeight="1" x14ac:dyDescent="0.2">
      <c r="A4187" s="211" t="str">
        <f t="shared" si="1429"/>
        <v/>
      </c>
      <c r="B4187" s="211" t="str">
        <f t="shared" si="1433"/>
        <v/>
      </c>
      <c r="C4187" s="220"/>
      <c r="D4187" s="174" t="str">
        <f t="shared" si="1430"/>
        <v/>
      </c>
      <c r="E4187" s="173"/>
      <c r="F4187" s="201">
        <f t="shared" si="1431"/>
        <v>0</v>
      </c>
      <c r="G4187" s="201">
        <f t="shared" si="1432"/>
        <v>0</v>
      </c>
    </row>
    <row r="4188" spans="1:7" ht="24" customHeight="1" x14ac:dyDescent="0.2">
      <c r="A4188" s="211" t="str">
        <f t="shared" si="1429"/>
        <v/>
      </c>
      <c r="B4188" s="211" t="str">
        <f t="shared" si="1433"/>
        <v/>
      </c>
      <c r="C4188" s="221"/>
      <c r="D4188" s="172" t="str">
        <f t="shared" si="1430"/>
        <v/>
      </c>
      <c r="E4188" s="176"/>
      <c r="F4188" s="201">
        <f t="shared" si="1431"/>
        <v>0</v>
      </c>
      <c r="G4188" s="201">
        <f t="shared" si="1432"/>
        <v>0</v>
      </c>
    </row>
    <row r="4189" spans="1:7" ht="24" customHeight="1" x14ac:dyDescent="0.2">
      <c r="A4189" s="211" t="str">
        <f t="shared" si="1429"/>
        <v/>
      </c>
      <c r="B4189" s="211" t="str">
        <f t="shared" si="1433"/>
        <v/>
      </c>
      <c r="C4189" s="221"/>
      <c r="D4189" s="172" t="str">
        <f t="shared" si="1430"/>
        <v/>
      </c>
      <c r="E4189" s="176"/>
      <c r="F4189" s="201">
        <f t="shared" si="1431"/>
        <v>0</v>
      </c>
      <c r="G4189" s="201">
        <f t="shared" si="1432"/>
        <v>0</v>
      </c>
    </row>
    <row r="4190" spans="1:7" ht="24" customHeight="1" x14ac:dyDescent="0.2">
      <c r="A4190" s="211" t="str">
        <f t="shared" si="1429"/>
        <v/>
      </c>
      <c r="B4190" s="211" t="str">
        <f t="shared" si="1433"/>
        <v/>
      </c>
      <c r="C4190" s="221"/>
      <c r="D4190" s="172" t="str">
        <f t="shared" si="1430"/>
        <v/>
      </c>
      <c r="E4190" s="176"/>
      <c r="F4190" s="201">
        <f t="shared" si="1431"/>
        <v>0</v>
      </c>
      <c r="G4190" s="201">
        <f t="shared" si="1432"/>
        <v>0</v>
      </c>
    </row>
    <row r="4191" spans="1:7" ht="24" customHeight="1" x14ac:dyDescent="0.2">
      <c r="A4191" s="211" t="str">
        <f t="shared" si="1429"/>
        <v/>
      </c>
      <c r="B4191" s="211" t="str">
        <f t="shared" si="1433"/>
        <v/>
      </c>
      <c r="C4191" s="221"/>
      <c r="D4191" s="172" t="str">
        <f t="shared" si="1430"/>
        <v/>
      </c>
      <c r="E4191" s="176"/>
      <c r="F4191" s="201">
        <f t="shared" si="1431"/>
        <v>0</v>
      </c>
      <c r="G4191" s="201">
        <f t="shared" si="1432"/>
        <v>0</v>
      </c>
    </row>
    <row r="4192" spans="1:7" ht="24" customHeight="1" x14ac:dyDescent="0.2">
      <c r="A4192" s="211" t="str">
        <f t="shared" si="1429"/>
        <v/>
      </c>
      <c r="B4192" s="211" t="str">
        <f t="shared" si="1433"/>
        <v/>
      </c>
      <c r="C4192" s="221"/>
      <c r="D4192" s="172" t="str">
        <f t="shared" si="1430"/>
        <v/>
      </c>
      <c r="E4192" s="176"/>
      <c r="F4192" s="201">
        <f t="shared" si="1431"/>
        <v>0</v>
      </c>
      <c r="G4192" s="201">
        <f t="shared" si="1432"/>
        <v>0</v>
      </c>
    </row>
    <row r="4193" spans="1:7" ht="24" customHeight="1" x14ac:dyDescent="0.2">
      <c r="A4193" s="211" t="str">
        <f t="shared" si="1429"/>
        <v/>
      </c>
      <c r="B4193" s="211" t="str">
        <f t="shared" si="1433"/>
        <v/>
      </c>
      <c r="C4193" s="221"/>
      <c r="D4193" s="172" t="str">
        <f t="shared" si="1430"/>
        <v/>
      </c>
      <c r="E4193" s="176"/>
      <c r="F4193" s="201">
        <f t="shared" si="1431"/>
        <v>0</v>
      </c>
      <c r="G4193" s="201">
        <f t="shared" si="1432"/>
        <v>0</v>
      </c>
    </row>
    <row r="4194" spans="1:7" ht="24" customHeight="1" x14ac:dyDescent="0.2">
      <c r="A4194" s="211" t="str">
        <f t="shared" si="1429"/>
        <v/>
      </c>
      <c r="B4194" s="211" t="str">
        <f t="shared" si="1433"/>
        <v/>
      </c>
      <c r="C4194" s="221"/>
      <c r="D4194" s="172" t="str">
        <f t="shared" si="1430"/>
        <v/>
      </c>
      <c r="E4194" s="176"/>
      <c r="F4194" s="201">
        <f t="shared" si="1431"/>
        <v>0</v>
      </c>
      <c r="G4194" s="201">
        <f t="shared" si="1432"/>
        <v>0</v>
      </c>
    </row>
    <row r="4195" spans="1:7" ht="24" customHeight="1" x14ac:dyDescent="0.2">
      <c r="A4195" s="211" t="str">
        <f t="shared" si="1429"/>
        <v/>
      </c>
      <c r="B4195" s="211" t="str">
        <f t="shared" si="1433"/>
        <v/>
      </c>
      <c r="C4195" s="221"/>
      <c r="D4195" s="172" t="str">
        <f t="shared" si="1430"/>
        <v/>
      </c>
      <c r="E4195" s="176"/>
      <c r="F4195" s="201">
        <f t="shared" si="1431"/>
        <v>0</v>
      </c>
      <c r="G4195" s="201">
        <f t="shared" si="1432"/>
        <v>0</v>
      </c>
    </row>
    <row r="4196" spans="1:7" ht="24" customHeight="1" x14ac:dyDescent="0.2">
      <c r="A4196" s="211" t="str">
        <f t="shared" si="1429"/>
        <v/>
      </c>
      <c r="B4196" s="211" t="str">
        <f t="shared" si="1433"/>
        <v/>
      </c>
      <c r="C4196" s="221"/>
      <c r="D4196" s="172" t="str">
        <f t="shared" si="1430"/>
        <v/>
      </c>
      <c r="E4196" s="176"/>
      <c r="F4196" s="201">
        <f t="shared" si="1431"/>
        <v>0</v>
      </c>
      <c r="G4196" s="201">
        <f t="shared" si="1432"/>
        <v>0</v>
      </c>
    </row>
    <row r="4197" spans="1:7" ht="24" customHeight="1" x14ac:dyDescent="0.2">
      <c r="A4197" s="211" t="str">
        <f t="shared" si="1429"/>
        <v/>
      </c>
      <c r="B4197" s="211" t="str">
        <f t="shared" si="1433"/>
        <v/>
      </c>
      <c r="C4197" s="221"/>
      <c r="D4197" s="172" t="str">
        <f t="shared" si="1430"/>
        <v/>
      </c>
      <c r="E4197" s="176"/>
      <c r="F4197" s="202">
        <f t="shared" si="1431"/>
        <v>0</v>
      </c>
      <c r="G4197" s="201">
        <f t="shared" si="1432"/>
        <v>0</v>
      </c>
    </row>
    <row r="4198" spans="1:7" ht="24" customHeight="1" x14ac:dyDescent="0.2">
      <c r="A4198" s="212"/>
      <c r="E4198" s="178"/>
      <c r="F4198" s="195" t="s">
        <v>1742</v>
      </c>
      <c r="G4198" s="222">
        <f t="shared" ref="G4198" si="1434">SUBTOTAL(9,G4184:G4197)</f>
        <v>0</v>
      </c>
    </row>
    <row r="4199" spans="1:7" ht="24" customHeight="1" x14ac:dyDescent="0.2">
      <c r="A4199" s="212"/>
      <c r="C4199" s="74" t="s">
        <v>1743</v>
      </c>
      <c r="E4199" s="178"/>
      <c r="G4199" s="194"/>
    </row>
    <row r="4200" spans="1:7" ht="24" customHeight="1" x14ac:dyDescent="0.2">
      <c r="A4200" s="211" t="str">
        <f t="shared" ref="A4200:A4207" si="1435">IFERROR(VLOOKUP(C4200,Tabla_Insumos,4,FALSE),"")</f>
        <v/>
      </c>
      <c r="B4200" s="211" t="str">
        <f t="shared" ref="B4200:B4207" si="1436">IFERROR(VLOOKUP(A4200,Tabla_Indices,5,FALSE),"")</f>
        <v/>
      </c>
      <c r="C4200" s="220"/>
      <c r="D4200" s="174" t="str">
        <f t="shared" ref="D4200:D4207" si="1437">IFERROR(VLOOKUP(C4200,Tabla_Insumos,2,FALSE),"")</f>
        <v/>
      </c>
      <c r="E4200" s="173"/>
      <c r="F4200" s="201">
        <f t="shared" ref="F4200:F4207" si="1438">IFERROR(VLOOKUP(C4200,Tabla_Insumos,3,FALSE),0)</f>
        <v>0</v>
      </c>
      <c r="G4200" s="201">
        <f t="shared" ref="G4200:G4207" si="1439">ROUND(E4200*F4200,2)</f>
        <v>0</v>
      </c>
    </row>
    <row r="4201" spans="1:7" ht="24" customHeight="1" x14ac:dyDescent="0.2">
      <c r="A4201" s="211" t="str">
        <f t="shared" si="1435"/>
        <v/>
      </c>
      <c r="B4201" s="211" t="str">
        <f t="shared" si="1436"/>
        <v/>
      </c>
      <c r="C4201" s="220"/>
      <c r="D4201" s="174" t="str">
        <f t="shared" si="1437"/>
        <v/>
      </c>
      <c r="E4201" s="173"/>
      <c r="F4201" s="201">
        <f t="shared" si="1438"/>
        <v>0</v>
      </c>
      <c r="G4201" s="201">
        <f t="shared" si="1439"/>
        <v>0</v>
      </c>
    </row>
    <row r="4202" spans="1:7" ht="24" customHeight="1" x14ac:dyDescent="0.2">
      <c r="A4202" s="211" t="str">
        <f t="shared" si="1435"/>
        <v/>
      </c>
      <c r="B4202" s="211" t="str">
        <f t="shared" si="1436"/>
        <v/>
      </c>
      <c r="C4202" s="220"/>
      <c r="D4202" s="174" t="str">
        <f t="shared" si="1437"/>
        <v/>
      </c>
      <c r="E4202" s="173"/>
      <c r="F4202" s="201">
        <f t="shared" si="1438"/>
        <v>0</v>
      </c>
      <c r="G4202" s="201">
        <f t="shared" si="1439"/>
        <v>0</v>
      </c>
    </row>
    <row r="4203" spans="1:7" ht="24" customHeight="1" x14ac:dyDescent="0.2">
      <c r="A4203" s="211" t="str">
        <f t="shared" si="1435"/>
        <v/>
      </c>
      <c r="B4203" s="211" t="str">
        <f t="shared" si="1436"/>
        <v/>
      </c>
      <c r="C4203" s="220"/>
      <c r="D4203" s="174" t="str">
        <f t="shared" si="1437"/>
        <v/>
      </c>
      <c r="E4203" s="173"/>
      <c r="F4203" s="201">
        <f t="shared" si="1438"/>
        <v>0</v>
      </c>
      <c r="G4203" s="201">
        <f t="shared" si="1439"/>
        <v>0</v>
      </c>
    </row>
    <row r="4204" spans="1:7" ht="24" customHeight="1" x14ac:dyDescent="0.2">
      <c r="A4204" s="211" t="str">
        <f t="shared" si="1435"/>
        <v/>
      </c>
      <c r="B4204" s="211" t="str">
        <f t="shared" si="1436"/>
        <v/>
      </c>
      <c r="C4204" s="220"/>
      <c r="D4204" s="174" t="str">
        <f t="shared" si="1437"/>
        <v/>
      </c>
      <c r="E4204" s="173"/>
      <c r="F4204" s="201">
        <f t="shared" si="1438"/>
        <v>0</v>
      </c>
      <c r="G4204" s="201">
        <f t="shared" si="1439"/>
        <v>0</v>
      </c>
    </row>
    <row r="4205" spans="1:7" ht="24" customHeight="1" x14ac:dyDescent="0.2">
      <c r="A4205" s="211" t="str">
        <f t="shared" si="1435"/>
        <v/>
      </c>
      <c r="B4205" s="211" t="str">
        <f t="shared" si="1436"/>
        <v/>
      </c>
      <c r="C4205" s="220"/>
      <c r="D4205" s="174" t="str">
        <f t="shared" si="1437"/>
        <v/>
      </c>
      <c r="E4205" s="173"/>
      <c r="F4205" s="201">
        <f t="shared" si="1438"/>
        <v>0</v>
      </c>
      <c r="G4205" s="201">
        <f t="shared" si="1439"/>
        <v>0</v>
      </c>
    </row>
    <row r="4206" spans="1:7" ht="24" customHeight="1" x14ac:dyDescent="0.2">
      <c r="A4206" s="211" t="str">
        <f t="shared" si="1435"/>
        <v/>
      </c>
      <c r="B4206" s="211" t="str">
        <f t="shared" si="1436"/>
        <v/>
      </c>
      <c r="C4206" s="221"/>
      <c r="D4206" s="172" t="str">
        <f t="shared" si="1437"/>
        <v/>
      </c>
      <c r="E4206" s="176"/>
      <c r="F4206" s="201">
        <f t="shared" si="1438"/>
        <v>0</v>
      </c>
      <c r="G4206" s="201">
        <f t="shared" si="1439"/>
        <v>0</v>
      </c>
    </row>
    <row r="4207" spans="1:7" ht="24" customHeight="1" x14ac:dyDescent="0.2">
      <c r="A4207" s="211" t="str">
        <f t="shared" si="1435"/>
        <v/>
      </c>
      <c r="B4207" s="211" t="str">
        <f t="shared" si="1436"/>
        <v/>
      </c>
      <c r="C4207" s="221"/>
      <c r="D4207" s="172" t="str">
        <f t="shared" si="1437"/>
        <v/>
      </c>
      <c r="E4207" s="176"/>
      <c r="F4207" s="201">
        <f t="shared" si="1438"/>
        <v>0</v>
      </c>
      <c r="G4207" s="201">
        <f t="shared" si="1439"/>
        <v>0</v>
      </c>
    </row>
    <row r="4208" spans="1:7" ht="24" customHeight="1" x14ac:dyDescent="0.2">
      <c r="A4208" s="212"/>
      <c r="E4208" s="178"/>
      <c r="F4208" s="195" t="s">
        <v>1744</v>
      </c>
      <c r="G4208" s="222">
        <f t="shared" ref="G4208" si="1440">SUBTOTAL(9,G4200:G4207)</f>
        <v>0</v>
      </c>
    </row>
    <row r="4209" spans="1:7" ht="24" customHeight="1" x14ac:dyDescent="0.2">
      <c r="A4209" s="212"/>
      <c r="C4209" s="74" t="s">
        <v>1745</v>
      </c>
      <c r="E4209" s="178"/>
      <c r="G4209" s="194"/>
    </row>
    <row r="4210" spans="1:7" ht="24" customHeight="1" x14ac:dyDescent="0.2">
      <c r="A4210" s="211" t="str">
        <f t="shared" ref="A4210:A4218" si="1441">IFERROR(VLOOKUP(C4210,Tabla_Insumos,4,FALSE),"")</f>
        <v/>
      </c>
      <c r="B4210" s="211" t="str">
        <f t="shared" ref="B4210:B4218" si="1442">IFERROR(VLOOKUP(C4210,Tabla_Insumos,5,FALSE),"")</f>
        <v/>
      </c>
      <c r="C4210" s="220"/>
      <c r="D4210" s="174" t="str">
        <f t="shared" ref="D4210:D4218" si="1443">IFERROR(VLOOKUP(C4210,Tabla_Insumos,2,FALSE),"")</f>
        <v/>
      </c>
      <c r="E4210" s="173"/>
      <c r="F4210" s="201">
        <f t="shared" ref="F4210:F4218" si="1444">IFERROR(VLOOKUP(C4210,Tabla_Insumos,3,FALSE),0)</f>
        <v>0</v>
      </c>
      <c r="G4210" s="201">
        <f t="shared" ref="G4210:G4218" si="1445">ROUND(E4210*F4210,2)</f>
        <v>0</v>
      </c>
    </row>
    <row r="4211" spans="1:7" ht="24" customHeight="1" x14ac:dyDescent="0.2">
      <c r="A4211" s="211" t="str">
        <f t="shared" si="1441"/>
        <v/>
      </c>
      <c r="B4211" s="211" t="str">
        <f t="shared" si="1442"/>
        <v/>
      </c>
      <c r="C4211" s="220"/>
      <c r="D4211" s="174" t="str">
        <f t="shared" si="1443"/>
        <v/>
      </c>
      <c r="E4211" s="173"/>
      <c r="F4211" s="201">
        <f t="shared" si="1444"/>
        <v>0</v>
      </c>
      <c r="G4211" s="201">
        <f t="shared" si="1445"/>
        <v>0</v>
      </c>
    </row>
    <row r="4212" spans="1:7" ht="24" customHeight="1" x14ac:dyDescent="0.2">
      <c r="A4212" s="211" t="str">
        <f t="shared" si="1441"/>
        <v/>
      </c>
      <c r="B4212" s="211" t="str">
        <f t="shared" si="1442"/>
        <v/>
      </c>
      <c r="C4212" s="221"/>
      <c r="D4212" s="172" t="str">
        <f t="shared" si="1443"/>
        <v/>
      </c>
      <c r="E4212" s="176"/>
      <c r="F4212" s="201">
        <f t="shared" si="1444"/>
        <v>0</v>
      </c>
      <c r="G4212" s="201">
        <f t="shared" si="1445"/>
        <v>0</v>
      </c>
    </row>
    <row r="4213" spans="1:7" ht="24" customHeight="1" x14ac:dyDescent="0.2">
      <c r="A4213" s="211" t="str">
        <f t="shared" si="1441"/>
        <v/>
      </c>
      <c r="B4213" s="211" t="str">
        <f t="shared" si="1442"/>
        <v/>
      </c>
      <c r="C4213" s="221"/>
      <c r="D4213" s="172" t="str">
        <f t="shared" si="1443"/>
        <v/>
      </c>
      <c r="E4213" s="176"/>
      <c r="F4213" s="201">
        <f t="shared" si="1444"/>
        <v>0</v>
      </c>
      <c r="G4213" s="201">
        <f t="shared" si="1445"/>
        <v>0</v>
      </c>
    </row>
    <row r="4214" spans="1:7" ht="24" customHeight="1" x14ac:dyDescent="0.2">
      <c r="A4214" s="211" t="str">
        <f t="shared" si="1441"/>
        <v/>
      </c>
      <c r="B4214" s="211" t="str">
        <f t="shared" si="1442"/>
        <v/>
      </c>
      <c r="C4214" s="221"/>
      <c r="D4214" s="172" t="str">
        <f t="shared" si="1443"/>
        <v/>
      </c>
      <c r="E4214" s="176"/>
      <c r="F4214" s="201">
        <f t="shared" si="1444"/>
        <v>0</v>
      </c>
      <c r="G4214" s="201">
        <f t="shared" si="1445"/>
        <v>0</v>
      </c>
    </row>
    <row r="4215" spans="1:7" ht="24" customHeight="1" x14ac:dyDescent="0.2">
      <c r="A4215" s="211" t="str">
        <f t="shared" si="1441"/>
        <v/>
      </c>
      <c r="B4215" s="211" t="str">
        <f t="shared" si="1442"/>
        <v/>
      </c>
      <c r="C4215" s="221"/>
      <c r="D4215" s="172" t="str">
        <f t="shared" si="1443"/>
        <v/>
      </c>
      <c r="E4215" s="176"/>
      <c r="F4215" s="201">
        <f t="shared" si="1444"/>
        <v>0</v>
      </c>
      <c r="G4215" s="201">
        <f t="shared" si="1445"/>
        <v>0</v>
      </c>
    </row>
    <row r="4216" spans="1:7" ht="24" customHeight="1" x14ac:dyDescent="0.2">
      <c r="A4216" s="211" t="str">
        <f t="shared" si="1441"/>
        <v/>
      </c>
      <c r="B4216" s="211" t="str">
        <f t="shared" si="1442"/>
        <v/>
      </c>
      <c r="C4216" s="221"/>
      <c r="D4216" s="172" t="str">
        <f t="shared" si="1443"/>
        <v/>
      </c>
      <c r="E4216" s="176"/>
      <c r="F4216" s="201">
        <f t="shared" si="1444"/>
        <v>0</v>
      </c>
      <c r="G4216" s="201">
        <f t="shared" si="1445"/>
        <v>0</v>
      </c>
    </row>
    <row r="4217" spans="1:7" ht="24" customHeight="1" x14ac:dyDescent="0.2">
      <c r="A4217" s="211" t="str">
        <f t="shared" si="1441"/>
        <v/>
      </c>
      <c r="B4217" s="211" t="str">
        <f t="shared" si="1442"/>
        <v/>
      </c>
      <c r="C4217" s="221"/>
      <c r="D4217" s="172" t="str">
        <f t="shared" si="1443"/>
        <v/>
      </c>
      <c r="E4217" s="176"/>
      <c r="F4217" s="201">
        <f t="shared" si="1444"/>
        <v>0</v>
      </c>
      <c r="G4217" s="201">
        <f t="shared" si="1445"/>
        <v>0</v>
      </c>
    </row>
    <row r="4218" spans="1:7" ht="24" customHeight="1" x14ac:dyDescent="0.2">
      <c r="A4218" s="211" t="str">
        <f t="shared" si="1441"/>
        <v/>
      </c>
      <c r="B4218" s="211" t="str">
        <f t="shared" si="1442"/>
        <v/>
      </c>
      <c r="C4218" s="221"/>
      <c r="D4218" s="172" t="str">
        <f t="shared" si="1443"/>
        <v/>
      </c>
      <c r="E4218" s="176"/>
      <c r="F4218" s="201">
        <f t="shared" si="1444"/>
        <v>0</v>
      </c>
      <c r="G4218" s="201">
        <f t="shared" si="1445"/>
        <v>0</v>
      </c>
    </row>
    <row r="4219" spans="1:7" ht="24" customHeight="1" x14ac:dyDescent="0.2">
      <c r="A4219" s="213"/>
      <c r="E4219" s="178"/>
      <c r="F4219" s="195" t="s">
        <v>1746</v>
      </c>
      <c r="G4219" s="222">
        <f t="shared" ref="G4219" si="1446">SUBTOTAL(9,G4210:G4218)</f>
        <v>0</v>
      </c>
    </row>
    <row r="4220" spans="1:7" ht="24" customHeight="1" x14ac:dyDescent="0.2">
      <c r="A4220" s="212"/>
      <c r="E4220" s="178"/>
      <c r="G4220" s="194"/>
    </row>
    <row r="4221" spans="1:7" ht="24" customHeight="1" x14ac:dyDescent="0.2">
      <c r="A4221" s="214" t="str">
        <f t="shared" ref="A4221:B4221" si="1447">B4179</f>
        <v>17.7.2</v>
      </c>
      <c r="B4221" s="98" t="str">
        <f t="shared" si="1447"/>
        <v>Tanque de Bombeo</v>
      </c>
      <c r="C4221" s="197"/>
      <c r="D4221" s="197" t="s">
        <v>1747</v>
      </c>
      <c r="E4221" s="198"/>
      <c r="F4221" s="225" t="s">
        <v>1748</v>
      </c>
      <c r="G4221" s="226">
        <f t="shared" ref="G4221" si="1448">SUBTOTAL(9,G4184:G4220)</f>
        <v>0</v>
      </c>
    </row>
    <row r="4222" spans="1:7" ht="24" customHeight="1" x14ac:dyDescent="0.2">
      <c r="A4222" s="203" t="s">
        <v>1725</v>
      </c>
      <c r="B4222" s="204"/>
      <c r="C4222" s="99"/>
      <c r="D4222" s="99"/>
      <c r="E4222" s="99"/>
      <c r="F4222" s="99"/>
      <c r="G4222" s="215"/>
    </row>
    <row r="4223" spans="1:7" ht="24" customHeight="1" x14ac:dyDescent="0.2">
      <c r="A4223" s="206" t="s">
        <v>1726</v>
      </c>
      <c r="B4223" s="207" t="str">
        <f>Comitente</f>
        <v>SUBSECRETARIA DE OBRAS PUBLICAS</v>
      </c>
      <c r="C4223" s="216"/>
      <c r="D4223" s="74"/>
      <c r="E4223" s="74"/>
      <c r="F4223" s="190"/>
      <c r="G4223" s="191"/>
    </row>
    <row r="4224" spans="1:7" ht="24" customHeight="1" x14ac:dyDescent="0.2">
      <c r="A4224" s="206" t="s">
        <v>1727</v>
      </c>
      <c r="B4224" s="207">
        <f>Contratista</f>
        <v>0</v>
      </c>
      <c r="C4224" s="217"/>
      <c r="D4224" s="217"/>
      <c r="E4224" s="217"/>
      <c r="F4224" s="190"/>
      <c r="G4224" s="191"/>
    </row>
    <row r="4225" spans="1:7" ht="24" customHeight="1" x14ac:dyDescent="0.2">
      <c r="A4225" s="206" t="s">
        <v>1728</v>
      </c>
      <c r="B4225" s="207" t="str">
        <f>Obra</f>
        <v>CAPS. VIRGEN DE GUADALUPE</v>
      </c>
      <c r="C4225" s="217"/>
      <c r="D4225" s="217"/>
      <c r="E4225" s="217"/>
      <c r="F4225" s="190" t="s">
        <v>1729</v>
      </c>
      <c r="G4225" s="218">
        <f>Fecha_Base</f>
        <v>0</v>
      </c>
    </row>
    <row r="4226" spans="1:7" ht="24" customHeight="1" x14ac:dyDescent="0.2">
      <c r="A4226" s="208" t="s">
        <v>1730</v>
      </c>
      <c r="B4226" s="100" t="str">
        <f>Ubicación</f>
        <v xml:space="preserve"> Calle Enfermera Medina y Cristobal Colon - Dpto. CAUCETE   -  Sup. 227,50m2</v>
      </c>
      <c r="C4226" s="74"/>
      <c r="E4226" s="178"/>
      <c r="G4226" s="194"/>
    </row>
    <row r="4227" spans="1:7" ht="24" customHeight="1" x14ac:dyDescent="0.2">
      <c r="A4227" s="208" t="s">
        <v>1731</v>
      </c>
      <c r="B4227" s="192">
        <f t="shared" ref="B4227" si="1449">IFERROR(VALUE(LEFT(B4228,FIND(".",B4228)-1)),"")</f>
        <v>14</v>
      </c>
      <c r="C4227" s="71" t="str">
        <f>IFERROR(VLOOKUP(B4227,Tabla_CyP,2,FALSE),"VIDRIOS Y ESPEJOS ")</f>
        <v xml:space="preserve">VIDRIOS Y ESPEJOS </v>
      </c>
      <c r="E4227" s="178"/>
      <c r="G4227" s="194"/>
    </row>
    <row r="4228" spans="1:7" ht="24" customHeight="1" x14ac:dyDescent="0.2">
      <c r="A4228" s="208" t="s">
        <v>1732</v>
      </c>
      <c r="B4228" s="193" t="str">
        <f>IFERROR(VLOOKUP(COUNTIF($A$1:A4228,"ANALISIS DE PRECIOS"),Tabla_NumeroItem,2,FALSE),"")</f>
        <v>14.8</v>
      </c>
      <c r="C4228" s="71" t="str">
        <f>IFERROR(VLOOKUP(B4228,Tabla_CyP,2,FALSE),"")</f>
        <v>Artefactos sanitarios y grifería</v>
      </c>
      <c r="E4228" s="178"/>
      <c r="F4228" s="190" t="s">
        <v>1733</v>
      </c>
      <c r="G4228" s="194" t="str">
        <f>IFERROR(VLOOKUP(B4228,Tabla_CyP,4,FALSE),"")</f>
        <v>gl</v>
      </c>
    </row>
    <row r="4229" spans="1:7" ht="24" customHeight="1" x14ac:dyDescent="0.2">
      <c r="A4229" s="208"/>
      <c r="B4229" s="100"/>
      <c r="E4229" s="178"/>
      <c r="G4229" s="194"/>
    </row>
    <row r="4230" spans="1:7" ht="24" customHeight="1" x14ac:dyDescent="0.2">
      <c r="A4230" s="419" t="s">
        <v>1734</v>
      </c>
      <c r="B4230" s="420"/>
      <c r="C4230" s="421" t="s">
        <v>1690</v>
      </c>
      <c r="D4230" s="421" t="s">
        <v>1735</v>
      </c>
      <c r="E4230" s="423" t="s">
        <v>1736</v>
      </c>
      <c r="F4230" s="425" t="s">
        <v>1737</v>
      </c>
      <c r="G4230" s="425" t="s">
        <v>1738</v>
      </c>
    </row>
    <row r="4231" spans="1:7" ht="24" customHeight="1" x14ac:dyDescent="0.2">
      <c r="A4231" s="209" t="s">
        <v>1739</v>
      </c>
      <c r="B4231" s="209" t="s">
        <v>1740</v>
      </c>
      <c r="C4231" s="422"/>
      <c r="D4231" s="422"/>
      <c r="E4231" s="424"/>
      <c r="F4231" s="426"/>
      <c r="G4231" s="426"/>
    </row>
    <row r="4232" spans="1:7" ht="24" customHeight="1" x14ac:dyDescent="0.2">
      <c r="A4232" s="189"/>
      <c r="B4232" s="210"/>
      <c r="C4232" s="89" t="s">
        <v>1741</v>
      </c>
      <c r="D4232" s="197"/>
      <c r="E4232" s="198"/>
      <c r="F4232" s="199"/>
      <c r="G4232" s="200"/>
    </row>
    <row r="4233" spans="1:7" ht="24" customHeight="1" x14ac:dyDescent="0.2">
      <c r="A4233" s="211" t="str">
        <f t="shared" ref="A4233:A4246" si="1450">IFERROR(VLOOKUP(C4233,Tabla_Insumos,4,FALSE),"")</f>
        <v/>
      </c>
      <c r="B4233" s="211" t="str">
        <f>IFERROR(VLOOKUP(C4233,Tabla_Insumos,5,FALSE),"")</f>
        <v/>
      </c>
      <c r="C4233" s="220"/>
      <c r="D4233" s="174" t="str">
        <f t="shared" ref="D4233:D4246" si="1451">IFERROR(VLOOKUP(C4233,Tabla_Insumos,2,FALSE),"")</f>
        <v/>
      </c>
      <c r="E4233" s="173"/>
      <c r="F4233" s="201">
        <f t="shared" ref="F4233:F4246" si="1452">IFERROR(VLOOKUP(C4233,Tabla_Insumos,3,FALSE),0)</f>
        <v>0</v>
      </c>
      <c r="G4233" s="201">
        <f t="shared" ref="G4233:G4246" si="1453">ROUND(E4233*F4233,2)</f>
        <v>0</v>
      </c>
    </row>
    <row r="4234" spans="1:7" ht="24" customHeight="1" x14ac:dyDescent="0.2">
      <c r="A4234" s="211" t="str">
        <f t="shared" si="1450"/>
        <v/>
      </c>
      <c r="B4234" s="211" t="str">
        <f t="shared" ref="B4234:B4246" si="1454">IFERROR(VLOOKUP(C4234,Tabla_Insumos,5,FALSE),"")</f>
        <v/>
      </c>
      <c r="C4234" s="220"/>
      <c r="D4234" s="174" t="str">
        <f t="shared" si="1451"/>
        <v/>
      </c>
      <c r="E4234" s="173"/>
      <c r="F4234" s="201">
        <f t="shared" si="1452"/>
        <v>0</v>
      </c>
      <c r="G4234" s="201">
        <f t="shared" si="1453"/>
        <v>0</v>
      </c>
    </row>
    <row r="4235" spans="1:7" ht="24" customHeight="1" x14ac:dyDescent="0.2">
      <c r="A4235" s="211" t="str">
        <f t="shared" si="1450"/>
        <v/>
      </c>
      <c r="B4235" s="211" t="str">
        <f t="shared" si="1454"/>
        <v/>
      </c>
      <c r="C4235" s="227"/>
      <c r="D4235" s="174" t="str">
        <f t="shared" si="1451"/>
        <v/>
      </c>
      <c r="E4235" s="173"/>
      <c r="F4235" s="201">
        <f t="shared" si="1452"/>
        <v>0</v>
      </c>
      <c r="G4235" s="201">
        <f t="shared" si="1453"/>
        <v>0</v>
      </c>
    </row>
    <row r="4236" spans="1:7" ht="24" customHeight="1" x14ac:dyDescent="0.2">
      <c r="A4236" s="211" t="str">
        <f t="shared" si="1450"/>
        <v/>
      </c>
      <c r="B4236" s="211" t="str">
        <f t="shared" si="1454"/>
        <v/>
      </c>
      <c r="C4236" s="220"/>
      <c r="D4236" s="174" t="str">
        <f t="shared" si="1451"/>
        <v/>
      </c>
      <c r="E4236" s="173"/>
      <c r="F4236" s="201">
        <f t="shared" si="1452"/>
        <v>0</v>
      </c>
      <c r="G4236" s="201">
        <f t="shared" si="1453"/>
        <v>0</v>
      </c>
    </row>
    <row r="4237" spans="1:7" ht="24" customHeight="1" x14ac:dyDescent="0.2">
      <c r="A4237" s="211" t="str">
        <f t="shared" si="1450"/>
        <v/>
      </c>
      <c r="B4237" s="211" t="str">
        <f t="shared" si="1454"/>
        <v/>
      </c>
      <c r="C4237" s="221"/>
      <c r="D4237" s="172" t="str">
        <f t="shared" si="1451"/>
        <v/>
      </c>
      <c r="E4237" s="176"/>
      <c r="F4237" s="201">
        <f t="shared" si="1452"/>
        <v>0</v>
      </c>
      <c r="G4237" s="201">
        <f t="shared" si="1453"/>
        <v>0</v>
      </c>
    </row>
    <row r="4238" spans="1:7" ht="24" customHeight="1" x14ac:dyDescent="0.2">
      <c r="A4238" s="211" t="str">
        <f t="shared" si="1450"/>
        <v/>
      </c>
      <c r="B4238" s="211" t="str">
        <f t="shared" si="1454"/>
        <v/>
      </c>
      <c r="C4238" s="221"/>
      <c r="D4238" s="172" t="str">
        <f t="shared" si="1451"/>
        <v/>
      </c>
      <c r="E4238" s="176"/>
      <c r="F4238" s="201">
        <f t="shared" si="1452"/>
        <v>0</v>
      </c>
      <c r="G4238" s="201">
        <f t="shared" si="1453"/>
        <v>0</v>
      </c>
    </row>
    <row r="4239" spans="1:7" ht="24" customHeight="1" x14ac:dyDescent="0.2">
      <c r="A4239" s="211" t="str">
        <f t="shared" si="1450"/>
        <v/>
      </c>
      <c r="B4239" s="211" t="str">
        <f t="shared" si="1454"/>
        <v/>
      </c>
      <c r="C4239" s="221"/>
      <c r="D4239" s="172" t="str">
        <f t="shared" si="1451"/>
        <v/>
      </c>
      <c r="E4239" s="176"/>
      <c r="F4239" s="201">
        <f t="shared" si="1452"/>
        <v>0</v>
      </c>
      <c r="G4239" s="201">
        <f t="shared" si="1453"/>
        <v>0</v>
      </c>
    </row>
    <row r="4240" spans="1:7" ht="24" customHeight="1" x14ac:dyDescent="0.2">
      <c r="A4240" s="211" t="str">
        <f t="shared" si="1450"/>
        <v/>
      </c>
      <c r="B4240" s="211" t="str">
        <f t="shared" si="1454"/>
        <v/>
      </c>
      <c r="C4240" s="221"/>
      <c r="D4240" s="172" t="str">
        <f t="shared" si="1451"/>
        <v/>
      </c>
      <c r="E4240" s="176"/>
      <c r="F4240" s="201">
        <f t="shared" si="1452"/>
        <v>0</v>
      </c>
      <c r="G4240" s="201">
        <f t="shared" si="1453"/>
        <v>0</v>
      </c>
    </row>
    <row r="4241" spans="1:7" ht="24" customHeight="1" x14ac:dyDescent="0.2">
      <c r="A4241" s="211" t="str">
        <f t="shared" si="1450"/>
        <v/>
      </c>
      <c r="B4241" s="211" t="str">
        <f t="shared" si="1454"/>
        <v/>
      </c>
      <c r="C4241" s="221"/>
      <c r="D4241" s="172" t="str">
        <f t="shared" si="1451"/>
        <v/>
      </c>
      <c r="E4241" s="176"/>
      <c r="F4241" s="201">
        <f t="shared" si="1452"/>
        <v>0</v>
      </c>
      <c r="G4241" s="201">
        <f t="shared" si="1453"/>
        <v>0</v>
      </c>
    </row>
    <row r="4242" spans="1:7" ht="24" customHeight="1" x14ac:dyDescent="0.2">
      <c r="A4242" s="211" t="str">
        <f t="shared" si="1450"/>
        <v/>
      </c>
      <c r="B4242" s="211" t="str">
        <f t="shared" si="1454"/>
        <v/>
      </c>
      <c r="C4242" s="221"/>
      <c r="D4242" s="172" t="str">
        <f t="shared" si="1451"/>
        <v/>
      </c>
      <c r="E4242" s="176"/>
      <c r="F4242" s="201">
        <f t="shared" si="1452"/>
        <v>0</v>
      </c>
      <c r="G4242" s="201">
        <f t="shared" si="1453"/>
        <v>0</v>
      </c>
    </row>
    <row r="4243" spans="1:7" ht="24" customHeight="1" x14ac:dyDescent="0.2">
      <c r="A4243" s="211" t="str">
        <f t="shared" si="1450"/>
        <v/>
      </c>
      <c r="B4243" s="211" t="str">
        <f t="shared" si="1454"/>
        <v/>
      </c>
      <c r="C4243" s="221"/>
      <c r="D4243" s="172" t="str">
        <f t="shared" si="1451"/>
        <v/>
      </c>
      <c r="E4243" s="176"/>
      <c r="F4243" s="201">
        <f t="shared" si="1452"/>
        <v>0</v>
      </c>
      <c r="G4243" s="201">
        <f t="shared" si="1453"/>
        <v>0</v>
      </c>
    </row>
    <row r="4244" spans="1:7" ht="24" customHeight="1" x14ac:dyDescent="0.2">
      <c r="A4244" s="211" t="str">
        <f t="shared" si="1450"/>
        <v/>
      </c>
      <c r="B4244" s="211" t="str">
        <f t="shared" si="1454"/>
        <v/>
      </c>
      <c r="C4244" s="221"/>
      <c r="D4244" s="172" t="str">
        <f t="shared" si="1451"/>
        <v/>
      </c>
      <c r="E4244" s="176"/>
      <c r="F4244" s="201">
        <f t="shared" si="1452"/>
        <v>0</v>
      </c>
      <c r="G4244" s="201">
        <f t="shared" si="1453"/>
        <v>0</v>
      </c>
    </row>
    <row r="4245" spans="1:7" ht="24" customHeight="1" x14ac:dyDescent="0.2">
      <c r="A4245" s="211" t="str">
        <f t="shared" si="1450"/>
        <v/>
      </c>
      <c r="B4245" s="211" t="str">
        <f t="shared" si="1454"/>
        <v/>
      </c>
      <c r="C4245" s="221"/>
      <c r="D4245" s="172" t="str">
        <f t="shared" si="1451"/>
        <v/>
      </c>
      <c r="E4245" s="176"/>
      <c r="F4245" s="201">
        <f t="shared" si="1452"/>
        <v>0</v>
      </c>
      <c r="G4245" s="201">
        <f t="shared" si="1453"/>
        <v>0</v>
      </c>
    </row>
    <row r="4246" spans="1:7" ht="24" customHeight="1" x14ac:dyDescent="0.2">
      <c r="A4246" s="211" t="str">
        <f t="shared" si="1450"/>
        <v/>
      </c>
      <c r="B4246" s="211" t="str">
        <f t="shared" si="1454"/>
        <v/>
      </c>
      <c r="C4246" s="221"/>
      <c r="D4246" s="172" t="str">
        <f t="shared" si="1451"/>
        <v/>
      </c>
      <c r="E4246" s="176"/>
      <c r="F4246" s="202">
        <f t="shared" si="1452"/>
        <v>0</v>
      </c>
      <c r="G4246" s="201">
        <f t="shared" si="1453"/>
        <v>0</v>
      </c>
    </row>
    <row r="4247" spans="1:7" ht="24" customHeight="1" x14ac:dyDescent="0.2">
      <c r="A4247" s="212"/>
      <c r="E4247" s="178"/>
      <c r="F4247" s="195" t="s">
        <v>1742</v>
      </c>
      <c r="G4247" s="222">
        <f t="shared" ref="G4247" si="1455">SUBTOTAL(9,G4233:G4246)</f>
        <v>0</v>
      </c>
    </row>
    <row r="4248" spans="1:7" ht="24" customHeight="1" x14ac:dyDescent="0.2">
      <c r="A4248" s="212"/>
      <c r="C4248" s="74" t="s">
        <v>1743</v>
      </c>
      <c r="E4248" s="178"/>
      <c r="G4248" s="194"/>
    </row>
    <row r="4249" spans="1:7" ht="24" customHeight="1" x14ac:dyDescent="0.2">
      <c r="A4249" s="211" t="str">
        <f t="shared" ref="A4249:A4256" si="1456">IFERROR(VLOOKUP(C4249,Tabla_Insumos,4,FALSE),"")</f>
        <v/>
      </c>
      <c r="B4249" s="211" t="str">
        <f t="shared" ref="B4249:B4256" si="1457">IFERROR(VLOOKUP(A4249,Tabla_Indices,5,FALSE),"")</f>
        <v/>
      </c>
      <c r="C4249" s="220"/>
      <c r="D4249" s="174" t="str">
        <f t="shared" ref="D4249:D4256" si="1458">IFERROR(VLOOKUP(C4249,Tabla_Insumos,2,FALSE),"")</f>
        <v/>
      </c>
      <c r="E4249" s="173"/>
      <c r="F4249" s="201">
        <f t="shared" ref="F4249:F4256" si="1459">IFERROR(VLOOKUP(C4249,Tabla_Insumos,3,FALSE),0)</f>
        <v>0</v>
      </c>
      <c r="G4249" s="201">
        <f t="shared" ref="G4249:G4256" si="1460">ROUND(E4249*F4249,2)</f>
        <v>0</v>
      </c>
    </row>
    <row r="4250" spans="1:7" ht="24" customHeight="1" x14ac:dyDescent="0.2">
      <c r="A4250" s="211" t="str">
        <f t="shared" si="1456"/>
        <v/>
      </c>
      <c r="B4250" s="211" t="str">
        <f t="shared" si="1457"/>
        <v/>
      </c>
      <c r="C4250" s="220"/>
      <c r="D4250" s="174" t="str">
        <f t="shared" si="1458"/>
        <v/>
      </c>
      <c r="E4250" s="173"/>
      <c r="F4250" s="201">
        <f t="shared" si="1459"/>
        <v>0</v>
      </c>
      <c r="G4250" s="201">
        <f t="shared" si="1460"/>
        <v>0</v>
      </c>
    </row>
    <row r="4251" spans="1:7" ht="24" customHeight="1" x14ac:dyDescent="0.2">
      <c r="A4251" s="211" t="str">
        <f t="shared" si="1456"/>
        <v/>
      </c>
      <c r="B4251" s="211" t="str">
        <f t="shared" si="1457"/>
        <v/>
      </c>
      <c r="C4251" s="220"/>
      <c r="D4251" s="174" t="str">
        <f t="shared" si="1458"/>
        <v/>
      </c>
      <c r="E4251" s="173"/>
      <c r="F4251" s="201">
        <f t="shared" si="1459"/>
        <v>0</v>
      </c>
      <c r="G4251" s="201">
        <f t="shared" si="1460"/>
        <v>0</v>
      </c>
    </row>
    <row r="4252" spans="1:7" ht="24" customHeight="1" x14ac:dyDescent="0.2">
      <c r="A4252" s="211" t="str">
        <f t="shared" si="1456"/>
        <v/>
      </c>
      <c r="B4252" s="211" t="str">
        <f t="shared" si="1457"/>
        <v/>
      </c>
      <c r="C4252" s="220"/>
      <c r="D4252" s="174" t="str">
        <f t="shared" si="1458"/>
        <v/>
      </c>
      <c r="E4252" s="173"/>
      <c r="F4252" s="201">
        <f t="shared" si="1459"/>
        <v>0</v>
      </c>
      <c r="G4252" s="201">
        <f t="shared" si="1460"/>
        <v>0</v>
      </c>
    </row>
    <row r="4253" spans="1:7" ht="24" customHeight="1" x14ac:dyDescent="0.2">
      <c r="A4253" s="211" t="str">
        <f t="shared" si="1456"/>
        <v/>
      </c>
      <c r="B4253" s="211" t="str">
        <f t="shared" si="1457"/>
        <v/>
      </c>
      <c r="C4253" s="220"/>
      <c r="D4253" s="174" t="str">
        <f t="shared" si="1458"/>
        <v/>
      </c>
      <c r="E4253" s="173"/>
      <c r="F4253" s="201">
        <f t="shared" si="1459"/>
        <v>0</v>
      </c>
      <c r="G4253" s="201">
        <f t="shared" si="1460"/>
        <v>0</v>
      </c>
    </row>
    <row r="4254" spans="1:7" ht="24" customHeight="1" x14ac:dyDescent="0.2">
      <c r="A4254" s="211" t="str">
        <f t="shared" si="1456"/>
        <v/>
      </c>
      <c r="B4254" s="211" t="str">
        <f t="shared" si="1457"/>
        <v/>
      </c>
      <c r="C4254" s="220"/>
      <c r="D4254" s="174" t="str">
        <f t="shared" si="1458"/>
        <v/>
      </c>
      <c r="E4254" s="173"/>
      <c r="F4254" s="201">
        <f t="shared" si="1459"/>
        <v>0</v>
      </c>
      <c r="G4254" s="201">
        <f t="shared" si="1460"/>
        <v>0</v>
      </c>
    </row>
    <row r="4255" spans="1:7" ht="24" customHeight="1" x14ac:dyDescent="0.2">
      <c r="A4255" s="211" t="str">
        <f t="shared" si="1456"/>
        <v/>
      </c>
      <c r="B4255" s="211" t="str">
        <f t="shared" si="1457"/>
        <v/>
      </c>
      <c r="C4255" s="221"/>
      <c r="D4255" s="172" t="str">
        <f t="shared" si="1458"/>
        <v/>
      </c>
      <c r="E4255" s="176"/>
      <c r="F4255" s="201">
        <f t="shared" si="1459"/>
        <v>0</v>
      </c>
      <c r="G4255" s="201">
        <f t="shared" si="1460"/>
        <v>0</v>
      </c>
    </row>
    <row r="4256" spans="1:7" ht="24" customHeight="1" x14ac:dyDescent="0.2">
      <c r="A4256" s="211" t="str">
        <f t="shared" si="1456"/>
        <v/>
      </c>
      <c r="B4256" s="211" t="str">
        <f t="shared" si="1457"/>
        <v/>
      </c>
      <c r="C4256" s="221"/>
      <c r="D4256" s="172" t="str">
        <f t="shared" si="1458"/>
        <v/>
      </c>
      <c r="E4256" s="176"/>
      <c r="F4256" s="201">
        <f t="shared" si="1459"/>
        <v>0</v>
      </c>
      <c r="G4256" s="201">
        <f t="shared" si="1460"/>
        <v>0</v>
      </c>
    </row>
    <row r="4257" spans="1:7" ht="24" customHeight="1" x14ac:dyDescent="0.2">
      <c r="A4257" s="212"/>
      <c r="E4257" s="178"/>
      <c r="F4257" s="195" t="s">
        <v>1744</v>
      </c>
      <c r="G4257" s="222">
        <f t="shared" ref="G4257" si="1461">SUBTOTAL(9,G4249:G4256)</f>
        <v>0</v>
      </c>
    </row>
    <row r="4258" spans="1:7" ht="24" customHeight="1" x14ac:dyDescent="0.2">
      <c r="A4258" s="212"/>
      <c r="C4258" s="74" t="s">
        <v>1745</v>
      </c>
      <c r="E4258" s="178"/>
      <c r="G4258" s="194"/>
    </row>
    <row r="4259" spans="1:7" ht="24" customHeight="1" x14ac:dyDescent="0.2">
      <c r="A4259" s="211" t="str">
        <f t="shared" ref="A4259:A4267" si="1462">IFERROR(VLOOKUP(C4259,Tabla_Insumos,4,FALSE),"")</f>
        <v/>
      </c>
      <c r="B4259" s="211" t="str">
        <f t="shared" ref="B4259:B4267" si="1463">IFERROR(VLOOKUP(C4259,Tabla_Insumos,5,FALSE),"")</f>
        <v/>
      </c>
      <c r="C4259" s="220"/>
      <c r="D4259" s="174" t="str">
        <f t="shared" ref="D4259:D4267" si="1464">IFERROR(VLOOKUP(C4259,Tabla_Insumos,2,FALSE),"")</f>
        <v/>
      </c>
      <c r="E4259" s="173"/>
      <c r="F4259" s="201">
        <f t="shared" ref="F4259:F4267" si="1465">IFERROR(VLOOKUP(C4259,Tabla_Insumos,3,FALSE),0)</f>
        <v>0</v>
      </c>
      <c r="G4259" s="201">
        <f t="shared" ref="G4259:G4267" si="1466">ROUND(E4259*F4259,2)</f>
        <v>0</v>
      </c>
    </row>
    <row r="4260" spans="1:7" ht="24" customHeight="1" x14ac:dyDescent="0.2">
      <c r="A4260" s="211" t="str">
        <f t="shared" si="1462"/>
        <v/>
      </c>
      <c r="B4260" s="211" t="str">
        <f t="shared" si="1463"/>
        <v/>
      </c>
      <c r="C4260" s="220"/>
      <c r="D4260" s="174" t="str">
        <f t="shared" si="1464"/>
        <v/>
      </c>
      <c r="E4260" s="173"/>
      <c r="F4260" s="201">
        <f t="shared" si="1465"/>
        <v>0</v>
      </c>
      <c r="G4260" s="201">
        <f t="shared" si="1466"/>
        <v>0</v>
      </c>
    </row>
    <row r="4261" spans="1:7" ht="24" customHeight="1" x14ac:dyDescent="0.2">
      <c r="A4261" s="211" t="str">
        <f t="shared" si="1462"/>
        <v/>
      </c>
      <c r="B4261" s="211" t="str">
        <f t="shared" si="1463"/>
        <v/>
      </c>
      <c r="C4261" s="221"/>
      <c r="D4261" s="172" t="str">
        <f t="shared" si="1464"/>
        <v/>
      </c>
      <c r="E4261" s="176"/>
      <c r="F4261" s="201">
        <f t="shared" si="1465"/>
        <v>0</v>
      </c>
      <c r="G4261" s="201">
        <f t="shared" si="1466"/>
        <v>0</v>
      </c>
    </row>
    <row r="4262" spans="1:7" ht="24" customHeight="1" x14ac:dyDescent="0.2">
      <c r="A4262" s="211" t="str">
        <f t="shared" si="1462"/>
        <v/>
      </c>
      <c r="B4262" s="211" t="str">
        <f t="shared" si="1463"/>
        <v/>
      </c>
      <c r="C4262" s="221"/>
      <c r="D4262" s="172" t="str">
        <f t="shared" si="1464"/>
        <v/>
      </c>
      <c r="E4262" s="176"/>
      <c r="F4262" s="201">
        <f t="shared" si="1465"/>
        <v>0</v>
      </c>
      <c r="G4262" s="201">
        <f t="shared" si="1466"/>
        <v>0</v>
      </c>
    </row>
    <row r="4263" spans="1:7" ht="24" customHeight="1" x14ac:dyDescent="0.2">
      <c r="A4263" s="211" t="str">
        <f t="shared" si="1462"/>
        <v/>
      </c>
      <c r="B4263" s="211" t="str">
        <f t="shared" si="1463"/>
        <v/>
      </c>
      <c r="C4263" s="221"/>
      <c r="D4263" s="172" t="str">
        <f t="shared" si="1464"/>
        <v/>
      </c>
      <c r="E4263" s="176"/>
      <c r="F4263" s="201">
        <f t="shared" si="1465"/>
        <v>0</v>
      </c>
      <c r="G4263" s="201">
        <f t="shared" si="1466"/>
        <v>0</v>
      </c>
    </row>
    <row r="4264" spans="1:7" ht="24" customHeight="1" x14ac:dyDescent="0.2">
      <c r="A4264" s="211" t="str">
        <f t="shared" si="1462"/>
        <v/>
      </c>
      <c r="B4264" s="211" t="str">
        <f t="shared" si="1463"/>
        <v/>
      </c>
      <c r="C4264" s="221"/>
      <c r="D4264" s="172" t="str">
        <f t="shared" si="1464"/>
        <v/>
      </c>
      <c r="E4264" s="176"/>
      <c r="F4264" s="201">
        <f t="shared" si="1465"/>
        <v>0</v>
      </c>
      <c r="G4264" s="201">
        <f t="shared" si="1466"/>
        <v>0</v>
      </c>
    </row>
    <row r="4265" spans="1:7" ht="24" customHeight="1" x14ac:dyDescent="0.2">
      <c r="A4265" s="211" t="str">
        <f t="shared" si="1462"/>
        <v/>
      </c>
      <c r="B4265" s="211" t="str">
        <f t="shared" si="1463"/>
        <v/>
      </c>
      <c r="C4265" s="221"/>
      <c r="D4265" s="172" t="str">
        <f t="shared" si="1464"/>
        <v/>
      </c>
      <c r="E4265" s="176"/>
      <c r="F4265" s="201">
        <f t="shared" si="1465"/>
        <v>0</v>
      </c>
      <c r="G4265" s="201">
        <f t="shared" si="1466"/>
        <v>0</v>
      </c>
    </row>
    <row r="4266" spans="1:7" ht="24" customHeight="1" x14ac:dyDescent="0.2">
      <c r="A4266" s="211" t="str">
        <f t="shared" si="1462"/>
        <v/>
      </c>
      <c r="B4266" s="211" t="str">
        <f t="shared" si="1463"/>
        <v/>
      </c>
      <c r="C4266" s="221"/>
      <c r="D4266" s="172" t="str">
        <f t="shared" si="1464"/>
        <v/>
      </c>
      <c r="E4266" s="176"/>
      <c r="F4266" s="201">
        <f t="shared" si="1465"/>
        <v>0</v>
      </c>
      <c r="G4266" s="201">
        <f t="shared" si="1466"/>
        <v>0</v>
      </c>
    </row>
    <row r="4267" spans="1:7" ht="24" customHeight="1" x14ac:dyDescent="0.2">
      <c r="A4267" s="211" t="str">
        <f t="shared" si="1462"/>
        <v/>
      </c>
      <c r="B4267" s="211" t="str">
        <f t="shared" si="1463"/>
        <v/>
      </c>
      <c r="C4267" s="221"/>
      <c r="D4267" s="172" t="str">
        <f t="shared" si="1464"/>
        <v/>
      </c>
      <c r="E4267" s="176"/>
      <c r="F4267" s="201">
        <f t="shared" si="1465"/>
        <v>0</v>
      </c>
      <c r="G4267" s="201">
        <f t="shared" si="1466"/>
        <v>0</v>
      </c>
    </row>
    <row r="4268" spans="1:7" ht="24" customHeight="1" x14ac:dyDescent="0.2">
      <c r="A4268" s="213"/>
      <c r="E4268" s="178"/>
      <c r="F4268" s="195" t="s">
        <v>1746</v>
      </c>
      <c r="G4268" s="222">
        <f t="shared" ref="G4268" si="1467">SUBTOTAL(9,G4259:G4267)</f>
        <v>0</v>
      </c>
    </row>
    <row r="4269" spans="1:7" ht="24" customHeight="1" x14ac:dyDescent="0.2">
      <c r="A4269" s="212"/>
      <c r="E4269" s="178"/>
      <c r="G4269" s="194"/>
    </row>
    <row r="4270" spans="1:7" ht="24" customHeight="1" x14ac:dyDescent="0.2">
      <c r="A4270" s="214" t="str">
        <f t="shared" ref="A4270:B4270" si="1468">B4228</f>
        <v>14.8</v>
      </c>
      <c r="B4270" s="98" t="str">
        <f t="shared" si="1468"/>
        <v>Artefactos sanitarios y grifería</v>
      </c>
      <c r="C4270" s="197"/>
      <c r="D4270" s="197" t="s">
        <v>1747</v>
      </c>
      <c r="E4270" s="198"/>
      <c r="F4270" s="225" t="s">
        <v>1748</v>
      </c>
      <c r="G4270" s="226">
        <f t="shared" ref="G4270" si="1469">SUBTOTAL(9,G4233:G4269)</f>
        <v>0</v>
      </c>
    </row>
    <row r="4271" spans="1:7" ht="24" customHeight="1" x14ac:dyDescent="0.2">
      <c r="A4271" s="203" t="s">
        <v>1725</v>
      </c>
      <c r="B4271" s="204"/>
      <c r="C4271" s="99"/>
      <c r="D4271" s="99"/>
      <c r="E4271" s="99"/>
      <c r="F4271" s="99"/>
      <c r="G4271" s="215"/>
    </row>
    <row r="4272" spans="1:7" ht="24" customHeight="1" x14ac:dyDescent="0.2">
      <c r="A4272" s="206" t="s">
        <v>1726</v>
      </c>
      <c r="B4272" s="207" t="str">
        <f>Comitente</f>
        <v>SUBSECRETARIA DE OBRAS PUBLICAS</v>
      </c>
      <c r="C4272" s="216"/>
      <c r="D4272" s="74"/>
      <c r="E4272" s="74"/>
      <c r="F4272" s="190"/>
      <c r="G4272" s="191"/>
    </row>
    <row r="4273" spans="1:7" ht="24" customHeight="1" x14ac:dyDescent="0.2">
      <c r="A4273" s="206" t="s">
        <v>1727</v>
      </c>
      <c r="B4273" s="207">
        <f>Contratista</f>
        <v>0</v>
      </c>
      <c r="C4273" s="217"/>
      <c r="D4273" s="217"/>
      <c r="E4273" s="217"/>
      <c r="F4273" s="190"/>
      <c r="G4273" s="191"/>
    </row>
    <row r="4274" spans="1:7" ht="24" customHeight="1" x14ac:dyDescent="0.2">
      <c r="A4274" s="206" t="s">
        <v>1728</v>
      </c>
      <c r="B4274" s="207" t="str">
        <f>Obra</f>
        <v>CAPS. VIRGEN DE GUADALUPE</v>
      </c>
      <c r="C4274" s="217"/>
      <c r="D4274" s="217"/>
      <c r="E4274" s="217"/>
      <c r="F4274" s="190" t="s">
        <v>1729</v>
      </c>
      <c r="G4274" s="218">
        <f>Fecha_Base</f>
        <v>0</v>
      </c>
    </row>
    <row r="4275" spans="1:7" ht="24" customHeight="1" x14ac:dyDescent="0.2">
      <c r="A4275" s="208" t="s">
        <v>1730</v>
      </c>
      <c r="B4275" s="100" t="str">
        <f>Ubicación</f>
        <v xml:space="preserve"> Calle Enfermera Medina y Cristobal Colon - Dpto. CAUCETE   -  Sup. 227,50m2</v>
      </c>
      <c r="C4275" s="74"/>
      <c r="E4275" s="178"/>
      <c r="G4275" s="194"/>
    </row>
    <row r="4276" spans="1:7" ht="24" customHeight="1" x14ac:dyDescent="0.2">
      <c r="A4276" s="208" t="s">
        <v>1731</v>
      </c>
      <c r="B4276" s="192">
        <f t="shared" ref="B4276" si="1470">IFERROR(VALUE(LEFT(B4277,FIND(".",B4277)-1)),"")</f>
        <v>14</v>
      </c>
      <c r="C4276" s="71" t="str">
        <f>IFERROR(VLOOKUP(B4276,Tabla_CyP,2,FALSE),"VIDRIOS Y ESPEJOS ")</f>
        <v xml:space="preserve">VIDRIOS Y ESPEJOS </v>
      </c>
      <c r="E4276" s="178"/>
      <c r="G4276" s="194"/>
    </row>
    <row r="4277" spans="1:7" ht="24" customHeight="1" x14ac:dyDescent="0.2">
      <c r="A4277" s="208" t="s">
        <v>1732</v>
      </c>
      <c r="B4277" s="193" t="str">
        <f>IFERROR(VLOOKUP(COUNTIF($A$1:A4277,"ANALISIS DE PRECIOS"),Tabla_NumeroItem,2,FALSE),"")</f>
        <v>14.8.1</v>
      </c>
      <c r="C4277" s="71" t="str">
        <f>IFERROR(VLOOKUP(B4277,Tabla_CyP,2,FALSE),"")</f>
        <v>Artefactos y Accesorios</v>
      </c>
      <c r="E4277" s="178"/>
      <c r="F4277" s="190" t="s">
        <v>1733</v>
      </c>
      <c r="G4277" s="194" t="str">
        <f>IFERROR(VLOOKUP(B4277,Tabla_CyP,4,FALSE),"")</f>
        <v>gl</v>
      </c>
    </row>
    <row r="4278" spans="1:7" ht="24" customHeight="1" x14ac:dyDescent="0.2">
      <c r="A4278" s="208"/>
      <c r="B4278" s="100"/>
      <c r="E4278" s="178"/>
      <c r="G4278" s="194"/>
    </row>
    <row r="4279" spans="1:7" ht="24" customHeight="1" x14ac:dyDescent="0.2">
      <c r="A4279" s="419" t="s">
        <v>1734</v>
      </c>
      <c r="B4279" s="420"/>
      <c r="C4279" s="421" t="s">
        <v>1690</v>
      </c>
      <c r="D4279" s="421" t="s">
        <v>1735</v>
      </c>
      <c r="E4279" s="423" t="s">
        <v>1736</v>
      </c>
      <c r="F4279" s="425" t="s">
        <v>1737</v>
      </c>
      <c r="G4279" s="425" t="s">
        <v>1738</v>
      </c>
    </row>
    <row r="4280" spans="1:7" ht="24" customHeight="1" x14ac:dyDescent="0.2">
      <c r="A4280" s="209" t="s">
        <v>1739</v>
      </c>
      <c r="B4280" s="209" t="s">
        <v>1740</v>
      </c>
      <c r="C4280" s="422"/>
      <c r="D4280" s="422"/>
      <c r="E4280" s="424"/>
      <c r="F4280" s="426"/>
      <c r="G4280" s="426"/>
    </row>
    <row r="4281" spans="1:7" ht="24" customHeight="1" x14ac:dyDescent="0.2">
      <c r="A4281" s="189"/>
      <c r="B4281" s="210"/>
      <c r="C4281" s="89" t="s">
        <v>1741</v>
      </c>
      <c r="D4281" s="197"/>
      <c r="E4281" s="198"/>
      <c r="F4281" s="199"/>
      <c r="G4281" s="200"/>
    </row>
    <row r="4282" spans="1:7" ht="24" customHeight="1" x14ac:dyDescent="0.2">
      <c r="A4282" s="211" t="str">
        <f t="shared" ref="A4282:A4295" si="1471">IFERROR(VLOOKUP(C4282,Tabla_Insumos,4,FALSE),"")</f>
        <v/>
      </c>
      <c r="B4282" s="211" t="str">
        <f>IFERROR(VLOOKUP(C4282,Tabla_Insumos,5,FALSE),"")</f>
        <v/>
      </c>
      <c r="C4282" s="220"/>
      <c r="D4282" s="174" t="str">
        <f t="shared" ref="D4282:D4295" si="1472">IFERROR(VLOOKUP(C4282,Tabla_Insumos,2,FALSE),"")</f>
        <v/>
      </c>
      <c r="E4282" s="173"/>
      <c r="F4282" s="201">
        <f t="shared" ref="F4282:F4295" si="1473">IFERROR(VLOOKUP(C4282,Tabla_Insumos,3,FALSE),0)</f>
        <v>0</v>
      </c>
      <c r="G4282" s="201">
        <f t="shared" ref="G4282:G4295" si="1474">ROUND(E4282*F4282,2)</f>
        <v>0</v>
      </c>
    </row>
    <row r="4283" spans="1:7" ht="24" customHeight="1" x14ac:dyDescent="0.2">
      <c r="A4283" s="211" t="str">
        <f t="shared" si="1471"/>
        <v/>
      </c>
      <c r="B4283" s="211" t="str">
        <f t="shared" ref="B4283:B4295" si="1475">IFERROR(VLOOKUP(C4283,Tabla_Insumos,5,FALSE),"")</f>
        <v/>
      </c>
      <c r="C4283" s="220"/>
      <c r="D4283" s="174" t="str">
        <f t="shared" si="1472"/>
        <v/>
      </c>
      <c r="E4283" s="173"/>
      <c r="F4283" s="201">
        <f t="shared" si="1473"/>
        <v>0</v>
      </c>
      <c r="G4283" s="201">
        <f t="shared" si="1474"/>
        <v>0</v>
      </c>
    </row>
    <row r="4284" spans="1:7" ht="24" customHeight="1" x14ac:dyDescent="0.2">
      <c r="A4284" s="211" t="str">
        <f t="shared" si="1471"/>
        <v/>
      </c>
      <c r="B4284" s="211" t="str">
        <f t="shared" si="1475"/>
        <v/>
      </c>
      <c r="C4284" s="227"/>
      <c r="D4284" s="174" t="str">
        <f t="shared" si="1472"/>
        <v/>
      </c>
      <c r="E4284" s="173"/>
      <c r="F4284" s="201">
        <f t="shared" si="1473"/>
        <v>0</v>
      </c>
      <c r="G4284" s="201">
        <f t="shared" si="1474"/>
        <v>0</v>
      </c>
    </row>
    <row r="4285" spans="1:7" ht="24" customHeight="1" x14ac:dyDescent="0.2">
      <c r="A4285" s="211" t="str">
        <f t="shared" si="1471"/>
        <v/>
      </c>
      <c r="B4285" s="211" t="str">
        <f t="shared" si="1475"/>
        <v/>
      </c>
      <c r="C4285" s="220"/>
      <c r="D4285" s="174" t="str">
        <f t="shared" si="1472"/>
        <v/>
      </c>
      <c r="E4285" s="173"/>
      <c r="F4285" s="201">
        <f t="shared" si="1473"/>
        <v>0</v>
      </c>
      <c r="G4285" s="201">
        <f t="shared" si="1474"/>
        <v>0</v>
      </c>
    </row>
    <row r="4286" spans="1:7" ht="24" customHeight="1" x14ac:dyDescent="0.2">
      <c r="A4286" s="211" t="str">
        <f t="shared" si="1471"/>
        <v/>
      </c>
      <c r="B4286" s="211" t="str">
        <f t="shared" si="1475"/>
        <v/>
      </c>
      <c r="C4286" s="221"/>
      <c r="D4286" s="172" t="str">
        <f t="shared" si="1472"/>
        <v/>
      </c>
      <c r="E4286" s="176"/>
      <c r="F4286" s="201">
        <f t="shared" si="1473"/>
        <v>0</v>
      </c>
      <c r="G4286" s="201">
        <f t="shared" si="1474"/>
        <v>0</v>
      </c>
    </row>
    <row r="4287" spans="1:7" ht="24" customHeight="1" x14ac:dyDescent="0.2">
      <c r="A4287" s="211" t="str">
        <f t="shared" si="1471"/>
        <v/>
      </c>
      <c r="B4287" s="211" t="str">
        <f t="shared" si="1475"/>
        <v/>
      </c>
      <c r="C4287" s="221"/>
      <c r="D4287" s="172" t="str">
        <f t="shared" si="1472"/>
        <v/>
      </c>
      <c r="E4287" s="176"/>
      <c r="F4287" s="201">
        <f t="shared" si="1473"/>
        <v>0</v>
      </c>
      <c r="G4287" s="201">
        <f t="shared" si="1474"/>
        <v>0</v>
      </c>
    </row>
    <row r="4288" spans="1:7" ht="24" customHeight="1" x14ac:dyDescent="0.2">
      <c r="A4288" s="211" t="str">
        <f t="shared" si="1471"/>
        <v/>
      </c>
      <c r="B4288" s="211" t="str">
        <f t="shared" si="1475"/>
        <v/>
      </c>
      <c r="C4288" s="221"/>
      <c r="D4288" s="172" t="str">
        <f t="shared" si="1472"/>
        <v/>
      </c>
      <c r="E4288" s="176"/>
      <c r="F4288" s="201">
        <f t="shared" si="1473"/>
        <v>0</v>
      </c>
      <c r="G4288" s="201">
        <f t="shared" si="1474"/>
        <v>0</v>
      </c>
    </row>
    <row r="4289" spans="1:7" ht="24" customHeight="1" x14ac:dyDescent="0.2">
      <c r="A4289" s="211" t="str">
        <f t="shared" si="1471"/>
        <v/>
      </c>
      <c r="B4289" s="211" t="str">
        <f t="shared" si="1475"/>
        <v/>
      </c>
      <c r="C4289" s="221"/>
      <c r="D4289" s="172" t="str">
        <f t="shared" si="1472"/>
        <v/>
      </c>
      <c r="E4289" s="176"/>
      <c r="F4289" s="201">
        <f t="shared" si="1473"/>
        <v>0</v>
      </c>
      <c r="G4289" s="201">
        <f t="shared" si="1474"/>
        <v>0</v>
      </c>
    </row>
    <row r="4290" spans="1:7" ht="24" customHeight="1" x14ac:dyDescent="0.2">
      <c r="A4290" s="211" t="str">
        <f t="shared" si="1471"/>
        <v/>
      </c>
      <c r="B4290" s="211" t="str">
        <f t="shared" si="1475"/>
        <v/>
      </c>
      <c r="C4290" s="221"/>
      <c r="D4290" s="172" t="str">
        <f t="shared" si="1472"/>
        <v/>
      </c>
      <c r="E4290" s="176"/>
      <c r="F4290" s="201">
        <f t="shared" si="1473"/>
        <v>0</v>
      </c>
      <c r="G4290" s="201">
        <f t="shared" si="1474"/>
        <v>0</v>
      </c>
    </row>
    <row r="4291" spans="1:7" ht="24" customHeight="1" x14ac:dyDescent="0.2">
      <c r="A4291" s="211" t="str">
        <f t="shared" si="1471"/>
        <v/>
      </c>
      <c r="B4291" s="211" t="str">
        <f t="shared" si="1475"/>
        <v/>
      </c>
      <c r="C4291" s="221"/>
      <c r="D4291" s="172" t="str">
        <f t="shared" si="1472"/>
        <v/>
      </c>
      <c r="E4291" s="176"/>
      <c r="F4291" s="201">
        <f t="shared" si="1473"/>
        <v>0</v>
      </c>
      <c r="G4291" s="201">
        <f t="shared" si="1474"/>
        <v>0</v>
      </c>
    </row>
    <row r="4292" spans="1:7" ht="24" customHeight="1" x14ac:dyDescent="0.2">
      <c r="A4292" s="211" t="str">
        <f t="shared" si="1471"/>
        <v/>
      </c>
      <c r="B4292" s="211" t="str">
        <f t="shared" si="1475"/>
        <v/>
      </c>
      <c r="C4292" s="221"/>
      <c r="D4292" s="172" t="str">
        <f t="shared" si="1472"/>
        <v/>
      </c>
      <c r="E4292" s="176"/>
      <c r="F4292" s="201">
        <f t="shared" si="1473"/>
        <v>0</v>
      </c>
      <c r="G4292" s="201">
        <f t="shared" si="1474"/>
        <v>0</v>
      </c>
    </row>
    <row r="4293" spans="1:7" ht="24" customHeight="1" x14ac:dyDescent="0.2">
      <c r="A4293" s="211" t="str">
        <f t="shared" si="1471"/>
        <v/>
      </c>
      <c r="B4293" s="211" t="str">
        <f t="shared" si="1475"/>
        <v/>
      </c>
      <c r="C4293" s="221"/>
      <c r="D4293" s="172" t="str">
        <f t="shared" si="1472"/>
        <v/>
      </c>
      <c r="E4293" s="176"/>
      <c r="F4293" s="201">
        <f t="shared" si="1473"/>
        <v>0</v>
      </c>
      <c r="G4293" s="201">
        <f t="shared" si="1474"/>
        <v>0</v>
      </c>
    </row>
    <row r="4294" spans="1:7" ht="24" customHeight="1" x14ac:dyDescent="0.2">
      <c r="A4294" s="211" t="str">
        <f t="shared" si="1471"/>
        <v/>
      </c>
      <c r="B4294" s="211" t="str">
        <f t="shared" si="1475"/>
        <v/>
      </c>
      <c r="C4294" s="221"/>
      <c r="D4294" s="172" t="str">
        <f t="shared" si="1472"/>
        <v/>
      </c>
      <c r="E4294" s="176"/>
      <c r="F4294" s="201">
        <f t="shared" si="1473"/>
        <v>0</v>
      </c>
      <c r="G4294" s="201">
        <f t="shared" si="1474"/>
        <v>0</v>
      </c>
    </row>
    <row r="4295" spans="1:7" ht="24" customHeight="1" x14ac:dyDescent="0.2">
      <c r="A4295" s="211" t="str">
        <f t="shared" si="1471"/>
        <v/>
      </c>
      <c r="B4295" s="211" t="str">
        <f t="shared" si="1475"/>
        <v/>
      </c>
      <c r="C4295" s="221"/>
      <c r="D4295" s="172" t="str">
        <f t="shared" si="1472"/>
        <v/>
      </c>
      <c r="E4295" s="176"/>
      <c r="F4295" s="202">
        <f t="shared" si="1473"/>
        <v>0</v>
      </c>
      <c r="G4295" s="201">
        <f t="shared" si="1474"/>
        <v>0</v>
      </c>
    </row>
    <row r="4296" spans="1:7" ht="24" customHeight="1" x14ac:dyDescent="0.2">
      <c r="A4296" s="212"/>
      <c r="E4296" s="178"/>
      <c r="F4296" s="195" t="s">
        <v>1742</v>
      </c>
      <c r="G4296" s="222">
        <f t="shared" ref="G4296" si="1476">SUBTOTAL(9,G4282:G4295)</f>
        <v>0</v>
      </c>
    </row>
    <row r="4297" spans="1:7" ht="24" customHeight="1" x14ac:dyDescent="0.2">
      <c r="A4297" s="212"/>
      <c r="C4297" s="74" t="s">
        <v>1743</v>
      </c>
      <c r="E4297" s="178"/>
      <c r="G4297" s="194"/>
    </row>
    <row r="4298" spans="1:7" ht="24" customHeight="1" x14ac:dyDescent="0.2">
      <c r="A4298" s="211" t="str">
        <f t="shared" ref="A4298:A4305" si="1477">IFERROR(VLOOKUP(C4298,Tabla_Insumos,4,FALSE),"")</f>
        <v/>
      </c>
      <c r="B4298" s="211" t="str">
        <f t="shared" ref="B4298:B4305" si="1478">IFERROR(VLOOKUP(A4298,Tabla_Indices,5,FALSE),"")</f>
        <v/>
      </c>
      <c r="C4298" s="220"/>
      <c r="D4298" s="174" t="str">
        <f t="shared" ref="D4298:D4305" si="1479">IFERROR(VLOOKUP(C4298,Tabla_Insumos,2,FALSE),"")</f>
        <v/>
      </c>
      <c r="E4298" s="173"/>
      <c r="F4298" s="201">
        <f t="shared" ref="F4298:F4305" si="1480">IFERROR(VLOOKUP(C4298,Tabla_Insumos,3,FALSE),0)</f>
        <v>0</v>
      </c>
      <c r="G4298" s="201">
        <f t="shared" ref="G4298:G4305" si="1481">ROUND(E4298*F4298,2)</f>
        <v>0</v>
      </c>
    </row>
    <row r="4299" spans="1:7" ht="24" customHeight="1" x14ac:dyDescent="0.2">
      <c r="A4299" s="211" t="str">
        <f t="shared" si="1477"/>
        <v/>
      </c>
      <c r="B4299" s="211" t="str">
        <f t="shared" si="1478"/>
        <v/>
      </c>
      <c r="C4299" s="220"/>
      <c r="D4299" s="174" t="str">
        <f t="shared" si="1479"/>
        <v/>
      </c>
      <c r="E4299" s="173"/>
      <c r="F4299" s="201">
        <f t="shared" si="1480"/>
        <v>0</v>
      </c>
      <c r="G4299" s="201">
        <f t="shared" si="1481"/>
        <v>0</v>
      </c>
    </row>
    <row r="4300" spans="1:7" ht="24" customHeight="1" x14ac:dyDescent="0.2">
      <c r="A4300" s="211" t="str">
        <f t="shared" si="1477"/>
        <v/>
      </c>
      <c r="B4300" s="211" t="str">
        <f t="shared" si="1478"/>
        <v/>
      </c>
      <c r="C4300" s="220"/>
      <c r="D4300" s="174" t="str">
        <f t="shared" si="1479"/>
        <v/>
      </c>
      <c r="E4300" s="173"/>
      <c r="F4300" s="201">
        <f t="shared" si="1480"/>
        <v>0</v>
      </c>
      <c r="G4300" s="201">
        <f t="shared" si="1481"/>
        <v>0</v>
      </c>
    </row>
    <row r="4301" spans="1:7" ht="24" customHeight="1" x14ac:dyDescent="0.2">
      <c r="A4301" s="211" t="str">
        <f t="shared" si="1477"/>
        <v/>
      </c>
      <c r="B4301" s="211" t="str">
        <f t="shared" si="1478"/>
        <v/>
      </c>
      <c r="C4301" s="220"/>
      <c r="D4301" s="174" t="str">
        <f t="shared" si="1479"/>
        <v/>
      </c>
      <c r="E4301" s="173"/>
      <c r="F4301" s="201">
        <f t="shared" si="1480"/>
        <v>0</v>
      </c>
      <c r="G4301" s="201">
        <f t="shared" si="1481"/>
        <v>0</v>
      </c>
    </row>
    <row r="4302" spans="1:7" ht="24" customHeight="1" x14ac:dyDescent="0.2">
      <c r="A4302" s="211" t="str">
        <f t="shared" si="1477"/>
        <v/>
      </c>
      <c r="B4302" s="211" t="str">
        <f t="shared" si="1478"/>
        <v/>
      </c>
      <c r="C4302" s="220"/>
      <c r="D4302" s="174" t="str">
        <f t="shared" si="1479"/>
        <v/>
      </c>
      <c r="E4302" s="173"/>
      <c r="F4302" s="201">
        <f t="shared" si="1480"/>
        <v>0</v>
      </c>
      <c r="G4302" s="201">
        <f t="shared" si="1481"/>
        <v>0</v>
      </c>
    </row>
    <row r="4303" spans="1:7" ht="24" customHeight="1" x14ac:dyDescent="0.2">
      <c r="A4303" s="211" t="str">
        <f t="shared" si="1477"/>
        <v/>
      </c>
      <c r="B4303" s="211" t="str">
        <f t="shared" si="1478"/>
        <v/>
      </c>
      <c r="C4303" s="220"/>
      <c r="D4303" s="174" t="str">
        <f t="shared" si="1479"/>
        <v/>
      </c>
      <c r="E4303" s="173"/>
      <c r="F4303" s="201">
        <f t="shared" si="1480"/>
        <v>0</v>
      </c>
      <c r="G4303" s="201">
        <f t="shared" si="1481"/>
        <v>0</v>
      </c>
    </row>
    <row r="4304" spans="1:7" ht="24" customHeight="1" x14ac:dyDescent="0.2">
      <c r="A4304" s="211" t="str">
        <f t="shared" si="1477"/>
        <v/>
      </c>
      <c r="B4304" s="211" t="str">
        <f t="shared" si="1478"/>
        <v/>
      </c>
      <c r="C4304" s="221"/>
      <c r="D4304" s="172" t="str">
        <f t="shared" si="1479"/>
        <v/>
      </c>
      <c r="E4304" s="176"/>
      <c r="F4304" s="201">
        <f t="shared" si="1480"/>
        <v>0</v>
      </c>
      <c r="G4304" s="201">
        <f t="shared" si="1481"/>
        <v>0</v>
      </c>
    </row>
    <row r="4305" spans="1:7" ht="24" customHeight="1" x14ac:dyDescent="0.2">
      <c r="A4305" s="211" t="str">
        <f t="shared" si="1477"/>
        <v/>
      </c>
      <c r="B4305" s="211" t="str">
        <f t="shared" si="1478"/>
        <v/>
      </c>
      <c r="C4305" s="221"/>
      <c r="D4305" s="172" t="str">
        <f t="shared" si="1479"/>
        <v/>
      </c>
      <c r="E4305" s="176"/>
      <c r="F4305" s="201">
        <f t="shared" si="1480"/>
        <v>0</v>
      </c>
      <c r="G4305" s="201">
        <f t="shared" si="1481"/>
        <v>0</v>
      </c>
    </row>
    <row r="4306" spans="1:7" ht="24" customHeight="1" x14ac:dyDescent="0.2">
      <c r="A4306" s="212"/>
      <c r="E4306" s="178"/>
      <c r="F4306" s="195" t="s">
        <v>1744</v>
      </c>
      <c r="G4306" s="222">
        <f t="shared" ref="G4306" si="1482">SUBTOTAL(9,G4298:G4305)</f>
        <v>0</v>
      </c>
    </row>
    <row r="4307" spans="1:7" ht="24" customHeight="1" x14ac:dyDescent="0.2">
      <c r="A4307" s="212"/>
      <c r="C4307" s="74" t="s">
        <v>1745</v>
      </c>
      <c r="E4307" s="178"/>
      <c r="G4307" s="194"/>
    </row>
    <row r="4308" spans="1:7" ht="24" customHeight="1" x14ac:dyDescent="0.2">
      <c r="A4308" s="211" t="str">
        <f t="shared" ref="A4308:A4316" si="1483">IFERROR(VLOOKUP(C4308,Tabla_Insumos,4,FALSE),"")</f>
        <v/>
      </c>
      <c r="B4308" s="211" t="str">
        <f t="shared" ref="B4308:B4316" si="1484">IFERROR(VLOOKUP(C4308,Tabla_Insumos,5,FALSE),"")</f>
        <v/>
      </c>
      <c r="C4308" s="220"/>
      <c r="D4308" s="174" t="str">
        <f t="shared" ref="D4308:D4316" si="1485">IFERROR(VLOOKUP(C4308,Tabla_Insumos,2,FALSE),"")</f>
        <v/>
      </c>
      <c r="E4308" s="173"/>
      <c r="F4308" s="201">
        <f t="shared" ref="F4308:F4316" si="1486">IFERROR(VLOOKUP(C4308,Tabla_Insumos,3,FALSE),0)</f>
        <v>0</v>
      </c>
      <c r="G4308" s="201">
        <f t="shared" ref="G4308:G4316" si="1487">ROUND(E4308*F4308,2)</f>
        <v>0</v>
      </c>
    </row>
    <row r="4309" spans="1:7" ht="24" customHeight="1" x14ac:dyDescent="0.2">
      <c r="A4309" s="211" t="str">
        <f t="shared" si="1483"/>
        <v/>
      </c>
      <c r="B4309" s="211" t="str">
        <f t="shared" si="1484"/>
        <v/>
      </c>
      <c r="C4309" s="220"/>
      <c r="D4309" s="174" t="str">
        <f t="shared" si="1485"/>
        <v/>
      </c>
      <c r="E4309" s="173"/>
      <c r="F4309" s="201">
        <f t="shared" si="1486"/>
        <v>0</v>
      </c>
      <c r="G4309" s="201">
        <f t="shared" si="1487"/>
        <v>0</v>
      </c>
    </row>
    <row r="4310" spans="1:7" ht="24" customHeight="1" x14ac:dyDescent="0.2">
      <c r="A4310" s="211" t="str">
        <f t="shared" si="1483"/>
        <v/>
      </c>
      <c r="B4310" s="211" t="str">
        <f t="shared" si="1484"/>
        <v/>
      </c>
      <c r="C4310" s="221"/>
      <c r="D4310" s="172" t="str">
        <f t="shared" si="1485"/>
        <v/>
      </c>
      <c r="E4310" s="176"/>
      <c r="F4310" s="201">
        <f t="shared" si="1486"/>
        <v>0</v>
      </c>
      <c r="G4310" s="201">
        <f t="shared" si="1487"/>
        <v>0</v>
      </c>
    </row>
    <row r="4311" spans="1:7" ht="24" customHeight="1" x14ac:dyDescent="0.2">
      <c r="A4311" s="211" t="str">
        <f t="shared" si="1483"/>
        <v/>
      </c>
      <c r="B4311" s="211" t="str">
        <f t="shared" si="1484"/>
        <v/>
      </c>
      <c r="C4311" s="221"/>
      <c r="D4311" s="172" t="str">
        <f t="shared" si="1485"/>
        <v/>
      </c>
      <c r="E4311" s="176"/>
      <c r="F4311" s="201">
        <f t="shared" si="1486"/>
        <v>0</v>
      </c>
      <c r="G4311" s="201">
        <f t="shared" si="1487"/>
        <v>0</v>
      </c>
    </row>
    <row r="4312" spans="1:7" ht="24" customHeight="1" x14ac:dyDescent="0.2">
      <c r="A4312" s="211" t="str">
        <f t="shared" si="1483"/>
        <v/>
      </c>
      <c r="B4312" s="211" t="str">
        <f t="shared" si="1484"/>
        <v/>
      </c>
      <c r="C4312" s="221"/>
      <c r="D4312" s="172" t="str">
        <f t="shared" si="1485"/>
        <v/>
      </c>
      <c r="E4312" s="176"/>
      <c r="F4312" s="201">
        <f t="shared" si="1486"/>
        <v>0</v>
      </c>
      <c r="G4312" s="201">
        <f t="shared" si="1487"/>
        <v>0</v>
      </c>
    </row>
    <row r="4313" spans="1:7" ht="24" customHeight="1" x14ac:dyDescent="0.2">
      <c r="A4313" s="211" t="str">
        <f t="shared" si="1483"/>
        <v/>
      </c>
      <c r="B4313" s="211" t="str">
        <f t="shared" si="1484"/>
        <v/>
      </c>
      <c r="C4313" s="221"/>
      <c r="D4313" s="172" t="str">
        <f t="shared" si="1485"/>
        <v/>
      </c>
      <c r="E4313" s="176"/>
      <c r="F4313" s="201">
        <f t="shared" si="1486"/>
        <v>0</v>
      </c>
      <c r="G4313" s="201">
        <f t="shared" si="1487"/>
        <v>0</v>
      </c>
    </row>
    <row r="4314" spans="1:7" ht="24" customHeight="1" x14ac:dyDescent="0.2">
      <c r="A4314" s="211" t="str">
        <f t="shared" si="1483"/>
        <v/>
      </c>
      <c r="B4314" s="211" t="str">
        <f t="shared" si="1484"/>
        <v/>
      </c>
      <c r="C4314" s="221"/>
      <c r="D4314" s="172" t="str">
        <f t="shared" si="1485"/>
        <v/>
      </c>
      <c r="E4314" s="176"/>
      <c r="F4314" s="201">
        <f t="shared" si="1486"/>
        <v>0</v>
      </c>
      <c r="G4314" s="201">
        <f t="shared" si="1487"/>
        <v>0</v>
      </c>
    </row>
    <row r="4315" spans="1:7" ht="24" customHeight="1" x14ac:dyDescent="0.2">
      <c r="A4315" s="211" t="str">
        <f t="shared" si="1483"/>
        <v/>
      </c>
      <c r="B4315" s="211" t="str">
        <f t="shared" si="1484"/>
        <v/>
      </c>
      <c r="C4315" s="221"/>
      <c r="D4315" s="172" t="str">
        <f t="shared" si="1485"/>
        <v/>
      </c>
      <c r="E4315" s="176"/>
      <c r="F4315" s="201">
        <f t="shared" si="1486"/>
        <v>0</v>
      </c>
      <c r="G4315" s="201">
        <f t="shared" si="1487"/>
        <v>0</v>
      </c>
    </row>
    <row r="4316" spans="1:7" ht="24" customHeight="1" x14ac:dyDescent="0.2">
      <c r="A4316" s="211" t="str">
        <f t="shared" si="1483"/>
        <v/>
      </c>
      <c r="B4316" s="211" t="str">
        <f t="shared" si="1484"/>
        <v/>
      </c>
      <c r="C4316" s="221"/>
      <c r="D4316" s="172" t="str">
        <f t="shared" si="1485"/>
        <v/>
      </c>
      <c r="E4316" s="176"/>
      <c r="F4316" s="201">
        <f t="shared" si="1486"/>
        <v>0</v>
      </c>
      <c r="G4316" s="201">
        <f t="shared" si="1487"/>
        <v>0</v>
      </c>
    </row>
    <row r="4317" spans="1:7" ht="24" customHeight="1" x14ac:dyDescent="0.2">
      <c r="A4317" s="213"/>
      <c r="E4317" s="178"/>
      <c r="F4317" s="195" t="s">
        <v>1746</v>
      </c>
      <c r="G4317" s="222">
        <f t="shared" ref="G4317" si="1488">SUBTOTAL(9,G4308:G4316)</f>
        <v>0</v>
      </c>
    </row>
    <row r="4318" spans="1:7" ht="24" customHeight="1" x14ac:dyDescent="0.2">
      <c r="A4318" s="212"/>
      <c r="E4318" s="178"/>
      <c r="G4318" s="194"/>
    </row>
    <row r="4319" spans="1:7" ht="24" customHeight="1" x14ac:dyDescent="0.2">
      <c r="A4319" s="214" t="str">
        <f t="shared" ref="A4319:B4319" si="1489">B4277</f>
        <v>14.8.1</v>
      </c>
      <c r="B4319" s="98" t="str">
        <f t="shared" si="1489"/>
        <v>Artefactos y Accesorios</v>
      </c>
      <c r="C4319" s="197"/>
      <c r="D4319" s="197" t="s">
        <v>1747</v>
      </c>
      <c r="E4319" s="198"/>
      <c r="F4319" s="225" t="s">
        <v>1748</v>
      </c>
      <c r="G4319" s="226">
        <f t="shared" ref="G4319" si="1490">SUBTOTAL(9,G4282:G4318)</f>
        <v>0</v>
      </c>
    </row>
    <row r="4320" spans="1:7" ht="24" customHeight="1" x14ac:dyDescent="0.2">
      <c r="A4320" s="203" t="s">
        <v>1725</v>
      </c>
      <c r="B4320" s="204"/>
      <c r="C4320" s="99"/>
      <c r="D4320" s="99"/>
      <c r="E4320" s="99"/>
      <c r="F4320" s="99"/>
      <c r="G4320" s="215"/>
    </row>
    <row r="4321" spans="1:7" ht="24" customHeight="1" x14ac:dyDescent="0.2">
      <c r="A4321" s="206" t="s">
        <v>1726</v>
      </c>
      <c r="B4321" s="207" t="str">
        <f>Comitente</f>
        <v>SUBSECRETARIA DE OBRAS PUBLICAS</v>
      </c>
      <c r="C4321" s="216"/>
      <c r="D4321" s="74"/>
      <c r="E4321" s="74"/>
      <c r="F4321" s="190"/>
      <c r="G4321" s="191"/>
    </row>
    <row r="4322" spans="1:7" ht="24" customHeight="1" x14ac:dyDescent="0.2">
      <c r="A4322" s="206" t="s">
        <v>1727</v>
      </c>
      <c r="B4322" s="207">
        <f>Contratista</f>
        <v>0</v>
      </c>
      <c r="C4322" s="217"/>
      <c r="D4322" s="217"/>
      <c r="E4322" s="217"/>
      <c r="F4322" s="190"/>
      <c r="G4322" s="191"/>
    </row>
    <row r="4323" spans="1:7" ht="24" customHeight="1" x14ac:dyDescent="0.2">
      <c r="A4323" s="206" t="s">
        <v>1728</v>
      </c>
      <c r="B4323" s="207" t="str">
        <f>Obra</f>
        <v>CAPS. VIRGEN DE GUADALUPE</v>
      </c>
      <c r="C4323" s="217"/>
      <c r="D4323" s="217"/>
      <c r="E4323" s="217"/>
      <c r="F4323" s="190" t="s">
        <v>1729</v>
      </c>
      <c r="G4323" s="218">
        <f>Fecha_Base</f>
        <v>0</v>
      </c>
    </row>
    <row r="4324" spans="1:7" ht="24" customHeight="1" x14ac:dyDescent="0.2">
      <c r="A4324" s="208" t="s">
        <v>1730</v>
      </c>
      <c r="B4324" s="100" t="str">
        <f>Ubicación</f>
        <v xml:space="preserve"> Calle Enfermera Medina y Cristobal Colon - Dpto. CAUCETE   -  Sup. 227,50m2</v>
      </c>
      <c r="C4324" s="74"/>
      <c r="E4324" s="178"/>
      <c r="G4324" s="194"/>
    </row>
    <row r="4325" spans="1:7" ht="24" customHeight="1" x14ac:dyDescent="0.2">
      <c r="A4325" s="208" t="s">
        <v>1731</v>
      </c>
      <c r="B4325" s="192">
        <f t="shared" ref="B4325:B4374" si="1491">IFERROR(VALUE(LEFT(B4326,FIND(".",B4326)-1)),"")</f>
        <v>14</v>
      </c>
      <c r="C4325" s="71" t="str">
        <f>IFERROR(VLOOKUP(B4325,Tabla_CyP,2,FALSE),"VIDRIOS Y ESPEJOS ")</f>
        <v xml:space="preserve">VIDRIOS Y ESPEJOS </v>
      </c>
      <c r="E4325" s="178"/>
      <c r="G4325" s="194"/>
    </row>
    <row r="4326" spans="1:7" ht="24" customHeight="1" x14ac:dyDescent="0.2">
      <c r="A4326" s="208" t="s">
        <v>1732</v>
      </c>
      <c r="B4326" s="193" t="str">
        <f>IFERROR(VLOOKUP(COUNTIF($A$1:A4326,"ANALISIS DE PRECIOS"),Tabla_NumeroItem,2,FALSE),"")</f>
        <v>14.9.1</v>
      </c>
      <c r="C4326" s="71" t="str">
        <f>IFERROR(VLOOKUP(B4326,Tabla_CyP,2,FALSE),"")</f>
        <v>De P.V.C.</v>
      </c>
      <c r="E4326" s="178"/>
      <c r="F4326" s="190" t="s">
        <v>1733</v>
      </c>
      <c r="G4326" s="194" t="str">
        <f>IFERROR(VLOOKUP(B4326,Tabla_CyP,4,FALSE),"")</f>
        <v>gl</v>
      </c>
    </row>
    <row r="4327" spans="1:7" ht="24" customHeight="1" x14ac:dyDescent="0.2">
      <c r="A4327" s="208"/>
      <c r="B4327" s="100"/>
      <c r="E4327" s="178"/>
      <c r="G4327" s="194"/>
    </row>
    <row r="4328" spans="1:7" ht="24" customHeight="1" x14ac:dyDescent="0.2">
      <c r="A4328" s="419" t="s">
        <v>1734</v>
      </c>
      <c r="B4328" s="420"/>
      <c r="C4328" s="421" t="s">
        <v>1690</v>
      </c>
      <c r="D4328" s="421" t="s">
        <v>1735</v>
      </c>
      <c r="E4328" s="423" t="s">
        <v>1736</v>
      </c>
      <c r="F4328" s="425" t="s">
        <v>1737</v>
      </c>
      <c r="G4328" s="425" t="s">
        <v>1738</v>
      </c>
    </row>
    <row r="4329" spans="1:7" ht="24" customHeight="1" x14ac:dyDescent="0.2">
      <c r="A4329" s="209" t="s">
        <v>1739</v>
      </c>
      <c r="B4329" s="209" t="s">
        <v>1740</v>
      </c>
      <c r="C4329" s="422"/>
      <c r="D4329" s="422"/>
      <c r="E4329" s="424"/>
      <c r="F4329" s="426"/>
      <c r="G4329" s="426"/>
    </row>
    <row r="4330" spans="1:7" ht="24" customHeight="1" x14ac:dyDescent="0.2">
      <c r="A4330" s="189"/>
      <c r="B4330" s="210"/>
      <c r="C4330" s="89" t="s">
        <v>1741</v>
      </c>
      <c r="D4330" s="197"/>
      <c r="E4330" s="198"/>
      <c r="F4330" s="199"/>
      <c r="G4330" s="200"/>
    </row>
    <row r="4331" spans="1:7" ht="24" customHeight="1" x14ac:dyDescent="0.2">
      <c r="A4331" s="211" t="str">
        <f t="shared" ref="A4331:A4344" si="1492">IFERROR(VLOOKUP(C4331,Tabla_Insumos,4,FALSE),"")</f>
        <v/>
      </c>
      <c r="B4331" s="211" t="str">
        <f>IFERROR(VLOOKUP(C4331,Tabla_Insumos,5,FALSE),"")</f>
        <v/>
      </c>
      <c r="C4331" s="220"/>
      <c r="D4331" s="174" t="str">
        <f t="shared" ref="D4331:D4344" si="1493">IFERROR(VLOOKUP(C4331,Tabla_Insumos,2,FALSE),"")</f>
        <v/>
      </c>
      <c r="E4331" s="173"/>
      <c r="F4331" s="201">
        <f t="shared" ref="F4331:F4344" si="1494">IFERROR(VLOOKUP(C4331,Tabla_Insumos,3,FALSE),0)</f>
        <v>0</v>
      </c>
      <c r="G4331" s="201">
        <f t="shared" ref="G4331:G4344" si="1495">ROUND(E4331*F4331,2)</f>
        <v>0</v>
      </c>
    </row>
    <row r="4332" spans="1:7" ht="24" customHeight="1" x14ac:dyDescent="0.2">
      <c r="A4332" s="211" t="str">
        <f t="shared" si="1492"/>
        <v/>
      </c>
      <c r="B4332" s="211" t="str">
        <f t="shared" ref="B4332:B4344" si="1496">IFERROR(VLOOKUP(C4332,Tabla_Insumos,5,FALSE),"")</f>
        <v/>
      </c>
      <c r="C4332" s="220"/>
      <c r="D4332" s="174" t="str">
        <f t="shared" si="1493"/>
        <v/>
      </c>
      <c r="E4332" s="173"/>
      <c r="F4332" s="201">
        <f t="shared" si="1494"/>
        <v>0</v>
      </c>
      <c r="G4332" s="201">
        <f t="shared" si="1495"/>
        <v>0</v>
      </c>
    </row>
    <row r="4333" spans="1:7" ht="24" customHeight="1" x14ac:dyDescent="0.2">
      <c r="A4333" s="211" t="str">
        <f t="shared" si="1492"/>
        <v/>
      </c>
      <c r="B4333" s="211" t="str">
        <f t="shared" si="1496"/>
        <v/>
      </c>
      <c r="C4333" s="227"/>
      <c r="D4333" s="174" t="str">
        <f t="shared" si="1493"/>
        <v/>
      </c>
      <c r="E4333" s="173"/>
      <c r="F4333" s="201">
        <f t="shared" si="1494"/>
        <v>0</v>
      </c>
      <c r="G4333" s="201">
        <f t="shared" si="1495"/>
        <v>0</v>
      </c>
    </row>
    <row r="4334" spans="1:7" ht="24" customHeight="1" x14ac:dyDescent="0.2">
      <c r="A4334" s="211" t="str">
        <f t="shared" si="1492"/>
        <v/>
      </c>
      <c r="B4334" s="211" t="str">
        <f t="shared" si="1496"/>
        <v/>
      </c>
      <c r="C4334" s="220"/>
      <c r="D4334" s="174" t="str">
        <f t="shared" si="1493"/>
        <v/>
      </c>
      <c r="E4334" s="173"/>
      <c r="F4334" s="201">
        <f t="shared" si="1494"/>
        <v>0</v>
      </c>
      <c r="G4334" s="201">
        <f t="shared" si="1495"/>
        <v>0</v>
      </c>
    </row>
    <row r="4335" spans="1:7" ht="24" customHeight="1" x14ac:dyDescent="0.2">
      <c r="A4335" s="211" t="str">
        <f t="shared" si="1492"/>
        <v/>
      </c>
      <c r="B4335" s="211" t="str">
        <f t="shared" si="1496"/>
        <v/>
      </c>
      <c r="C4335" s="221"/>
      <c r="D4335" s="172" t="str">
        <f t="shared" si="1493"/>
        <v/>
      </c>
      <c r="E4335" s="176"/>
      <c r="F4335" s="201">
        <f t="shared" si="1494"/>
        <v>0</v>
      </c>
      <c r="G4335" s="201">
        <f t="shared" si="1495"/>
        <v>0</v>
      </c>
    </row>
    <row r="4336" spans="1:7" ht="24" customHeight="1" x14ac:dyDescent="0.2">
      <c r="A4336" s="211" t="str">
        <f t="shared" si="1492"/>
        <v/>
      </c>
      <c r="B4336" s="211" t="str">
        <f t="shared" si="1496"/>
        <v/>
      </c>
      <c r="C4336" s="221"/>
      <c r="D4336" s="172" t="str">
        <f t="shared" si="1493"/>
        <v/>
      </c>
      <c r="E4336" s="176"/>
      <c r="F4336" s="201">
        <f t="shared" si="1494"/>
        <v>0</v>
      </c>
      <c r="G4336" s="201">
        <f t="shared" si="1495"/>
        <v>0</v>
      </c>
    </row>
    <row r="4337" spans="1:7" ht="24" customHeight="1" x14ac:dyDescent="0.2">
      <c r="A4337" s="211" t="str">
        <f t="shared" si="1492"/>
        <v/>
      </c>
      <c r="B4337" s="211" t="str">
        <f t="shared" si="1496"/>
        <v/>
      </c>
      <c r="C4337" s="221"/>
      <c r="D4337" s="172" t="str">
        <f t="shared" si="1493"/>
        <v/>
      </c>
      <c r="E4337" s="176"/>
      <c r="F4337" s="201">
        <f t="shared" si="1494"/>
        <v>0</v>
      </c>
      <c r="G4337" s="201">
        <f t="shared" si="1495"/>
        <v>0</v>
      </c>
    </row>
    <row r="4338" spans="1:7" ht="24" customHeight="1" x14ac:dyDescent="0.2">
      <c r="A4338" s="211" t="str">
        <f t="shared" si="1492"/>
        <v/>
      </c>
      <c r="B4338" s="211" t="str">
        <f t="shared" si="1496"/>
        <v/>
      </c>
      <c r="C4338" s="221"/>
      <c r="D4338" s="172" t="str">
        <f t="shared" si="1493"/>
        <v/>
      </c>
      <c r="E4338" s="176"/>
      <c r="F4338" s="201">
        <f t="shared" si="1494"/>
        <v>0</v>
      </c>
      <c r="G4338" s="201">
        <f t="shared" si="1495"/>
        <v>0</v>
      </c>
    </row>
    <row r="4339" spans="1:7" ht="24" customHeight="1" x14ac:dyDescent="0.2">
      <c r="A4339" s="211" t="str">
        <f t="shared" si="1492"/>
        <v/>
      </c>
      <c r="B4339" s="211" t="str">
        <f t="shared" si="1496"/>
        <v/>
      </c>
      <c r="C4339" s="221"/>
      <c r="D4339" s="172" t="str">
        <f t="shared" si="1493"/>
        <v/>
      </c>
      <c r="E4339" s="176"/>
      <c r="F4339" s="201">
        <f t="shared" si="1494"/>
        <v>0</v>
      </c>
      <c r="G4339" s="201">
        <f t="shared" si="1495"/>
        <v>0</v>
      </c>
    </row>
    <row r="4340" spans="1:7" ht="24" customHeight="1" x14ac:dyDescent="0.2">
      <c r="A4340" s="211" t="str">
        <f t="shared" si="1492"/>
        <v/>
      </c>
      <c r="B4340" s="211" t="str">
        <f t="shared" si="1496"/>
        <v/>
      </c>
      <c r="C4340" s="221"/>
      <c r="D4340" s="172" t="str">
        <f t="shared" si="1493"/>
        <v/>
      </c>
      <c r="E4340" s="176"/>
      <c r="F4340" s="201">
        <f t="shared" si="1494"/>
        <v>0</v>
      </c>
      <c r="G4340" s="201">
        <f t="shared" si="1495"/>
        <v>0</v>
      </c>
    </row>
    <row r="4341" spans="1:7" ht="24" customHeight="1" x14ac:dyDescent="0.2">
      <c r="A4341" s="211" t="str">
        <f t="shared" si="1492"/>
        <v/>
      </c>
      <c r="B4341" s="211" t="str">
        <f t="shared" si="1496"/>
        <v/>
      </c>
      <c r="C4341" s="221"/>
      <c r="D4341" s="172" t="str">
        <f t="shared" si="1493"/>
        <v/>
      </c>
      <c r="E4341" s="176"/>
      <c r="F4341" s="201">
        <f t="shared" si="1494"/>
        <v>0</v>
      </c>
      <c r="G4341" s="201">
        <f t="shared" si="1495"/>
        <v>0</v>
      </c>
    </row>
    <row r="4342" spans="1:7" ht="24" customHeight="1" x14ac:dyDescent="0.2">
      <c r="A4342" s="211" t="str">
        <f t="shared" si="1492"/>
        <v/>
      </c>
      <c r="B4342" s="211" t="str">
        <f t="shared" si="1496"/>
        <v/>
      </c>
      <c r="C4342" s="221"/>
      <c r="D4342" s="172" t="str">
        <f t="shared" si="1493"/>
        <v/>
      </c>
      <c r="E4342" s="176"/>
      <c r="F4342" s="201">
        <f t="shared" si="1494"/>
        <v>0</v>
      </c>
      <c r="G4342" s="201">
        <f t="shared" si="1495"/>
        <v>0</v>
      </c>
    </row>
    <row r="4343" spans="1:7" ht="24" customHeight="1" x14ac:dyDescent="0.2">
      <c r="A4343" s="211" t="str">
        <f t="shared" si="1492"/>
        <v/>
      </c>
      <c r="B4343" s="211" t="str">
        <f t="shared" si="1496"/>
        <v/>
      </c>
      <c r="C4343" s="221"/>
      <c r="D4343" s="172" t="str">
        <f t="shared" si="1493"/>
        <v/>
      </c>
      <c r="E4343" s="176"/>
      <c r="F4343" s="201">
        <f t="shared" si="1494"/>
        <v>0</v>
      </c>
      <c r="G4343" s="201">
        <f t="shared" si="1495"/>
        <v>0</v>
      </c>
    </row>
    <row r="4344" spans="1:7" ht="24" customHeight="1" x14ac:dyDescent="0.2">
      <c r="A4344" s="211" t="str">
        <f t="shared" si="1492"/>
        <v/>
      </c>
      <c r="B4344" s="211" t="str">
        <f t="shared" si="1496"/>
        <v/>
      </c>
      <c r="C4344" s="221"/>
      <c r="D4344" s="172" t="str">
        <f t="shared" si="1493"/>
        <v/>
      </c>
      <c r="E4344" s="176"/>
      <c r="F4344" s="202">
        <f t="shared" si="1494"/>
        <v>0</v>
      </c>
      <c r="G4344" s="201">
        <f t="shared" si="1495"/>
        <v>0</v>
      </c>
    </row>
    <row r="4345" spans="1:7" ht="24" customHeight="1" x14ac:dyDescent="0.2">
      <c r="A4345" s="212"/>
      <c r="E4345" s="178"/>
      <c r="F4345" s="195" t="s">
        <v>1742</v>
      </c>
      <c r="G4345" s="222">
        <f t="shared" ref="G4345:G4394" si="1497">SUBTOTAL(9,G4331:G4344)</f>
        <v>0</v>
      </c>
    </row>
    <row r="4346" spans="1:7" ht="24" customHeight="1" x14ac:dyDescent="0.2">
      <c r="A4346" s="212"/>
      <c r="C4346" s="74" t="s">
        <v>1743</v>
      </c>
      <c r="E4346" s="178"/>
      <c r="G4346" s="194"/>
    </row>
    <row r="4347" spans="1:7" ht="24" customHeight="1" x14ac:dyDescent="0.2">
      <c r="A4347" s="211" t="str">
        <f t="shared" ref="A4347:A4354" si="1498">IFERROR(VLOOKUP(C4347,Tabla_Insumos,4,FALSE),"")</f>
        <v/>
      </c>
      <c r="B4347" s="211" t="str">
        <f t="shared" ref="B4347:B4354" si="1499">IFERROR(VLOOKUP(A4347,Tabla_Indices,5,FALSE),"")</f>
        <v/>
      </c>
      <c r="C4347" s="220"/>
      <c r="D4347" s="174" t="str">
        <f t="shared" ref="D4347:D4354" si="1500">IFERROR(VLOOKUP(C4347,Tabla_Insumos,2,FALSE),"")</f>
        <v/>
      </c>
      <c r="E4347" s="173"/>
      <c r="F4347" s="201">
        <f t="shared" ref="F4347:F4354" si="1501">IFERROR(VLOOKUP(C4347,Tabla_Insumos,3,FALSE),0)</f>
        <v>0</v>
      </c>
      <c r="G4347" s="201">
        <f t="shared" ref="G4347:G4354" si="1502">ROUND(E4347*F4347,2)</f>
        <v>0</v>
      </c>
    </row>
    <row r="4348" spans="1:7" ht="24" customHeight="1" x14ac:dyDescent="0.2">
      <c r="A4348" s="211" t="str">
        <f t="shared" si="1498"/>
        <v/>
      </c>
      <c r="B4348" s="211" t="str">
        <f t="shared" si="1499"/>
        <v/>
      </c>
      <c r="C4348" s="220"/>
      <c r="D4348" s="174" t="str">
        <f t="shared" si="1500"/>
        <v/>
      </c>
      <c r="E4348" s="173"/>
      <c r="F4348" s="201">
        <f t="shared" si="1501"/>
        <v>0</v>
      </c>
      <c r="G4348" s="201">
        <f t="shared" si="1502"/>
        <v>0</v>
      </c>
    </row>
    <row r="4349" spans="1:7" ht="24" customHeight="1" x14ac:dyDescent="0.2">
      <c r="A4349" s="211" t="str">
        <f t="shared" si="1498"/>
        <v/>
      </c>
      <c r="B4349" s="211" t="str">
        <f t="shared" si="1499"/>
        <v/>
      </c>
      <c r="C4349" s="220"/>
      <c r="D4349" s="174" t="str">
        <f t="shared" si="1500"/>
        <v/>
      </c>
      <c r="E4349" s="173"/>
      <c r="F4349" s="201">
        <f t="shared" si="1501"/>
        <v>0</v>
      </c>
      <c r="G4349" s="201">
        <f t="shared" si="1502"/>
        <v>0</v>
      </c>
    </row>
    <row r="4350" spans="1:7" ht="24" customHeight="1" x14ac:dyDescent="0.2">
      <c r="A4350" s="211" t="str">
        <f t="shared" si="1498"/>
        <v/>
      </c>
      <c r="B4350" s="211" t="str">
        <f t="shared" si="1499"/>
        <v/>
      </c>
      <c r="C4350" s="220"/>
      <c r="D4350" s="174" t="str">
        <f t="shared" si="1500"/>
        <v/>
      </c>
      <c r="E4350" s="173"/>
      <c r="F4350" s="201">
        <f t="shared" si="1501"/>
        <v>0</v>
      </c>
      <c r="G4350" s="201">
        <f t="shared" si="1502"/>
        <v>0</v>
      </c>
    </row>
    <row r="4351" spans="1:7" ht="24" customHeight="1" x14ac:dyDescent="0.2">
      <c r="A4351" s="211" t="str">
        <f t="shared" si="1498"/>
        <v/>
      </c>
      <c r="B4351" s="211" t="str">
        <f t="shared" si="1499"/>
        <v/>
      </c>
      <c r="C4351" s="220"/>
      <c r="D4351" s="174" t="str">
        <f t="shared" si="1500"/>
        <v/>
      </c>
      <c r="E4351" s="173"/>
      <c r="F4351" s="201">
        <f t="shared" si="1501"/>
        <v>0</v>
      </c>
      <c r="G4351" s="201">
        <f t="shared" si="1502"/>
        <v>0</v>
      </c>
    </row>
    <row r="4352" spans="1:7" ht="24" customHeight="1" x14ac:dyDescent="0.2">
      <c r="A4352" s="211" t="str">
        <f t="shared" si="1498"/>
        <v/>
      </c>
      <c r="B4352" s="211" t="str">
        <f t="shared" si="1499"/>
        <v/>
      </c>
      <c r="C4352" s="220"/>
      <c r="D4352" s="174" t="str">
        <f t="shared" si="1500"/>
        <v/>
      </c>
      <c r="E4352" s="173"/>
      <c r="F4352" s="201">
        <f t="shared" si="1501"/>
        <v>0</v>
      </c>
      <c r="G4352" s="201">
        <f t="shared" si="1502"/>
        <v>0</v>
      </c>
    </row>
    <row r="4353" spans="1:7" ht="24" customHeight="1" x14ac:dyDescent="0.2">
      <c r="A4353" s="211" t="str">
        <f t="shared" si="1498"/>
        <v/>
      </c>
      <c r="B4353" s="211" t="str">
        <f t="shared" si="1499"/>
        <v/>
      </c>
      <c r="C4353" s="221"/>
      <c r="D4353" s="172" t="str">
        <f t="shared" si="1500"/>
        <v/>
      </c>
      <c r="E4353" s="176"/>
      <c r="F4353" s="201">
        <f t="shared" si="1501"/>
        <v>0</v>
      </c>
      <c r="G4353" s="201">
        <f t="shared" si="1502"/>
        <v>0</v>
      </c>
    </row>
    <row r="4354" spans="1:7" ht="24" customHeight="1" x14ac:dyDescent="0.2">
      <c r="A4354" s="211" t="str">
        <f t="shared" si="1498"/>
        <v/>
      </c>
      <c r="B4354" s="211" t="str">
        <f t="shared" si="1499"/>
        <v/>
      </c>
      <c r="C4354" s="221"/>
      <c r="D4354" s="172" t="str">
        <f t="shared" si="1500"/>
        <v/>
      </c>
      <c r="E4354" s="176"/>
      <c r="F4354" s="201">
        <f t="shared" si="1501"/>
        <v>0</v>
      </c>
      <c r="G4354" s="201">
        <f t="shared" si="1502"/>
        <v>0</v>
      </c>
    </row>
    <row r="4355" spans="1:7" ht="24" customHeight="1" x14ac:dyDescent="0.2">
      <c r="A4355" s="212"/>
      <c r="E4355" s="178"/>
      <c r="F4355" s="195" t="s">
        <v>1744</v>
      </c>
      <c r="G4355" s="222">
        <f t="shared" ref="G4355:G4404" si="1503">SUBTOTAL(9,G4347:G4354)</f>
        <v>0</v>
      </c>
    </row>
    <row r="4356" spans="1:7" ht="24" customHeight="1" x14ac:dyDescent="0.2">
      <c r="A4356" s="212"/>
      <c r="C4356" s="74" t="s">
        <v>1745</v>
      </c>
      <c r="E4356" s="178"/>
      <c r="G4356" s="194"/>
    </row>
    <row r="4357" spans="1:7" ht="24" customHeight="1" x14ac:dyDescent="0.2">
      <c r="A4357" s="211" t="str">
        <f t="shared" ref="A4357:A4365" si="1504">IFERROR(VLOOKUP(C4357,Tabla_Insumos,4,FALSE),"")</f>
        <v/>
      </c>
      <c r="B4357" s="211" t="str">
        <f t="shared" ref="B4357:B4365" si="1505">IFERROR(VLOOKUP(C4357,Tabla_Insumos,5,FALSE),"")</f>
        <v/>
      </c>
      <c r="C4357" s="220"/>
      <c r="D4357" s="174" t="str">
        <f t="shared" ref="D4357:D4365" si="1506">IFERROR(VLOOKUP(C4357,Tabla_Insumos,2,FALSE),"")</f>
        <v/>
      </c>
      <c r="E4357" s="173"/>
      <c r="F4357" s="201">
        <f t="shared" ref="F4357:F4365" si="1507">IFERROR(VLOOKUP(C4357,Tabla_Insumos,3,FALSE),0)</f>
        <v>0</v>
      </c>
      <c r="G4357" s="201">
        <f t="shared" ref="G4357:G4365" si="1508">ROUND(E4357*F4357,2)</f>
        <v>0</v>
      </c>
    </row>
    <row r="4358" spans="1:7" ht="24" customHeight="1" x14ac:dyDescent="0.2">
      <c r="A4358" s="211" t="str">
        <f t="shared" si="1504"/>
        <v/>
      </c>
      <c r="B4358" s="211" t="str">
        <f t="shared" si="1505"/>
        <v/>
      </c>
      <c r="C4358" s="220"/>
      <c r="D4358" s="174" t="str">
        <f t="shared" si="1506"/>
        <v/>
      </c>
      <c r="E4358" s="173"/>
      <c r="F4358" s="201">
        <f t="shared" si="1507"/>
        <v>0</v>
      </c>
      <c r="G4358" s="201">
        <f t="shared" si="1508"/>
        <v>0</v>
      </c>
    </row>
    <row r="4359" spans="1:7" ht="24" customHeight="1" x14ac:dyDescent="0.2">
      <c r="A4359" s="211" t="str">
        <f t="shared" si="1504"/>
        <v/>
      </c>
      <c r="B4359" s="211" t="str">
        <f t="shared" si="1505"/>
        <v/>
      </c>
      <c r="C4359" s="221"/>
      <c r="D4359" s="172" t="str">
        <f t="shared" si="1506"/>
        <v/>
      </c>
      <c r="E4359" s="176"/>
      <c r="F4359" s="201">
        <f t="shared" si="1507"/>
        <v>0</v>
      </c>
      <c r="G4359" s="201">
        <f t="shared" si="1508"/>
        <v>0</v>
      </c>
    </row>
    <row r="4360" spans="1:7" ht="24" customHeight="1" x14ac:dyDescent="0.2">
      <c r="A4360" s="211" t="str">
        <f t="shared" si="1504"/>
        <v/>
      </c>
      <c r="B4360" s="211" t="str">
        <f t="shared" si="1505"/>
        <v/>
      </c>
      <c r="C4360" s="221"/>
      <c r="D4360" s="172" t="str">
        <f t="shared" si="1506"/>
        <v/>
      </c>
      <c r="E4360" s="176"/>
      <c r="F4360" s="201">
        <f t="shared" si="1507"/>
        <v>0</v>
      </c>
      <c r="G4360" s="201">
        <f t="shared" si="1508"/>
        <v>0</v>
      </c>
    </row>
    <row r="4361" spans="1:7" ht="24" customHeight="1" x14ac:dyDescent="0.2">
      <c r="A4361" s="211" t="str">
        <f t="shared" si="1504"/>
        <v/>
      </c>
      <c r="B4361" s="211" t="str">
        <f t="shared" si="1505"/>
        <v/>
      </c>
      <c r="C4361" s="221"/>
      <c r="D4361" s="172" t="str">
        <f t="shared" si="1506"/>
        <v/>
      </c>
      <c r="E4361" s="176"/>
      <c r="F4361" s="201">
        <f t="shared" si="1507"/>
        <v>0</v>
      </c>
      <c r="G4361" s="201">
        <f t="shared" si="1508"/>
        <v>0</v>
      </c>
    </row>
    <row r="4362" spans="1:7" ht="24" customHeight="1" x14ac:dyDescent="0.2">
      <c r="A4362" s="211" t="str">
        <f t="shared" si="1504"/>
        <v/>
      </c>
      <c r="B4362" s="211" t="str">
        <f t="shared" si="1505"/>
        <v/>
      </c>
      <c r="C4362" s="221"/>
      <c r="D4362" s="172" t="str">
        <f t="shared" si="1506"/>
        <v/>
      </c>
      <c r="E4362" s="176"/>
      <c r="F4362" s="201">
        <f t="shared" si="1507"/>
        <v>0</v>
      </c>
      <c r="G4362" s="201">
        <f t="shared" si="1508"/>
        <v>0</v>
      </c>
    </row>
    <row r="4363" spans="1:7" ht="24" customHeight="1" x14ac:dyDescent="0.2">
      <c r="A4363" s="211" t="str">
        <f t="shared" si="1504"/>
        <v/>
      </c>
      <c r="B4363" s="211" t="str">
        <f t="shared" si="1505"/>
        <v/>
      </c>
      <c r="C4363" s="221"/>
      <c r="D4363" s="172" t="str">
        <f t="shared" si="1506"/>
        <v/>
      </c>
      <c r="E4363" s="176"/>
      <c r="F4363" s="201">
        <f t="shared" si="1507"/>
        <v>0</v>
      </c>
      <c r="G4363" s="201">
        <f t="shared" si="1508"/>
        <v>0</v>
      </c>
    </row>
    <row r="4364" spans="1:7" ht="24" customHeight="1" x14ac:dyDescent="0.2">
      <c r="A4364" s="211" t="str">
        <f t="shared" si="1504"/>
        <v/>
      </c>
      <c r="B4364" s="211" t="str">
        <f t="shared" si="1505"/>
        <v/>
      </c>
      <c r="C4364" s="221"/>
      <c r="D4364" s="172" t="str">
        <f t="shared" si="1506"/>
        <v/>
      </c>
      <c r="E4364" s="176"/>
      <c r="F4364" s="201">
        <f t="shared" si="1507"/>
        <v>0</v>
      </c>
      <c r="G4364" s="201">
        <f t="shared" si="1508"/>
        <v>0</v>
      </c>
    </row>
    <row r="4365" spans="1:7" ht="24" customHeight="1" x14ac:dyDescent="0.2">
      <c r="A4365" s="211" t="str">
        <f t="shared" si="1504"/>
        <v/>
      </c>
      <c r="B4365" s="211" t="str">
        <f t="shared" si="1505"/>
        <v/>
      </c>
      <c r="C4365" s="221"/>
      <c r="D4365" s="172" t="str">
        <f t="shared" si="1506"/>
        <v/>
      </c>
      <c r="E4365" s="176"/>
      <c r="F4365" s="201">
        <f t="shared" si="1507"/>
        <v>0</v>
      </c>
      <c r="G4365" s="201">
        <f t="shared" si="1508"/>
        <v>0</v>
      </c>
    </row>
    <row r="4366" spans="1:7" ht="24" customHeight="1" x14ac:dyDescent="0.2">
      <c r="A4366" s="213"/>
      <c r="E4366" s="178"/>
      <c r="F4366" s="195" t="s">
        <v>1746</v>
      </c>
      <c r="G4366" s="222">
        <f t="shared" ref="G4366:G4415" si="1509">SUBTOTAL(9,G4357:G4365)</f>
        <v>0</v>
      </c>
    </row>
    <row r="4367" spans="1:7" ht="24" customHeight="1" x14ac:dyDescent="0.2">
      <c r="A4367" s="212"/>
      <c r="E4367" s="178"/>
      <c r="G4367" s="194"/>
    </row>
    <row r="4368" spans="1:7" ht="24" customHeight="1" x14ac:dyDescent="0.2">
      <c r="A4368" s="214" t="str">
        <f t="shared" ref="A4368" si="1510">B4326</f>
        <v>14.9.1</v>
      </c>
      <c r="B4368" s="98" t="str">
        <f t="shared" ref="B4368" si="1511">C4326</f>
        <v>De P.V.C.</v>
      </c>
      <c r="C4368" s="197"/>
      <c r="D4368" s="197" t="s">
        <v>1747</v>
      </c>
      <c r="E4368" s="198"/>
      <c r="F4368" s="225" t="s">
        <v>1748</v>
      </c>
      <c r="G4368" s="226">
        <f t="shared" ref="G4368:G4417" si="1512">SUBTOTAL(9,G4331:G4367)</f>
        <v>0</v>
      </c>
    </row>
    <row r="4369" spans="1:7" ht="24" customHeight="1" x14ac:dyDescent="0.2">
      <c r="A4369" s="203" t="s">
        <v>1725</v>
      </c>
      <c r="B4369" s="204"/>
      <c r="C4369" s="99"/>
      <c r="D4369" s="99"/>
      <c r="E4369" s="99"/>
      <c r="F4369" s="99"/>
      <c r="G4369" s="215"/>
    </row>
    <row r="4370" spans="1:7" ht="24" customHeight="1" x14ac:dyDescent="0.2">
      <c r="A4370" s="206" t="s">
        <v>1726</v>
      </c>
      <c r="B4370" s="207" t="str">
        <f>Comitente</f>
        <v>SUBSECRETARIA DE OBRAS PUBLICAS</v>
      </c>
      <c r="C4370" s="216"/>
      <c r="D4370" s="74"/>
      <c r="E4370" s="74"/>
      <c r="F4370" s="190"/>
      <c r="G4370" s="191"/>
    </row>
    <row r="4371" spans="1:7" ht="24" customHeight="1" x14ac:dyDescent="0.2">
      <c r="A4371" s="206" t="s">
        <v>1727</v>
      </c>
      <c r="B4371" s="207">
        <f>Contratista</f>
        <v>0</v>
      </c>
      <c r="C4371" s="217"/>
      <c r="D4371" s="217"/>
      <c r="E4371" s="217"/>
      <c r="F4371" s="190"/>
      <c r="G4371" s="191"/>
    </row>
    <row r="4372" spans="1:7" ht="24" customHeight="1" x14ac:dyDescent="0.2">
      <c r="A4372" s="206" t="s">
        <v>1728</v>
      </c>
      <c r="B4372" s="207" t="str">
        <f>Obra</f>
        <v>CAPS. VIRGEN DE GUADALUPE</v>
      </c>
      <c r="C4372" s="217"/>
      <c r="D4372" s="217"/>
      <c r="E4372" s="217"/>
      <c r="F4372" s="190" t="s">
        <v>1729</v>
      </c>
      <c r="G4372" s="218">
        <f>Fecha_Base</f>
        <v>0</v>
      </c>
    </row>
    <row r="4373" spans="1:7" ht="24" customHeight="1" x14ac:dyDescent="0.2">
      <c r="A4373" s="208" t="s">
        <v>1730</v>
      </c>
      <c r="B4373" s="100" t="str">
        <f>Ubicación</f>
        <v xml:space="preserve"> Calle Enfermera Medina y Cristobal Colon - Dpto. CAUCETE   -  Sup. 227,50m2</v>
      </c>
      <c r="C4373" s="74"/>
      <c r="E4373" s="178"/>
      <c r="G4373" s="194"/>
    </row>
    <row r="4374" spans="1:7" ht="24" customHeight="1" x14ac:dyDescent="0.2">
      <c r="A4374" s="208" t="s">
        <v>1731</v>
      </c>
      <c r="B4374" s="192">
        <f t="shared" si="1491"/>
        <v>14</v>
      </c>
      <c r="C4374" s="71" t="str">
        <f>IFERROR(VLOOKUP(B4374,Tabla_CyP,2,FALSE),"VIDRIOS Y ESPEJOS ")</f>
        <v xml:space="preserve">VIDRIOS Y ESPEJOS </v>
      </c>
      <c r="E4374" s="178"/>
      <c r="G4374" s="194"/>
    </row>
    <row r="4375" spans="1:7" ht="24" customHeight="1" x14ac:dyDescent="0.2">
      <c r="A4375" s="208" t="s">
        <v>1732</v>
      </c>
      <c r="B4375" s="193" t="str">
        <f>IFERROR(VLOOKUP(COUNTIF($A$1:A4375,"ANALISIS DE PRECIOS"),Tabla_NumeroItem,2,FALSE),"")</f>
        <v>14.10.1</v>
      </c>
      <c r="C4375" s="71" t="str">
        <f>IFERROR(VLOOKUP(B4375,Tabla_CyP,2,FALSE),"")</f>
        <v>Conexión de agua</v>
      </c>
      <c r="E4375" s="178"/>
      <c r="F4375" s="190" t="s">
        <v>1733</v>
      </c>
      <c r="G4375" s="194" t="str">
        <f>IFERROR(VLOOKUP(B4375,Tabla_CyP,4,FALSE),"")</f>
        <v>gl</v>
      </c>
    </row>
    <row r="4376" spans="1:7" ht="24" customHeight="1" x14ac:dyDescent="0.2">
      <c r="A4376" s="208"/>
      <c r="B4376" s="100"/>
      <c r="E4376" s="178"/>
      <c r="G4376" s="194"/>
    </row>
    <row r="4377" spans="1:7" ht="24" customHeight="1" x14ac:dyDescent="0.2">
      <c r="A4377" s="419" t="s">
        <v>1734</v>
      </c>
      <c r="B4377" s="420"/>
      <c r="C4377" s="421" t="s">
        <v>1690</v>
      </c>
      <c r="D4377" s="421" t="s">
        <v>1735</v>
      </c>
      <c r="E4377" s="423" t="s">
        <v>1736</v>
      </c>
      <c r="F4377" s="425" t="s">
        <v>1737</v>
      </c>
      <c r="G4377" s="425" t="s">
        <v>1738</v>
      </c>
    </row>
    <row r="4378" spans="1:7" ht="24" customHeight="1" x14ac:dyDescent="0.2">
      <c r="A4378" s="209" t="s">
        <v>1739</v>
      </c>
      <c r="B4378" s="209" t="s">
        <v>1740</v>
      </c>
      <c r="C4378" s="422"/>
      <c r="D4378" s="422"/>
      <c r="E4378" s="424"/>
      <c r="F4378" s="426"/>
      <c r="G4378" s="426"/>
    </row>
    <row r="4379" spans="1:7" ht="24" customHeight="1" x14ac:dyDescent="0.2">
      <c r="A4379" s="189"/>
      <c r="B4379" s="210"/>
      <c r="C4379" s="89" t="s">
        <v>1741</v>
      </c>
      <c r="D4379" s="197"/>
      <c r="E4379" s="198"/>
      <c r="F4379" s="199"/>
      <c r="G4379" s="200"/>
    </row>
    <row r="4380" spans="1:7" ht="24" customHeight="1" x14ac:dyDescent="0.2">
      <c r="A4380" s="211" t="str">
        <f t="shared" ref="A4380:A4393" si="1513">IFERROR(VLOOKUP(C4380,Tabla_Insumos,4,FALSE),"")</f>
        <v/>
      </c>
      <c r="B4380" s="211" t="str">
        <f>IFERROR(VLOOKUP(C4380,Tabla_Insumos,5,FALSE),"")</f>
        <v/>
      </c>
      <c r="C4380" s="220"/>
      <c r="D4380" s="174" t="str">
        <f t="shared" ref="D4380:D4393" si="1514">IFERROR(VLOOKUP(C4380,Tabla_Insumos,2,FALSE),"")</f>
        <v/>
      </c>
      <c r="E4380" s="173"/>
      <c r="F4380" s="201">
        <f t="shared" ref="F4380:F4393" si="1515">IFERROR(VLOOKUP(C4380,Tabla_Insumos,3,FALSE),0)</f>
        <v>0</v>
      </c>
      <c r="G4380" s="201">
        <f t="shared" ref="G4380:G4393" si="1516">ROUND(E4380*F4380,2)</f>
        <v>0</v>
      </c>
    </row>
    <row r="4381" spans="1:7" ht="24" customHeight="1" x14ac:dyDescent="0.2">
      <c r="A4381" s="211" t="str">
        <f t="shared" si="1513"/>
        <v/>
      </c>
      <c r="B4381" s="211" t="str">
        <f t="shared" ref="B4381:B4393" si="1517">IFERROR(VLOOKUP(C4381,Tabla_Insumos,5,FALSE),"")</f>
        <v/>
      </c>
      <c r="C4381" s="220"/>
      <c r="D4381" s="174" t="str">
        <f t="shared" si="1514"/>
        <v/>
      </c>
      <c r="E4381" s="173"/>
      <c r="F4381" s="201">
        <f t="shared" si="1515"/>
        <v>0</v>
      </c>
      <c r="G4381" s="201">
        <f t="shared" si="1516"/>
        <v>0</v>
      </c>
    </row>
    <row r="4382" spans="1:7" ht="24" customHeight="1" x14ac:dyDescent="0.2">
      <c r="A4382" s="211" t="str">
        <f t="shared" si="1513"/>
        <v/>
      </c>
      <c r="B4382" s="211" t="str">
        <f t="shared" si="1517"/>
        <v/>
      </c>
      <c r="C4382" s="227"/>
      <c r="D4382" s="174" t="str">
        <f t="shared" si="1514"/>
        <v/>
      </c>
      <c r="E4382" s="173"/>
      <c r="F4382" s="201">
        <f t="shared" si="1515"/>
        <v>0</v>
      </c>
      <c r="G4382" s="201">
        <f t="shared" si="1516"/>
        <v>0</v>
      </c>
    </row>
    <row r="4383" spans="1:7" ht="24" customHeight="1" x14ac:dyDescent="0.2">
      <c r="A4383" s="211" t="str">
        <f t="shared" si="1513"/>
        <v/>
      </c>
      <c r="B4383" s="211" t="str">
        <f t="shared" si="1517"/>
        <v/>
      </c>
      <c r="C4383" s="220"/>
      <c r="D4383" s="174" t="str">
        <f t="shared" si="1514"/>
        <v/>
      </c>
      <c r="E4383" s="173"/>
      <c r="F4383" s="201">
        <f t="shared" si="1515"/>
        <v>0</v>
      </c>
      <c r="G4383" s="201">
        <f t="shared" si="1516"/>
        <v>0</v>
      </c>
    </row>
    <row r="4384" spans="1:7" ht="24" customHeight="1" x14ac:dyDescent="0.2">
      <c r="A4384" s="211" t="str">
        <f t="shared" si="1513"/>
        <v/>
      </c>
      <c r="B4384" s="211" t="str">
        <f t="shared" si="1517"/>
        <v/>
      </c>
      <c r="C4384" s="221"/>
      <c r="D4384" s="172" t="str">
        <f t="shared" si="1514"/>
        <v/>
      </c>
      <c r="E4384" s="176"/>
      <c r="F4384" s="201">
        <f t="shared" si="1515"/>
        <v>0</v>
      </c>
      <c r="G4384" s="201">
        <f t="shared" si="1516"/>
        <v>0</v>
      </c>
    </row>
    <row r="4385" spans="1:7" ht="24" customHeight="1" x14ac:dyDescent="0.2">
      <c r="A4385" s="211" t="str">
        <f t="shared" si="1513"/>
        <v/>
      </c>
      <c r="B4385" s="211" t="str">
        <f t="shared" si="1517"/>
        <v/>
      </c>
      <c r="C4385" s="221"/>
      <c r="D4385" s="172" t="str">
        <f t="shared" si="1514"/>
        <v/>
      </c>
      <c r="E4385" s="176"/>
      <c r="F4385" s="201">
        <f t="shared" si="1515"/>
        <v>0</v>
      </c>
      <c r="G4385" s="201">
        <f t="shared" si="1516"/>
        <v>0</v>
      </c>
    </row>
    <row r="4386" spans="1:7" ht="24" customHeight="1" x14ac:dyDescent="0.2">
      <c r="A4386" s="211" t="str">
        <f t="shared" si="1513"/>
        <v/>
      </c>
      <c r="B4386" s="211" t="str">
        <f t="shared" si="1517"/>
        <v/>
      </c>
      <c r="C4386" s="221"/>
      <c r="D4386" s="172" t="str">
        <f t="shared" si="1514"/>
        <v/>
      </c>
      <c r="E4386" s="176"/>
      <c r="F4386" s="201">
        <f t="shared" si="1515"/>
        <v>0</v>
      </c>
      <c r="G4386" s="201">
        <f t="shared" si="1516"/>
        <v>0</v>
      </c>
    </row>
    <row r="4387" spans="1:7" ht="24" customHeight="1" x14ac:dyDescent="0.2">
      <c r="A4387" s="211" t="str">
        <f t="shared" si="1513"/>
        <v/>
      </c>
      <c r="B4387" s="211" t="str">
        <f t="shared" si="1517"/>
        <v/>
      </c>
      <c r="C4387" s="221"/>
      <c r="D4387" s="172" t="str">
        <f t="shared" si="1514"/>
        <v/>
      </c>
      <c r="E4387" s="176"/>
      <c r="F4387" s="201">
        <f t="shared" si="1515"/>
        <v>0</v>
      </c>
      <c r="G4387" s="201">
        <f t="shared" si="1516"/>
        <v>0</v>
      </c>
    </row>
    <row r="4388" spans="1:7" ht="24" customHeight="1" x14ac:dyDescent="0.2">
      <c r="A4388" s="211" t="str">
        <f t="shared" si="1513"/>
        <v/>
      </c>
      <c r="B4388" s="211" t="str">
        <f t="shared" si="1517"/>
        <v/>
      </c>
      <c r="C4388" s="221"/>
      <c r="D4388" s="172" t="str">
        <f t="shared" si="1514"/>
        <v/>
      </c>
      <c r="E4388" s="176"/>
      <c r="F4388" s="201">
        <f t="shared" si="1515"/>
        <v>0</v>
      </c>
      <c r="G4388" s="201">
        <f t="shared" si="1516"/>
        <v>0</v>
      </c>
    </row>
    <row r="4389" spans="1:7" ht="24" customHeight="1" x14ac:dyDescent="0.2">
      <c r="A4389" s="211" t="str">
        <f t="shared" si="1513"/>
        <v/>
      </c>
      <c r="B4389" s="211" t="str">
        <f t="shared" si="1517"/>
        <v/>
      </c>
      <c r="C4389" s="221"/>
      <c r="D4389" s="172" t="str">
        <f t="shared" si="1514"/>
        <v/>
      </c>
      <c r="E4389" s="176"/>
      <c r="F4389" s="201">
        <f t="shared" si="1515"/>
        <v>0</v>
      </c>
      <c r="G4389" s="201">
        <f t="shared" si="1516"/>
        <v>0</v>
      </c>
    </row>
    <row r="4390" spans="1:7" ht="24" customHeight="1" x14ac:dyDescent="0.2">
      <c r="A4390" s="211" t="str">
        <f t="shared" si="1513"/>
        <v/>
      </c>
      <c r="B4390" s="211" t="str">
        <f t="shared" si="1517"/>
        <v/>
      </c>
      <c r="C4390" s="221"/>
      <c r="D4390" s="172" t="str">
        <f t="shared" si="1514"/>
        <v/>
      </c>
      <c r="E4390" s="176"/>
      <c r="F4390" s="201">
        <f t="shared" si="1515"/>
        <v>0</v>
      </c>
      <c r="G4390" s="201">
        <f t="shared" si="1516"/>
        <v>0</v>
      </c>
    </row>
    <row r="4391" spans="1:7" ht="24" customHeight="1" x14ac:dyDescent="0.2">
      <c r="A4391" s="211" t="str">
        <f t="shared" si="1513"/>
        <v/>
      </c>
      <c r="B4391" s="211" t="str">
        <f t="shared" si="1517"/>
        <v/>
      </c>
      <c r="C4391" s="221"/>
      <c r="D4391" s="172" t="str">
        <f t="shared" si="1514"/>
        <v/>
      </c>
      <c r="E4391" s="176"/>
      <c r="F4391" s="201">
        <f t="shared" si="1515"/>
        <v>0</v>
      </c>
      <c r="G4391" s="201">
        <f t="shared" si="1516"/>
        <v>0</v>
      </c>
    </row>
    <row r="4392" spans="1:7" ht="24" customHeight="1" x14ac:dyDescent="0.2">
      <c r="A4392" s="211" t="str">
        <f t="shared" si="1513"/>
        <v/>
      </c>
      <c r="B4392" s="211" t="str">
        <f t="shared" si="1517"/>
        <v/>
      </c>
      <c r="C4392" s="221"/>
      <c r="D4392" s="172" t="str">
        <f t="shared" si="1514"/>
        <v/>
      </c>
      <c r="E4392" s="176"/>
      <c r="F4392" s="201">
        <f t="shared" si="1515"/>
        <v>0</v>
      </c>
      <c r="G4392" s="201">
        <f t="shared" si="1516"/>
        <v>0</v>
      </c>
    </row>
    <row r="4393" spans="1:7" ht="24" customHeight="1" x14ac:dyDescent="0.2">
      <c r="A4393" s="211" t="str">
        <f t="shared" si="1513"/>
        <v/>
      </c>
      <c r="B4393" s="211" t="str">
        <f t="shared" si="1517"/>
        <v/>
      </c>
      <c r="C4393" s="221"/>
      <c r="D4393" s="172" t="str">
        <f t="shared" si="1514"/>
        <v/>
      </c>
      <c r="E4393" s="176"/>
      <c r="F4393" s="202">
        <f t="shared" si="1515"/>
        <v>0</v>
      </c>
      <c r="G4393" s="201">
        <f t="shared" si="1516"/>
        <v>0</v>
      </c>
    </row>
    <row r="4394" spans="1:7" ht="24" customHeight="1" x14ac:dyDescent="0.2">
      <c r="A4394" s="212"/>
      <c r="E4394" s="178"/>
      <c r="F4394" s="195" t="s">
        <v>1742</v>
      </c>
      <c r="G4394" s="222">
        <f t="shared" si="1497"/>
        <v>0</v>
      </c>
    </row>
    <row r="4395" spans="1:7" ht="24" customHeight="1" x14ac:dyDescent="0.2">
      <c r="A4395" s="212"/>
      <c r="C4395" s="74" t="s">
        <v>1743</v>
      </c>
      <c r="E4395" s="178"/>
      <c r="G4395" s="194"/>
    </row>
    <row r="4396" spans="1:7" ht="24" customHeight="1" x14ac:dyDescent="0.2">
      <c r="A4396" s="211" t="str">
        <f t="shared" ref="A4396:A4403" si="1518">IFERROR(VLOOKUP(C4396,Tabla_Insumos,4,FALSE),"")</f>
        <v/>
      </c>
      <c r="B4396" s="211" t="str">
        <f t="shared" ref="B4396:B4403" si="1519">IFERROR(VLOOKUP(A4396,Tabla_Indices,5,FALSE),"")</f>
        <v/>
      </c>
      <c r="C4396" s="220"/>
      <c r="D4396" s="174" t="str">
        <f t="shared" ref="D4396:D4403" si="1520">IFERROR(VLOOKUP(C4396,Tabla_Insumos,2,FALSE),"")</f>
        <v/>
      </c>
      <c r="E4396" s="173"/>
      <c r="F4396" s="201">
        <f t="shared" ref="F4396:F4403" si="1521">IFERROR(VLOOKUP(C4396,Tabla_Insumos,3,FALSE),0)</f>
        <v>0</v>
      </c>
      <c r="G4396" s="201">
        <f t="shared" ref="G4396:G4403" si="1522">ROUND(E4396*F4396,2)</f>
        <v>0</v>
      </c>
    </row>
    <row r="4397" spans="1:7" ht="24" customHeight="1" x14ac:dyDescent="0.2">
      <c r="A4397" s="211" t="str">
        <f t="shared" si="1518"/>
        <v/>
      </c>
      <c r="B4397" s="211" t="str">
        <f t="shared" si="1519"/>
        <v/>
      </c>
      <c r="C4397" s="220"/>
      <c r="D4397" s="174" t="str">
        <f t="shared" si="1520"/>
        <v/>
      </c>
      <c r="E4397" s="173"/>
      <c r="F4397" s="201">
        <f t="shared" si="1521"/>
        <v>0</v>
      </c>
      <c r="G4397" s="201">
        <f t="shared" si="1522"/>
        <v>0</v>
      </c>
    </row>
    <row r="4398" spans="1:7" ht="24" customHeight="1" x14ac:dyDescent="0.2">
      <c r="A4398" s="211" t="str">
        <f t="shared" si="1518"/>
        <v/>
      </c>
      <c r="B4398" s="211" t="str">
        <f t="shared" si="1519"/>
        <v/>
      </c>
      <c r="C4398" s="220"/>
      <c r="D4398" s="174" t="str">
        <f t="shared" si="1520"/>
        <v/>
      </c>
      <c r="E4398" s="173"/>
      <c r="F4398" s="201">
        <f t="shared" si="1521"/>
        <v>0</v>
      </c>
      <c r="G4398" s="201">
        <f t="shared" si="1522"/>
        <v>0</v>
      </c>
    </row>
    <row r="4399" spans="1:7" ht="24" customHeight="1" x14ac:dyDescent="0.2">
      <c r="A4399" s="211" t="str">
        <f t="shared" si="1518"/>
        <v/>
      </c>
      <c r="B4399" s="211" t="str">
        <f t="shared" si="1519"/>
        <v/>
      </c>
      <c r="C4399" s="220"/>
      <c r="D4399" s="174" t="str">
        <f t="shared" si="1520"/>
        <v/>
      </c>
      <c r="E4399" s="173"/>
      <c r="F4399" s="201">
        <f t="shared" si="1521"/>
        <v>0</v>
      </c>
      <c r="G4399" s="201">
        <f t="shared" si="1522"/>
        <v>0</v>
      </c>
    </row>
    <row r="4400" spans="1:7" ht="24" customHeight="1" x14ac:dyDescent="0.2">
      <c r="A4400" s="211" t="str">
        <f t="shared" si="1518"/>
        <v/>
      </c>
      <c r="B4400" s="211" t="str">
        <f t="shared" si="1519"/>
        <v/>
      </c>
      <c r="C4400" s="220"/>
      <c r="D4400" s="174" t="str">
        <f t="shared" si="1520"/>
        <v/>
      </c>
      <c r="E4400" s="173"/>
      <c r="F4400" s="201">
        <f t="shared" si="1521"/>
        <v>0</v>
      </c>
      <c r="G4400" s="201">
        <f t="shared" si="1522"/>
        <v>0</v>
      </c>
    </row>
    <row r="4401" spans="1:7" ht="24" customHeight="1" x14ac:dyDescent="0.2">
      <c r="A4401" s="211" t="str">
        <f t="shared" si="1518"/>
        <v/>
      </c>
      <c r="B4401" s="211" t="str">
        <f t="shared" si="1519"/>
        <v/>
      </c>
      <c r="C4401" s="220"/>
      <c r="D4401" s="174" t="str">
        <f t="shared" si="1520"/>
        <v/>
      </c>
      <c r="E4401" s="173"/>
      <c r="F4401" s="201">
        <f t="shared" si="1521"/>
        <v>0</v>
      </c>
      <c r="G4401" s="201">
        <f t="shared" si="1522"/>
        <v>0</v>
      </c>
    </row>
    <row r="4402" spans="1:7" ht="24" customHeight="1" x14ac:dyDescent="0.2">
      <c r="A4402" s="211" t="str">
        <f t="shared" si="1518"/>
        <v/>
      </c>
      <c r="B4402" s="211" t="str">
        <f t="shared" si="1519"/>
        <v/>
      </c>
      <c r="C4402" s="221"/>
      <c r="D4402" s="172" t="str">
        <f t="shared" si="1520"/>
        <v/>
      </c>
      <c r="E4402" s="176"/>
      <c r="F4402" s="201">
        <f t="shared" si="1521"/>
        <v>0</v>
      </c>
      <c r="G4402" s="201">
        <f t="shared" si="1522"/>
        <v>0</v>
      </c>
    </row>
    <row r="4403" spans="1:7" ht="24" customHeight="1" x14ac:dyDescent="0.2">
      <c r="A4403" s="211" t="str">
        <f t="shared" si="1518"/>
        <v/>
      </c>
      <c r="B4403" s="211" t="str">
        <f t="shared" si="1519"/>
        <v/>
      </c>
      <c r="C4403" s="221"/>
      <c r="D4403" s="172" t="str">
        <f t="shared" si="1520"/>
        <v/>
      </c>
      <c r="E4403" s="176"/>
      <c r="F4403" s="201">
        <f t="shared" si="1521"/>
        <v>0</v>
      </c>
      <c r="G4403" s="201">
        <f t="shared" si="1522"/>
        <v>0</v>
      </c>
    </row>
    <row r="4404" spans="1:7" ht="24" customHeight="1" x14ac:dyDescent="0.2">
      <c r="A4404" s="212"/>
      <c r="E4404" s="178"/>
      <c r="F4404" s="195" t="s">
        <v>1744</v>
      </c>
      <c r="G4404" s="222">
        <f t="shared" si="1503"/>
        <v>0</v>
      </c>
    </row>
    <row r="4405" spans="1:7" ht="24" customHeight="1" x14ac:dyDescent="0.2">
      <c r="A4405" s="212"/>
      <c r="C4405" s="74" t="s">
        <v>1745</v>
      </c>
      <c r="E4405" s="178"/>
      <c r="G4405" s="194"/>
    </row>
    <row r="4406" spans="1:7" ht="24" customHeight="1" x14ac:dyDescent="0.2">
      <c r="A4406" s="211" t="str">
        <f t="shared" ref="A4406:A4414" si="1523">IFERROR(VLOOKUP(C4406,Tabla_Insumos,4,FALSE),"")</f>
        <v/>
      </c>
      <c r="B4406" s="211" t="str">
        <f t="shared" ref="B4406:B4414" si="1524">IFERROR(VLOOKUP(C4406,Tabla_Insumos,5,FALSE),"")</f>
        <v/>
      </c>
      <c r="C4406" s="220"/>
      <c r="D4406" s="174" t="str">
        <f t="shared" ref="D4406:D4414" si="1525">IFERROR(VLOOKUP(C4406,Tabla_Insumos,2,FALSE),"")</f>
        <v/>
      </c>
      <c r="E4406" s="173"/>
      <c r="F4406" s="201">
        <f t="shared" ref="F4406:F4414" si="1526">IFERROR(VLOOKUP(C4406,Tabla_Insumos,3,FALSE),0)</f>
        <v>0</v>
      </c>
      <c r="G4406" s="201">
        <f t="shared" ref="G4406:G4414" si="1527">ROUND(E4406*F4406,2)</f>
        <v>0</v>
      </c>
    </row>
    <row r="4407" spans="1:7" ht="24" customHeight="1" x14ac:dyDescent="0.2">
      <c r="A4407" s="211" t="str">
        <f t="shared" si="1523"/>
        <v/>
      </c>
      <c r="B4407" s="211" t="str">
        <f t="shared" si="1524"/>
        <v/>
      </c>
      <c r="C4407" s="220"/>
      <c r="D4407" s="174" t="str">
        <f t="shared" si="1525"/>
        <v/>
      </c>
      <c r="E4407" s="173"/>
      <c r="F4407" s="201">
        <f t="shared" si="1526"/>
        <v>0</v>
      </c>
      <c r="G4407" s="201">
        <f t="shared" si="1527"/>
        <v>0</v>
      </c>
    </row>
    <row r="4408" spans="1:7" ht="24" customHeight="1" x14ac:dyDescent="0.2">
      <c r="A4408" s="211" t="str">
        <f t="shared" si="1523"/>
        <v/>
      </c>
      <c r="B4408" s="211" t="str">
        <f t="shared" si="1524"/>
        <v/>
      </c>
      <c r="C4408" s="221"/>
      <c r="D4408" s="172" t="str">
        <f t="shared" si="1525"/>
        <v/>
      </c>
      <c r="E4408" s="176"/>
      <c r="F4408" s="201">
        <f t="shared" si="1526"/>
        <v>0</v>
      </c>
      <c r="G4408" s="201">
        <f t="shared" si="1527"/>
        <v>0</v>
      </c>
    </row>
    <row r="4409" spans="1:7" ht="24" customHeight="1" x14ac:dyDescent="0.2">
      <c r="A4409" s="211" t="str">
        <f t="shared" si="1523"/>
        <v/>
      </c>
      <c r="B4409" s="211" t="str">
        <f t="shared" si="1524"/>
        <v/>
      </c>
      <c r="C4409" s="221"/>
      <c r="D4409" s="172" t="str">
        <f t="shared" si="1525"/>
        <v/>
      </c>
      <c r="E4409" s="176"/>
      <c r="F4409" s="201">
        <f t="shared" si="1526"/>
        <v>0</v>
      </c>
      <c r="G4409" s="201">
        <f t="shared" si="1527"/>
        <v>0</v>
      </c>
    </row>
    <row r="4410" spans="1:7" ht="24" customHeight="1" x14ac:dyDescent="0.2">
      <c r="A4410" s="211" t="str">
        <f t="shared" si="1523"/>
        <v/>
      </c>
      <c r="B4410" s="211" t="str">
        <f t="shared" si="1524"/>
        <v/>
      </c>
      <c r="C4410" s="221"/>
      <c r="D4410" s="172" t="str">
        <f t="shared" si="1525"/>
        <v/>
      </c>
      <c r="E4410" s="176"/>
      <c r="F4410" s="201">
        <f t="shared" si="1526"/>
        <v>0</v>
      </c>
      <c r="G4410" s="201">
        <f t="shared" si="1527"/>
        <v>0</v>
      </c>
    </row>
    <row r="4411" spans="1:7" ht="24" customHeight="1" x14ac:dyDescent="0.2">
      <c r="A4411" s="211" t="str">
        <f t="shared" si="1523"/>
        <v/>
      </c>
      <c r="B4411" s="211" t="str">
        <f t="shared" si="1524"/>
        <v/>
      </c>
      <c r="C4411" s="221"/>
      <c r="D4411" s="172" t="str">
        <f t="shared" si="1525"/>
        <v/>
      </c>
      <c r="E4411" s="176"/>
      <c r="F4411" s="201">
        <f t="shared" si="1526"/>
        <v>0</v>
      </c>
      <c r="G4411" s="201">
        <f t="shared" si="1527"/>
        <v>0</v>
      </c>
    </row>
    <row r="4412" spans="1:7" ht="24" customHeight="1" x14ac:dyDescent="0.2">
      <c r="A4412" s="211" t="str">
        <f t="shared" si="1523"/>
        <v/>
      </c>
      <c r="B4412" s="211" t="str">
        <f t="shared" si="1524"/>
        <v/>
      </c>
      <c r="C4412" s="221"/>
      <c r="D4412" s="172" t="str">
        <f t="shared" si="1525"/>
        <v/>
      </c>
      <c r="E4412" s="176"/>
      <c r="F4412" s="201">
        <f t="shared" si="1526"/>
        <v>0</v>
      </c>
      <c r="G4412" s="201">
        <f t="shared" si="1527"/>
        <v>0</v>
      </c>
    </row>
    <row r="4413" spans="1:7" ht="24" customHeight="1" x14ac:dyDescent="0.2">
      <c r="A4413" s="211" t="str">
        <f t="shared" si="1523"/>
        <v/>
      </c>
      <c r="B4413" s="211" t="str">
        <f t="shared" si="1524"/>
        <v/>
      </c>
      <c r="C4413" s="221"/>
      <c r="D4413" s="172" t="str">
        <f t="shared" si="1525"/>
        <v/>
      </c>
      <c r="E4413" s="176"/>
      <c r="F4413" s="201">
        <f t="shared" si="1526"/>
        <v>0</v>
      </c>
      <c r="G4413" s="201">
        <f t="shared" si="1527"/>
        <v>0</v>
      </c>
    </row>
    <row r="4414" spans="1:7" ht="24" customHeight="1" x14ac:dyDescent="0.2">
      <c r="A4414" s="211" t="str">
        <f t="shared" si="1523"/>
        <v/>
      </c>
      <c r="B4414" s="211" t="str">
        <f t="shared" si="1524"/>
        <v/>
      </c>
      <c r="C4414" s="221"/>
      <c r="D4414" s="172" t="str">
        <f t="shared" si="1525"/>
        <v/>
      </c>
      <c r="E4414" s="176"/>
      <c r="F4414" s="201">
        <f t="shared" si="1526"/>
        <v>0</v>
      </c>
      <c r="G4414" s="201">
        <f t="shared" si="1527"/>
        <v>0</v>
      </c>
    </row>
    <row r="4415" spans="1:7" ht="24" customHeight="1" x14ac:dyDescent="0.2">
      <c r="A4415" s="213"/>
      <c r="E4415" s="178"/>
      <c r="F4415" s="195" t="s">
        <v>1746</v>
      </c>
      <c r="G4415" s="222">
        <f t="shared" si="1509"/>
        <v>0</v>
      </c>
    </row>
    <row r="4416" spans="1:7" ht="24" customHeight="1" x14ac:dyDescent="0.2">
      <c r="A4416" s="212"/>
      <c r="E4416" s="178"/>
      <c r="G4416" s="194"/>
    </row>
    <row r="4417" spans="1:7" ht="24" customHeight="1" x14ac:dyDescent="0.2">
      <c r="A4417" s="214" t="str">
        <f t="shared" ref="A4417" si="1528">B4375</f>
        <v>14.10.1</v>
      </c>
      <c r="B4417" s="98" t="str">
        <f t="shared" ref="B4417" si="1529">C4375</f>
        <v>Conexión de agua</v>
      </c>
      <c r="C4417" s="197"/>
      <c r="D4417" s="197" t="s">
        <v>1747</v>
      </c>
      <c r="E4417" s="198"/>
      <c r="F4417" s="225" t="s">
        <v>1748</v>
      </c>
      <c r="G4417" s="226">
        <f t="shared" si="1512"/>
        <v>0</v>
      </c>
    </row>
    <row r="4418" spans="1:7" ht="24" customHeight="1" x14ac:dyDescent="0.2">
      <c r="A4418" s="203" t="s">
        <v>1725</v>
      </c>
      <c r="B4418" s="204"/>
      <c r="C4418" s="99"/>
      <c r="D4418" s="99"/>
      <c r="E4418" s="99"/>
      <c r="F4418" s="99"/>
      <c r="G4418" s="215"/>
    </row>
    <row r="4419" spans="1:7" ht="24" customHeight="1" x14ac:dyDescent="0.2">
      <c r="A4419" s="206" t="s">
        <v>1726</v>
      </c>
      <c r="B4419" s="207" t="str">
        <f>Comitente</f>
        <v>SUBSECRETARIA DE OBRAS PUBLICAS</v>
      </c>
      <c r="C4419" s="216"/>
      <c r="D4419" s="74"/>
      <c r="E4419" s="74"/>
      <c r="F4419" s="190"/>
      <c r="G4419" s="191"/>
    </row>
    <row r="4420" spans="1:7" ht="24" customHeight="1" x14ac:dyDescent="0.2">
      <c r="A4420" s="206" t="s">
        <v>1727</v>
      </c>
      <c r="B4420" s="207">
        <f>Contratista</f>
        <v>0</v>
      </c>
      <c r="C4420" s="217"/>
      <c r="D4420" s="217"/>
      <c r="E4420" s="217"/>
      <c r="F4420" s="190"/>
      <c r="G4420" s="191"/>
    </row>
    <row r="4421" spans="1:7" ht="24" customHeight="1" x14ac:dyDescent="0.2">
      <c r="A4421" s="206" t="s">
        <v>1728</v>
      </c>
      <c r="B4421" s="207" t="str">
        <f>Obra</f>
        <v>CAPS. VIRGEN DE GUADALUPE</v>
      </c>
      <c r="C4421" s="217"/>
      <c r="D4421" s="217"/>
      <c r="E4421" s="217"/>
      <c r="F4421" s="190" t="s">
        <v>1729</v>
      </c>
      <c r="G4421" s="218">
        <f>Fecha_Base</f>
        <v>0</v>
      </c>
    </row>
    <row r="4422" spans="1:7" ht="24" customHeight="1" x14ac:dyDescent="0.2">
      <c r="A4422" s="208" t="s">
        <v>1730</v>
      </c>
      <c r="B4422" s="100" t="str">
        <f>Ubicación</f>
        <v xml:space="preserve"> Calle Enfermera Medina y Cristobal Colon - Dpto. CAUCETE   -  Sup. 227,50m2</v>
      </c>
      <c r="C4422" s="74"/>
      <c r="E4422" s="178"/>
      <c r="G4422" s="194"/>
    </row>
    <row r="4423" spans="1:7" ht="24" customHeight="1" x14ac:dyDescent="0.2">
      <c r="A4423" s="208" t="s">
        <v>1731</v>
      </c>
      <c r="B4423" s="192">
        <f t="shared" ref="B4423:B4472" si="1530">IFERROR(VALUE(LEFT(B4424,FIND(".",B4424)-1)),"")</f>
        <v>14</v>
      </c>
      <c r="C4423" s="71" t="str">
        <f>IFERROR(VLOOKUP(B4423,Tabla_CyP,2,FALSE),"VIDRIOS Y ESPEJOS ")</f>
        <v xml:space="preserve">VIDRIOS Y ESPEJOS </v>
      </c>
      <c r="E4423" s="178"/>
      <c r="G4423" s="194"/>
    </row>
    <row r="4424" spans="1:7" ht="24" customHeight="1" x14ac:dyDescent="0.2">
      <c r="A4424" s="208" t="s">
        <v>1732</v>
      </c>
      <c r="B4424" s="193" t="str">
        <f>IFERROR(VLOOKUP(COUNTIF($A$1:A4424,"ANALISIS DE PRECIOS"),Tabla_NumeroItem,2,FALSE),"")</f>
        <v>14.10.2</v>
      </c>
      <c r="C4424" s="71" t="str">
        <f>IFERROR(VLOOKUP(B4424,Tabla_CyP,2,FALSE),"")</f>
        <v>Conexión de cloaca</v>
      </c>
      <c r="E4424" s="178"/>
      <c r="F4424" s="190" t="s">
        <v>1733</v>
      </c>
      <c r="G4424" s="194" t="str">
        <f>IFERROR(VLOOKUP(B4424,Tabla_CyP,4,FALSE),"")</f>
        <v>gl</v>
      </c>
    </row>
    <row r="4425" spans="1:7" ht="24" customHeight="1" x14ac:dyDescent="0.2">
      <c r="A4425" s="208"/>
      <c r="B4425" s="100"/>
      <c r="E4425" s="178"/>
      <c r="G4425" s="194"/>
    </row>
    <row r="4426" spans="1:7" ht="24" customHeight="1" x14ac:dyDescent="0.2">
      <c r="A4426" s="419" t="s">
        <v>1734</v>
      </c>
      <c r="B4426" s="420"/>
      <c r="C4426" s="421" t="s">
        <v>1690</v>
      </c>
      <c r="D4426" s="421" t="s">
        <v>1735</v>
      </c>
      <c r="E4426" s="423" t="s">
        <v>1736</v>
      </c>
      <c r="F4426" s="425" t="s">
        <v>1737</v>
      </c>
      <c r="G4426" s="425" t="s">
        <v>1738</v>
      </c>
    </row>
    <row r="4427" spans="1:7" ht="24" customHeight="1" x14ac:dyDescent="0.2">
      <c r="A4427" s="209" t="s">
        <v>1739</v>
      </c>
      <c r="B4427" s="209" t="s">
        <v>1740</v>
      </c>
      <c r="C4427" s="422"/>
      <c r="D4427" s="422"/>
      <c r="E4427" s="424"/>
      <c r="F4427" s="426"/>
      <c r="G4427" s="426"/>
    </row>
    <row r="4428" spans="1:7" ht="24" customHeight="1" x14ac:dyDescent="0.2">
      <c r="A4428" s="189"/>
      <c r="B4428" s="210"/>
      <c r="C4428" s="89" t="s">
        <v>1741</v>
      </c>
      <c r="D4428" s="197"/>
      <c r="E4428" s="198"/>
      <c r="F4428" s="199"/>
      <c r="G4428" s="200"/>
    </row>
    <row r="4429" spans="1:7" ht="24" customHeight="1" x14ac:dyDescent="0.2">
      <c r="A4429" s="211" t="str">
        <f t="shared" ref="A4429:A4442" si="1531">IFERROR(VLOOKUP(C4429,Tabla_Insumos,4,FALSE),"")</f>
        <v/>
      </c>
      <c r="B4429" s="211" t="str">
        <f>IFERROR(VLOOKUP(C4429,Tabla_Insumos,5,FALSE),"")</f>
        <v/>
      </c>
      <c r="C4429" s="220"/>
      <c r="D4429" s="174" t="str">
        <f t="shared" ref="D4429:D4442" si="1532">IFERROR(VLOOKUP(C4429,Tabla_Insumos,2,FALSE),"")</f>
        <v/>
      </c>
      <c r="E4429" s="173"/>
      <c r="F4429" s="201">
        <f t="shared" ref="F4429:F4442" si="1533">IFERROR(VLOOKUP(C4429,Tabla_Insumos,3,FALSE),0)</f>
        <v>0</v>
      </c>
      <c r="G4429" s="201">
        <f t="shared" ref="G4429:G4442" si="1534">ROUND(E4429*F4429,2)</f>
        <v>0</v>
      </c>
    </row>
    <row r="4430" spans="1:7" ht="24" customHeight="1" x14ac:dyDescent="0.2">
      <c r="A4430" s="211" t="str">
        <f t="shared" si="1531"/>
        <v/>
      </c>
      <c r="B4430" s="211" t="str">
        <f t="shared" ref="B4430:B4442" si="1535">IFERROR(VLOOKUP(C4430,Tabla_Insumos,5,FALSE),"")</f>
        <v/>
      </c>
      <c r="C4430" s="220"/>
      <c r="D4430" s="174" t="str">
        <f t="shared" si="1532"/>
        <v/>
      </c>
      <c r="E4430" s="173"/>
      <c r="F4430" s="201">
        <f t="shared" si="1533"/>
        <v>0</v>
      </c>
      <c r="G4430" s="201">
        <f t="shared" si="1534"/>
        <v>0</v>
      </c>
    </row>
    <row r="4431" spans="1:7" ht="24" customHeight="1" x14ac:dyDescent="0.2">
      <c r="A4431" s="211" t="str">
        <f t="shared" si="1531"/>
        <v/>
      </c>
      <c r="B4431" s="211" t="str">
        <f t="shared" si="1535"/>
        <v/>
      </c>
      <c r="C4431" s="227"/>
      <c r="D4431" s="174" t="str">
        <f t="shared" si="1532"/>
        <v/>
      </c>
      <c r="E4431" s="173"/>
      <c r="F4431" s="201">
        <f t="shared" si="1533"/>
        <v>0</v>
      </c>
      <c r="G4431" s="201">
        <f t="shared" si="1534"/>
        <v>0</v>
      </c>
    </row>
    <row r="4432" spans="1:7" ht="24" customHeight="1" x14ac:dyDescent="0.2">
      <c r="A4432" s="211" t="str">
        <f t="shared" si="1531"/>
        <v/>
      </c>
      <c r="B4432" s="211" t="str">
        <f t="shared" si="1535"/>
        <v/>
      </c>
      <c r="C4432" s="220"/>
      <c r="D4432" s="174" t="str">
        <f t="shared" si="1532"/>
        <v/>
      </c>
      <c r="E4432" s="173"/>
      <c r="F4432" s="201">
        <f t="shared" si="1533"/>
        <v>0</v>
      </c>
      <c r="G4432" s="201">
        <f t="shared" si="1534"/>
        <v>0</v>
      </c>
    </row>
    <row r="4433" spans="1:7" ht="24" customHeight="1" x14ac:dyDescent="0.2">
      <c r="A4433" s="211" t="str">
        <f t="shared" si="1531"/>
        <v/>
      </c>
      <c r="B4433" s="211" t="str">
        <f t="shared" si="1535"/>
        <v/>
      </c>
      <c r="C4433" s="221"/>
      <c r="D4433" s="172" t="str">
        <f t="shared" si="1532"/>
        <v/>
      </c>
      <c r="E4433" s="176"/>
      <c r="F4433" s="201">
        <f t="shared" si="1533"/>
        <v>0</v>
      </c>
      <c r="G4433" s="201">
        <f t="shared" si="1534"/>
        <v>0</v>
      </c>
    </row>
    <row r="4434" spans="1:7" ht="24" customHeight="1" x14ac:dyDescent="0.2">
      <c r="A4434" s="211" t="str">
        <f t="shared" si="1531"/>
        <v/>
      </c>
      <c r="B4434" s="211" t="str">
        <f t="shared" si="1535"/>
        <v/>
      </c>
      <c r="C4434" s="221"/>
      <c r="D4434" s="172" t="str">
        <f t="shared" si="1532"/>
        <v/>
      </c>
      <c r="E4434" s="176"/>
      <c r="F4434" s="201">
        <f t="shared" si="1533"/>
        <v>0</v>
      </c>
      <c r="G4434" s="201">
        <f t="shared" si="1534"/>
        <v>0</v>
      </c>
    </row>
    <row r="4435" spans="1:7" ht="24" customHeight="1" x14ac:dyDescent="0.2">
      <c r="A4435" s="211" t="str">
        <f t="shared" si="1531"/>
        <v/>
      </c>
      <c r="B4435" s="211" t="str">
        <f t="shared" si="1535"/>
        <v/>
      </c>
      <c r="C4435" s="221"/>
      <c r="D4435" s="172" t="str">
        <f t="shared" si="1532"/>
        <v/>
      </c>
      <c r="E4435" s="176"/>
      <c r="F4435" s="201">
        <f t="shared" si="1533"/>
        <v>0</v>
      </c>
      <c r="G4435" s="201">
        <f t="shared" si="1534"/>
        <v>0</v>
      </c>
    </row>
    <row r="4436" spans="1:7" ht="24" customHeight="1" x14ac:dyDescent="0.2">
      <c r="A4436" s="211" t="str">
        <f t="shared" si="1531"/>
        <v/>
      </c>
      <c r="B4436" s="211" t="str">
        <f t="shared" si="1535"/>
        <v/>
      </c>
      <c r="C4436" s="221"/>
      <c r="D4436" s="172" t="str">
        <f t="shared" si="1532"/>
        <v/>
      </c>
      <c r="E4436" s="176"/>
      <c r="F4436" s="201">
        <f t="shared" si="1533"/>
        <v>0</v>
      </c>
      <c r="G4436" s="201">
        <f t="shared" si="1534"/>
        <v>0</v>
      </c>
    </row>
    <row r="4437" spans="1:7" ht="24" customHeight="1" x14ac:dyDescent="0.2">
      <c r="A4437" s="211" t="str">
        <f t="shared" si="1531"/>
        <v/>
      </c>
      <c r="B4437" s="211" t="str">
        <f t="shared" si="1535"/>
        <v/>
      </c>
      <c r="C4437" s="221"/>
      <c r="D4437" s="172" t="str">
        <f t="shared" si="1532"/>
        <v/>
      </c>
      <c r="E4437" s="176"/>
      <c r="F4437" s="201">
        <f t="shared" si="1533"/>
        <v>0</v>
      </c>
      <c r="G4437" s="201">
        <f t="shared" si="1534"/>
        <v>0</v>
      </c>
    </row>
    <row r="4438" spans="1:7" ht="24" customHeight="1" x14ac:dyDescent="0.2">
      <c r="A4438" s="211" t="str">
        <f t="shared" si="1531"/>
        <v/>
      </c>
      <c r="B4438" s="211" t="str">
        <f t="shared" si="1535"/>
        <v/>
      </c>
      <c r="C4438" s="221"/>
      <c r="D4438" s="172" t="str">
        <f t="shared" si="1532"/>
        <v/>
      </c>
      <c r="E4438" s="176"/>
      <c r="F4438" s="201">
        <f t="shared" si="1533"/>
        <v>0</v>
      </c>
      <c r="G4438" s="201">
        <f t="shared" si="1534"/>
        <v>0</v>
      </c>
    </row>
    <row r="4439" spans="1:7" ht="24" customHeight="1" x14ac:dyDescent="0.2">
      <c r="A4439" s="211" t="str">
        <f t="shared" si="1531"/>
        <v/>
      </c>
      <c r="B4439" s="211" t="str">
        <f t="shared" si="1535"/>
        <v/>
      </c>
      <c r="C4439" s="221"/>
      <c r="D4439" s="172" t="str">
        <f t="shared" si="1532"/>
        <v/>
      </c>
      <c r="E4439" s="176"/>
      <c r="F4439" s="201">
        <f t="shared" si="1533"/>
        <v>0</v>
      </c>
      <c r="G4439" s="201">
        <f t="shared" si="1534"/>
        <v>0</v>
      </c>
    </row>
    <row r="4440" spans="1:7" ht="24" customHeight="1" x14ac:dyDescent="0.2">
      <c r="A4440" s="211" t="str">
        <f t="shared" si="1531"/>
        <v/>
      </c>
      <c r="B4440" s="211" t="str">
        <f t="shared" si="1535"/>
        <v/>
      </c>
      <c r="C4440" s="221"/>
      <c r="D4440" s="172" t="str">
        <f t="shared" si="1532"/>
        <v/>
      </c>
      <c r="E4440" s="176"/>
      <c r="F4440" s="201">
        <f t="shared" si="1533"/>
        <v>0</v>
      </c>
      <c r="G4440" s="201">
        <f t="shared" si="1534"/>
        <v>0</v>
      </c>
    </row>
    <row r="4441" spans="1:7" ht="24" customHeight="1" x14ac:dyDescent="0.2">
      <c r="A4441" s="211" t="str">
        <f t="shared" si="1531"/>
        <v/>
      </c>
      <c r="B4441" s="211" t="str">
        <f t="shared" si="1535"/>
        <v/>
      </c>
      <c r="C4441" s="221"/>
      <c r="D4441" s="172" t="str">
        <f t="shared" si="1532"/>
        <v/>
      </c>
      <c r="E4441" s="176"/>
      <c r="F4441" s="201">
        <f t="shared" si="1533"/>
        <v>0</v>
      </c>
      <c r="G4441" s="201">
        <f t="shared" si="1534"/>
        <v>0</v>
      </c>
    </row>
    <row r="4442" spans="1:7" ht="24" customHeight="1" x14ac:dyDescent="0.2">
      <c r="A4442" s="211" t="str">
        <f t="shared" si="1531"/>
        <v/>
      </c>
      <c r="B4442" s="211" t="str">
        <f t="shared" si="1535"/>
        <v/>
      </c>
      <c r="C4442" s="221"/>
      <c r="D4442" s="172" t="str">
        <f t="shared" si="1532"/>
        <v/>
      </c>
      <c r="E4442" s="176"/>
      <c r="F4442" s="202">
        <f t="shared" si="1533"/>
        <v>0</v>
      </c>
      <c r="G4442" s="201">
        <f t="shared" si="1534"/>
        <v>0</v>
      </c>
    </row>
    <row r="4443" spans="1:7" ht="24" customHeight="1" x14ac:dyDescent="0.2">
      <c r="A4443" s="212"/>
      <c r="E4443" s="178"/>
      <c r="F4443" s="195" t="s">
        <v>1742</v>
      </c>
      <c r="G4443" s="222">
        <f t="shared" ref="G4443:G4492" si="1536">SUBTOTAL(9,G4429:G4442)</f>
        <v>0</v>
      </c>
    </row>
    <row r="4444" spans="1:7" ht="24" customHeight="1" x14ac:dyDescent="0.2">
      <c r="A4444" s="212"/>
      <c r="C4444" s="74" t="s">
        <v>1743</v>
      </c>
      <c r="E4444" s="178"/>
      <c r="G4444" s="194"/>
    </row>
    <row r="4445" spans="1:7" ht="24" customHeight="1" x14ac:dyDescent="0.2">
      <c r="A4445" s="211" t="str">
        <f t="shared" ref="A4445:A4452" si="1537">IFERROR(VLOOKUP(C4445,Tabla_Insumos,4,FALSE),"")</f>
        <v/>
      </c>
      <c r="B4445" s="211" t="str">
        <f t="shared" ref="B4445:B4452" si="1538">IFERROR(VLOOKUP(A4445,Tabla_Indices,5,FALSE),"")</f>
        <v/>
      </c>
      <c r="C4445" s="220"/>
      <c r="D4445" s="174" t="str">
        <f t="shared" ref="D4445:D4452" si="1539">IFERROR(VLOOKUP(C4445,Tabla_Insumos,2,FALSE),"")</f>
        <v/>
      </c>
      <c r="E4445" s="173"/>
      <c r="F4445" s="201">
        <f t="shared" ref="F4445:F4452" si="1540">IFERROR(VLOOKUP(C4445,Tabla_Insumos,3,FALSE),0)</f>
        <v>0</v>
      </c>
      <c r="G4445" s="201">
        <f t="shared" ref="G4445:G4452" si="1541">ROUND(E4445*F4445,2)</f>
        <v>0</v>
      </c>
    </row>
    <row r="4446" spans="1:7" ht="24" customHeight="1" x14ac:dyDescent="0.2">
      <c r="A4446" s="211" t="str">
        <f t="shared" si="1537"/>
        <v/>
      </c>
      <c r="B4446" s="211" t="str">
        <f t="shared" si="1538"/>
        <v/>
      </c>
      <c r="C4446" s="220"/>
      <c r="D4446" s="174" t="str">
        <f t="shared" si="1539"/>
        <v/>
      </c>
      <c r="E4446" s="173"/>
      <c r="F4446" s="201">
        <f t="shared" si="1540"/>
        <v>0</v>
      </c>
      <c r="G4446" s="201">
        <f t="shared" si="1541"/>
        <v>0</v>
      </c>
    </row>
    <row r="4447" spans="1:7" ht="24" customHeight="1" x14ac:dyDescent="0.2">
      <c r="A4447" s="211" t="str">
        <f t="shared" si="1537"/>
        <v/>
      </c>
      <c r="B4447" s="211" t="str">
        <f t="shared" si="1538"/>
        <v/>
      </c>
      <c r="C4447" s="220"/>
      <c r="D4447" s="174" t="str">
        <f t="shared" si="1539"/>
        <v/>
      </c>
      <c r="E4447" s="173"/>
      <c r="F4447" s="201">
        <f t="shared" si="1540"/>
        <v>0</v>
      </c>
      <c r="G4447" s="201">
        <f t="shared" si="1541"/>
        <v>0</v>
      </c>
    </row>
    <row r="4448" spans="1:7" ht="24" customHeight="1" x14ac:dyDescent="0.2">
      <c r="A4448" s="211" t="str">
        <f t="shared" si="1537"/>
        <v/>
      </c>
      <c r="B4448" s="211" t="str">
        <f t="shared" si="1538"/>
        <v/>
      </c>
      <c r="C4448" s="220"/>
      <c r="D4448" s="174" t="str">
        <f t="shared" si="1539"/>
        <v/>
      </c>
      <c r="E4448" s="173"/>
      <c r="F4448" s="201">
        <f t="shared" si="1540"/>
        <v>0</v>
      </c>
      <c r="G4448" s="201">
        <f t="shared" si="1541"/>
        <v>0</v>
      </c>
    </row>
    <row r="4449" spans="1:7" ht="24" customHeight="1" x14ac:dyDescent="0.2">
      <c r="A4449" s="211" t="str">
        <f t="shared" si="1537"/>
        <v/>
      </c>
      <c r="B4449" s="211" t="str">
        <f t="shared" si="1538"/>
        <v/>
      </c>
      <c r="C4449" s="220"/>
      <c r="D4449" s="174" t="str">
        <f t="shared" si="1539"/>
        <v/>
      </c>
      <c r="E4449" s="173"/>
      <c r="F4449" s="201">
        <f t="shared" si="1540"/>
        <v>0</v>
      </c>
      <c r="G4449" s="201">
        <f t="shared" si="1541"/>
        <v>0</v>
      </c>
    </row>
    <row r="4450" spans="1:7" ht="24" customHeight="1" x14ac:dyDescent="0.2">
      <c r="A4450" s="211" t="str">
        <f t="shared" si="1537"/>
        <v/>
      </c>
      <c r="B4450" s="211" t="str">
        <f t="shared" si="1538"/>
        <v/>
      </c>
      <c r="C4450" s="220"/>
      <c r="D4450" s="174" t="str">
        <f t="shared" si="1539"/>
        <v/>
      </c>
      <c r="E4450" s="173"/>
      <c r="F4450" s="201">
        <f t="shared" si="1540"/>
        <v>0</v>
      </c>
      <c r="G4450" s="201">
        <f t="shared" si="1541"/>
        <v>0</v>
      </c>
    </row>
    <row r="4451" spans="1:7" ht="24" customHeight="1" x14ac:dyDescent="0.2">
      <c r="A4451" s="211" t="str">
        <f t="shared" si="1537"/>
        <v/>
      </c>
      <c r="B4451" s="211" t="str">
        <f t="shared" si="1538"/>
        <v/>
      </c>
      <c r="C4451" s="221"/>
      <c r="D4451" s="172" t="str">
        <f t="shared" si="1539"/>
        <v/>
      </c>
      <c r="E4451" s="176"/>
      <c r="F4451" s="201">
        <f t="shared" si="1540"/>
        <v>0</v>
      </c>
      <c r="G4451" s="201">
        <f t="shared" si="1541"/>
        <v>0</v>
      </c>
    </row>
    <row r="4452" spans="1:7" ht="24" customHeight="1" x14ac:dyDescent="0.2">
      <c r="A4452" s="211" t="str">
        <f t="shared" si="1537"/>
        <v/>
      </c>
      <c r="B4452" s="211" t="str">
        <f t="shared" si="1538"/>
        <v/>
      </c>
      <c r="C4452" s="221"/>
      <c r="D4452" s="172" t="str">
        <f t="shared" si="1539"/>
        <v/>
      </c>
      <c r="E4452" s="176"/>
      <c r="F4452" s="201">
        <f t="shared" si="1540"/>
        <v>0</v>
      </c>
      <c r="G4452" s="201">
        <f t="shared" si="1541"/>
        <v>0</v>
      </c>
    </row>
    <row r="4453" spans="1:7" ht="24" customHeight="1" x14ac:dyDescent="0.2">
      <c r="A4453" s="212"/>
      <c r="E4453" s="178"/>
      <c r="F4453" s="195" t="s">
        <v>1744</v>
      </c>
      <c r="G4453" s="222">
        <f t="shared" ref="G4453:G4502" si="1542">SUBTOTAL(9,G4445:G4452)</f>
        <v>0</v>
      </c>
    </row>
    <row r="4454" spans="1:7" ht="24" customHeight="1" x14ac:dyDescent="0.2">
      <c r="A4454" s="212"/>
      <c r="C4454" s="74" t="s">
        <v>1745</v>
      </c>
      <c r="E4454" s="178"/>
      <c r="G4454" s="194"/>
    </row>
    <row r="4455" spans="1:7" ht="24" customHeight="1" x14ac:dyDescent="0.2">
      <c r="A4455" s="211" t="str">
        <f t="shared" ref="A4455:A4463" si="1543">IFERROR(VLOOKUP(C4455,Tabla_Insumos,4,FALSE),"")</f>
        <v/>
      </c>
      <c r="B4455" s="211" t="str">
        <f t="shared" ref="B4455:B4463" si="1544">IFERROR(VLOOKUP(C4455,Tabla_Insumos,5,FALSE),"")</f>
        <v/>
      </c>
      <c r="C4455" s="220"/>
      <c r="D4455" s="174" t="str">
        <f t="shared" ref="D4455:D4463" si="1545">IFERROR(VLOOKUP(C4455,Tabla_Insumos,2,FALSE),"")</f>
        <v/>
      </c>
      <c r="E4455" s="173"/>
      <c r="F4455" s="201">
        <f t="shared" ref="F4455:F4463" si="1546">IFERROR(VLOOKUP(C4455,Tabla_Insumos,3,FALSE),0)</f>
        <v>0</v>
      </c>
      <c r="G4455" s="201">
        <f t="shared" ref="G4455:G4463" si="1547">ROUND(E4455*F4455,2)</f>
        <v>0</v>
      </c>
    </row>
    <row r="4456" spans="1:7" ht="24" customHeight="1" x14ac:dyDescent="0.2">
      <c r="A4456" s="211" t="str">
        <f t="shared" si="1543"/>
        <v/>
      </c>
      <c r="B4456" s="211" t="str">
        <f t="shared" si="1544"/>
        <v/>
      </c>
      <c r="C4456" s="220"/>
      <c r="D4456" s="174" t="str">
        <f t="shared" si="1545"/>
        <v/>
      </c>
      <c r="E4456" s="173"/>
      <c r="F4456" s="201">
        <f t="shared" si="1546"/>
        <v>0</v>
      </c>
      <c r="G4456" s="201">
        <f t="shared" si="1547"/>
        <v>0</v>
      </c>
    </row>
    <row r="4457" spans="1:7" ht="24" customHeight="1" x14ac:dyDescent="0.2">
      <c r="A4457" s="211" t="str">
        <f t="shared" si="1543"/>
        <v/>
      </c>
      <c r="B4457" s="211" t="str">
        <f t="shared" si="1544"/>
        <v/>
      </c>
      <c r="C4457" s="221"/>
      <c r="D4457" s="172" t="str">
        <f t="shared" si="1545"/>
        <v/>
      </c>
      <c r="E4457" s="176"/>
      <c r="F4457" s="201">
        <f t="shared" si="1546"/>
        <v>0</v>
      </c>
      <c r="G4457" s="201">
        <f t="shared" si="1547"/>
        <v>0</v>
      </c>
    </row>
    <row r="4458" spans="1:7" ht="24" customHeight="1" x14ac:dyDescent="0.2">
      <c r="A4458" s="211" t="str">
        <f t="shared" si="1543"/>
        <v/>
      </c>
      <c r="B4458" s="211" t="str">
        <f t="shared" si="1544"/>
        <v/>
      </c>
      <c r="C4458" s="221"/>
      <c r="D4458" s="172" t="str">
        <f t="shared" si="1545"/>
        <v/>
      </c>
      <c r="E4458" s="176"/>
      <c r="F4458" s="201">
        <f t="shared" si="1546"/>
        <v>0</v>
      </c>
      <c r="G4458" s="201">
        <f t="shared" si="1547"/>
        <v>0</v>
      </c>
    </row>
    <row r="4459" spans="1:7" ht="24" customHeight="1" x14ac:dyDescent="0.2">
      <c r="A4459" s="211" t="str">
        <f t="shared" si="1543"/>
        <v/>
      </c>
      <c r="B4459" s="211" t="str">
        <f t="shared" si="1544"/>
        <v/>
      </c>
      <c r="C4459" s="221"/>
      <c r="D4459" s="172" t="str">
        <f t="shared" si="1545"/>
        <v/>
      </c>
      <c r="E4459" s="176"/>
      <c r="F4459" s="201">
        <f t="shared" si="1546"/>
        <v>0</v>
      </c>
      <c r="G4459" s="201">
        <f t="shared" si="1547"/>
        <v>0</v>
      </c>
    </row>
    <row r="4460" spans="1:7" ht="24" customHeight="1" x14ac:dyDescent="0.2">
      <c r="A4460" s="211" t="str">
        <f t="shared" si="1543"/>
        <v/>
      </c>
      <c r="B4460" s="211" t="str">
        <f t="shared" si="1544"/>
        <v/>
      </c>
      <c r="C4460" s="221"/>
      <c r="D4460" s="172" t="str">
        <f t="shared" si="1545"/>
        <v/>
      </c>
      <c r="E4460" s="176"/>
      <c r="F4460" s="201">
        <f t="shared" si="1546"/>
        <v>0</v>
      </c>
      <c r="G4460" s="201">
        <f t="shared" si="1547"/>
        <v>0</v>
      </c>
    </row>
    <row r="4461" spans="1:7" ht="24" customHeight="1" x14ac:dyDescent="0.2">
      <c r="A4461" s="211" t="str">
        <f t="shared" si="1543"/>
        <v/>
      </c>
      <c r="B4461" s="211" t="str">
        <f t="shared" si="1544"/>
        <v/>
      </c>
      <c r="C4461" s="221"/>
      <c r="D4461" s="172" t="str">
        <f t="shared" si="1545"/>
        <v/>
      </c>
      <c r="E4461" s="176"/>
      <c r="F4461" s="201">
        <f t="shared" si="1546"/>
        <v>0</v>
      </c>
      <c r="G4461" s="201">
        <f t="shared" si="1547"/>
        <v>0</v>
      </c>
    </row>
    <row r="4462" spans="1:7" ht="24" customHeight="1" x14ac:dyDescent="0.2">
      <c r="A4462" s="211" t="str">
        <f t="shared" si="1543"/>
        <v/>
      </c>
      <c r="B4462" s="211" t="str">
        <f t="shared" si="1544"/>
        <v/>
      </c>
      <c r="C4462" s="221"/>
      <c r="D4462" s="172" t="str">
        <f t="shared" si="1545"/>
        <v/>
      </c>
      <c r="E4462" s="176"/>
      <c r="F4462" s="201">
        <f t="shared" si="1546"/>
        <v>0</v>
      </c>
      <c r="G4462" s="201">
        <f t="shared" si="1547"/>
        <v>0</v>
      </c>
    </row>
    <row r="4463" spans="1:7" ht="24" customHeight="1" x14ac:dyDescent="0.2">
      <c r="A4463" s="211" t="str">
        <f t="shared" si="1543"/>
        <v/>
      </c>
      <c r="B4463" s="211" t="str">
        <f t="shared" si="1544"/>
        <v/>
      </c>
      <c r="C4463" s="221"/>
      <c r="D4463" s="172" t="str">
        <f t="shared" si="1545"/>
        <v/>
      </c>
      <c r="E4463" s="176"/>
      <c r="F4463" s="201">
        <f t="shared" si="1546"/>
        <v>0</v>
      </c>
      <c r="G4463" s="201">
        <f t="shared" si="1547"/>
        <v>0</v>
      </c>
    </row>
    <row r="4464" spans="1:7" ht="24" customHeight="1" x14ac:dyDescent="0.2">
      <c r="A4464" s="213"/>
      <c r="E4464" s="178"/>
      <c r="F4464" s="195" t="s">
        <v>1746</v>
      </c>
      <c r="G4464" s="222">
        <f t="shared" ref="G4464:G4513" si="1548">SUBTOTAL(9,G4455:G4463)</f>
        <v>0</v>
      </c>
    </row>
    <row r="4465" spans="1:7" ht="24" customHeight="1" x14ac:dyDescent="0.2">
      <c r="A4465" s="212"/>
      <c r="E4465" s="178"/>
      <c r="G4465" s="194"/>
    </row>
    <row r="4466" spans="1:7" ht="24" customHeight="1" x14ac:dyDescent="0.2">
      <c r="A4466" s="214" t="str">
        <f t="shared" ref="A4466" si="1549">B4424</f>
        <v>14.10.2</v>
      </c>
      <c r="B4466" s="98" t="str">
        <f t="shared" ref="B4466" si="1550">C4424</f>
        <v>Conexión de cloaca</v>
      </c>
      <c r="C4466" s="197"/>
      <c r="D4466" s="197" t="s">
        <v>1747</v>
      </c>
      <c r="E4466" s="198"/>
      <c r="F4466" s="225" t="s">
        <v>1748</v>
      </c>
      <c r="G4466" s="226">
        <f t="shared" ref="G4466:G4515" si="1551">SUBTOTAL(9,G4429:G4465)</f>
        <v>0</v>
      </c>
    </row>
    <row r="4467" spans="1:7" ht="24" customHeight="1" x14ac:dyDescent="0.2">
      <c r="A4467" s="203" t="s">
        <v>1725</v>
      </c>
      <c r="B4467" s="204"/>
      <c r="C4467" s="99"/>
      <c r="D4467" s="99"/>
      <c r="E4467" s="99"/>
      <c r="F4467" s="99"/>
      <c r="G4467" s="215"/>
    </row>
    <row r="4468" spans="1:7" ht="24" customHeight="1" x14ac:dyDescent="0.2">
      <c r="A4468" s="206" t="s">
        <v>1726</v>
      </c>
      <c r="B4468" s="207" t="str">
        <f>Comitente</f>
        <v>SUBSECRETARIA DE OBRAS PUBLICAS</v>
      </c>
      <c r="C4468" s="216"/>
      <c r="D4468" s="74"/>
      <c r="E4468" s="74"/>
      <c r="F4468" s="190"/>
      <c r="G4468" s="191"/>
    </row>
    <row r="4469" spans="1:7" ht="24" customHeight="1" x14ac:dyDescent="0.2">
      <c r="A4469" s="206" t="s">
        <v>1727</v>
      </c>
      <c r="B4469" s="207">
        <f>Contratista</f>
        <v>0</v>
      </c>
      <c r="C4469" s="217"/>
      <c r="D4469" s="217"/>
      <c r="E4469" s="217"/>
      <c r="F4469" s="190"/>
      <c r="G4469" s="191"/>
    </row>
    <row r="4470" spans="1:7" ht="24" customHeight="1" x14ac:dyDescent="0.2">
      <c r="A4470" s="206" t="s">
        <v>1728</v>
      </c>
      <c r="B4470" s="207" t="str">
        <f>Obra</f>
        <v>CAPS. VIRGEN DE GUADALUPE</v>
      </c>
      <c r="C4470" s="217"/>
      <c r="D4470" s="217"/>
      <c r="E4470" s="217"/>
      <c r="F4470" s="190" t="s">
        <v>1729</v>
      </c>
      <c r="G4470" s="218">
        <f>Fecha_Base</f>
        <v>0</v>
      </c>
    </row>
    <row r="4471" spans="1:7" ht="24" customHeight="1" x14ac:dyDescent="0.2">
      <c r="A4471" s="208" t="s">
        <v>1730</v>
      </c>
      <c r="B4471" s="100" t="str">
        <f>Ubicación</f>
        <v xml:space="preserve"> Calle Enfermera Medina y Cristobal Colon - Dpto. CAUCETE   -  Sup. 227,50m2</v>
      </c>
      <c r="C4471" s="74"/>
      <c r="E4471" s="178"/>
      <c r="G4471" s="194"/>
    </row>
    <row r="4472" spans="1:7" ht="24" customHeight="1" x14ac:dyDescent="0.2">
      <c r="A4472" s="208" t="s">
        <v>1731</v>
      </c>
      <c r="B4472" s="192">
        <f t="shared" si="1530"/>
        <v>14</v>
      </c>
      <c r="C4472" s="71" t="str">
        <f>IFERROR(VLOOKUP(B4472,Tabla_CyP,2,FALSE),"VIDRIOS Y ESPEJOS ")</f>
        <v xml:space="preserve">VIDRIOS Y ESPEJOS </v>
      </c>
      <c r="E4472" s="178"/>
      <c r="G4472" s="194"/>
    </row>
    <row r="4473" spans="1:7" ht="24" customHeight="1" x14ac:dyDescent="0.2">
      <c r="A4473" s="208" t="s">
        <v>1732</v>
      </c>
      <c r="B4473" s="193" t="str">
        <f>IFERROR(VLOOKUP(COUNTIF($A$1:A4473,"ANALISIS DE PRECIOS"),Tabla_NumeroItem,2,FALSE),"")</f>
        <v>14.11</v>
      </c>
      <c r="C4473" s="71" t="str">
        <f>IFERROR(VLOOKUP(B4473,Tabla_CyP,2,FALSE),"")</f>
        <v>Cañerías pasantes en juntas sísmicas</v>
      </c>
      <c r="E4473" s="178"/>
      <c r="F4473" s="190" t="s">
        <v>1733</v>
      </c>
      <c r="G4473" s="194" t="str">
        <f>IFERROR(VLOOKUP(B4473,Tabla_CyP,4,FALSE),"")</f>
        <v>gl</v>
      </c>
    </row>
    <row r="4474" spans="1:7" ht="24" customHeight="1" x14ac:dyDescent="0.2">
      <c r="A4474" s="208"/>
      <c r="B4474" s="100"/>
      <c r="E4474" s="178"/>
      <c r="G4474" s="194"/>
    </row>
    <row r="4475" spans="1:7" ht="24" customHeight="1" x14ac:dyDescent="0.2">
      <c r="A4475" s="419" t="s">
        <v>1734</v>
      </c>
      <c r="B4475" s="420"/>
      <c r="C4475" s="421" t="s">
        <v>1690</v>
      </c>
      <c r="D4475" s="421" t="s">
        <v>1735</v>
      </c>
      <c r="E4475" s="423" t="s">
        <v>1736</v>
      </c>
      <c r="F4475" s="425" t="s">
        <v>1737</v>
      </c>
      <c r="G4475" s="425" t="s">
        <v>1738</v>
      </c>
    </row>
    <row r="4476" spans="1:7" ht="24" customHeight="1" x14ac:dyDescent="0.2">
      <c r="A4476" s="209" t="s">
        <v>1739</v>
      </c>
      <c r="B4476" s="209" t="s">
        <v>1740</v>
      </c>
      <c r="C4476" s="422"/>
      <c r="D4476" s="422"/>
      <c r="E4476" s="424"/>
      <c r="F4476" s="426"/>
      <c r="G4476" s="426"/>
    </row>
    <row r="4477" spans="1:7" ht="24" customHeight="1" x14ac:dyDescent="0.2">
      <c r="A4477" s="189"/>
      <c r="B4477" s="210"/>
      <c r="C4477" s="89" t="s">
        <v>1741</v>
      </c>
      <c r="D4477" s="197"/>
      <c r="E4477" s="198"/>
      <c r="F4477" s="199"/>
      <c r="G4477" s="200"/>
    </row>
    <row r="4478" spans="1:7" ht="24" customHeight="1" x14ac:dyDescent="0.2">
      <c r="A4478" s="211" t="str">
        <f t="shared" ref="A4478:A4491" si="1552">IFERROR(VLOOKUP(C4478,Tabla_Insumos,4,FALSE),"")</f>
        <v/>
      </c>
      <c r="B4478" s="211" t="str">
        <f>IFERROR(VLOOKUP(C4478,Tabla_Insumos,5,FALSE),"")</f>
        <v/>
      </c>
      <c r="C4478" s="220"/>
      <c r="D4478" s="174" t="str">
        <f t="shared" ref="D4478:D4491" si="1553">IFERROR(VLOOKUP(C4478,Tabla_Insumos,2,FALSE),"")</f>
        <v/>
      </c>
      <c r="E4478" s="173"/>
      <c r="F4478" s="201">
        <f t="shared" ref="F4478:F4491" si="1554">IFERROR(VLOOKUP(C4478,Tabla_Insumos,3,FALSE),0)</f>
        <v>0</v>
      </c>
      <c r="G4478" s="201">
        <f t="shared" ref="G4478:G4491" si="1555">ROUND(E4478*F4478,2)</f>
        <v>0</v>
      </c>
    </row>
    <row r="4479" spans="1:7" ht="24" customHeight="1" x14ac:dyDescent="0.2">
      <c r="A4479" s="211" t="str">
        <f t="shared" si="1552"/>
        <v/>
      </c>
      <c r="B4479" s="211" t="str">
        <f t="shared" ref="B4479:B4491" si="1556">IFERROR(VLOOKUP(C4479,Tabla_Insumos,5,FALSE),"")</f>
        <v/>
      </c>
      <c r="C4479" s="220"/>
      <c r="D4479" s="174" t="str">
        <f t="shared" si="1553"/>
        <v/>
      </c>
      <c r="E4479" s="173"/>
      <c r="F4479" s="201">
        <f t="shared" si="1554"/>
        <v>0</v>
      </c>
      <c r="G4479" s="201">
        <f t="shared" si="1555"/>
        <v>0</v>
      </c>
    </row>
    <row r="4480" spans="1:7" ht="24" customHeight="1" x14ac:dyDescent="0.2">
      <c r="A4480" s="211" t="str">
        <f t="shared" si="1552"/>
        <v/>
      </c>
      <c r="B4480" s="211" t="str">
        <f t="shared" si="1556"/>
        <v/>
      </c>
      <c r="C4480" s="227"/>
      <c r="D4480" s="174" t="str">
        <f t="shared" si="1553"/>
        <v/>
      </c>
      <c r="E4480" s="173"/>
      <c r="F4480" s="201">
        <f t="shared" si="1554"/>
        <v>0</v>
      </c>
      <c r="G4480" s="201">
        <f t="shared" si="1555"/>
        <v>0</v>
      </c>
    </row>
    <row r="4481" spans="1:7" ht="24" customHeight="1" x14ac:dyDescent="0.2">
      <c r="A4481" s="211" t="str">
        <f t="shared" si="1552"/>
        <v/>
      </c>
      <c r="B4481" s="211" t="str">
        <f t="shared" si="1556"/>
        <v/>
      </c>
      <c r="C4481" s="220"/>
      <c r="D4481" s="174" t="str">
        <f t="shared" si="1553"/>
        <v/>
      </c>
      <c r="E4481" s="173"/>
      <c r="F4481" s="201">
        <f t="shared" si="1554"/>
        <v>0</v>
      </c>
      <c r="G4481" s="201">
        <f t="shared" si="1555"/>
        <v>0</v>
      </c>
    </row>
    <row r="4482" spans="1:7" ht="24" customHeight="1" x14ac:dyDescent="0.2">
      <c r="A4482" s="211" t="str">
        <f t="shared" si="1552"/>
        <v/>
      </c>
      <c r="B4482" s="211" t="str">
        <f t="shared" si="1556"/>
        <v/>
      </c>
      <c r="C4482" s="221"/>
      <c r="D4482" s="172" t="str">
        <f t="shared" si="1553"/>
        <v/>
      </c>
      <c r="E4482" s="176"/>
      <c r="F4482" s="201">
        <f t="shared" si="1554"/>
        <v>0</v>
      </c>
      <c r="G4482" s="201">
        <f t="shared" si="1555"/>
        <v>0</v>
      </c>
    </row>
    <row r="4483" spans="1:7" ht="24" customHeight="1" x14ac:dyDescent="0.2">
      <c r="A4483" s="211" t="str">
        <f t="shared" si="1552"/>
        <v/>
      </c>
      <c r="B4483" s="211" t="str">
        <f t="shared" si="1556"/>
        <v/>
      </c>
      <c r="C4483" s="221"/>
      <c r="D4483" s="172" t="str">
        <f t="shared" si="1553"/>
        <v/>
      </c>
      <c r="E4483" s="176"/>
      <c r="F4483" s="201">
        <f t="shared" si="1554"/>
        <v>0</v>
      </c>
      <c r="G4483" s="201">
        <f t="shared" si="1555"/>
        <v>0</v>
      </c>
    </row>
    <row r="4484" spans="1:7" ht="24" customHeight="1" x14ac:dyDescent="0.2">
      <c r="A4484" s="211" t="str">
        <f t="shared" si="1552"/>
        <v/>
      </c>
      <c r="B4484" s="211" t="str">
        <f t="shared" si="1556"/>
        <v/>
      </c>
      <c r="C4484" s="221"/>
      <c r="D4484" s="172" t="str">
        <f t="shared" si="1553"/>
        <v/>
      </c>
      <c r="E4484" s="176"/>
      <c r="F4484" s="201">
        <f t="shared" si="1554"/>
        <v>0</v>
      </c>
      <c r="G4484" s="201">
        <f t="shared" si="1555"/>
        <v>0</v>
      </c>
    </row>
    <row r="4485" spans="1:7" ht="24" customHeight="1" x14ac:dyDescent="0.2">
      <c r="A4485" s="211" t="str">
        <f t="shared" si="1552"/>
        <v/>
      </c>
      <c r="B4485" s="211" t="str">
        <f t="shared" si="1556"/>
        <v/>
      </c>
      <c r="C4485" s="221"/>
      <c r="D4485" s="172" t="str">
        <f t="shared" si="1553"/>
        <v/>
      </c>
      <c r="E4485" s="176"/>
      <c r="F4485" s="201">
        <f t="shared" si="1554"/>
        <v>0</v>
      </c>
      <c r="G4485" s="201">
        <f t="shared" si="1555"/>
        <v>0</v>
      </c>
    </row>
    <row r="4486" spans="1:7" ht="24" customHeight="1" x14ac:dyDescent="0.2">
      <c r="A4486" s="211" t="str">
        <f t="shared" si="1552"/>
        <v/>
      </c>
      <c r="B4486" s="211" t="str">
        <f t="shared" si="1556"/>
        <v/>
      </c>
      <c r="C4486" s="221"/>
      <c r="D4486" s="172" t="str">
        <f t="shared" si="1553"/>
        <v/>
      </c>
      <c r="E4486" s="176"/>
      <c r="F4486" s="201">
        <f t="shared" si="1554"/>
        <v>0</v>
      </c>
      <c r="G4486" s="201">
        <f t="shared" si="1555"/>
        <v>0</v>
      </c>
    </row>
    <row r="4487" spans="1:7" ht="24" customHeight="1" x14ac:dyDescent="0.2">
      <c r="A4487" s="211" t="str">
        <f t="shared" si="1552"/>
        <v/>
      </c>
      <c r="B4487" s="211" t="str">
        <f t="shared" si="1556"/>
        <v/>
      </c>
      <c r="C4487" s="221"/>
      <c r="D4487" s="172" t="str">
        <f t="shared" si="1553"/>
        <v/>
      </c>
      <c r="E4487" s="176"/>
      <c r="F4487" s="201">
        <f t="shared" si="1554"/>
        <v>0</v>
      </c>
      <c r="G4487" s="201">
        <f t="shared" si="1555"/>
        <v>0</v>
      </c>
    </row>
    <row r="4488" spans="1:7" ht="24" customHeight="1" x14ac:dyDescent="0.2">
      <c r="A4488" s="211" t="str">
        <f t="shared" si="1552"/>
        <v/>
      </c>
      <c r="B4488" s="211" t="str">
        <f t="shared" si="1556"/>
        <v/>
      </c>
      <c r="C4488" s="221"/>
      <c r="D4488" s="172" t="str">
        <f t="shared" si="1553"/>
        <v/>
      </c>
      <c r="E4488" s="176"/>
      <c r="F4488" s="201">
        <f t="shared" si="1554"/>
        <v>0</v>
      </c>
      <c r="G4488" s="201">
        <f t="shared" si="1555"/>
        <v>0</v>
      </c>
    </row>
    <row r="4489" spans="1:7" ht="24" customHeight="1" x14ac:dyDescent="0.2">
      <c r="A4489" s="211" t="str">
        <f t="shared" si="1552"/>
        <v/>
      </c>
      <c r="B4489" s="211" t="str">
        <f t="shared" si="1556"/>
        <v/>
      </c>
      <c r="C4489" s="221"/>
      <c r="D4489" s="172" t="str">
        <f t="shared" si="1553"/>
        <v/>
      </c>
      <c r="E4489" s="176"/>
      <c r="F4489" s="201">
        <f t="shared" si="1554"/>
        <v>0</v>
      </c>
      <c r="G4489" s="201">
        <f t="shared" si="1555"/>
        <v>0</v>
      </c>
    </row>
    <row r="4490" spans="1:7" ht="24" customHeight="1" x14ac:dyDescent="0.2">
      <c r="A4490" s="211" t="str">
        <f t="shared" si="1552"/>
        <v/>
      </c>
      <c r="B4490" s="211" t="str">
        <f t="shared" si="1556"/>
        <v/>
      </c>
      <c r="C4490" s="221"/>
      <c r="D4490" s="172" t="str">
        <f t="shared" si="1553"/>
        <v/>
      </c>
      <c r="E4490" s="176"/>
      <c r="F4490" s="201">
        <f t="shared" si="1554"/>
        <v>0</v>
      </c>
      <c r="G4490" s="201">
        <f t="shared" si="1555"/>
        <v>0</v>
      </c>
    </row>
    <row r="4491" spans="1:7" ht="24" customHeight="1" x14ac:dyDescent="0.2">
      <c r="A4491" s="211" t="str">
        <f t="shared" si="1552"/>
        <v/>
      </c>
      <c r="B4491" s="211" t="str">
        <f t="shared" si="1556"/>
        <v/>
      </c>
      <c r="C4491" s="221"/>
      <c r="D4491" s="172" t="str">
        <f t="shared" si="1553"/>
        <v/>
      </c>
      <c r="E4491" s="176"/>
      <c r="F4491" s="202">
        <f t="shared" si="1554"/>
        <v>0</v>
      </c>
      <c r="G4491" s="201">
        <f t="shared" si="1555"/>
        <v>0</v>
      </c>
    </row>
    <row r="4492" spans="1:7" ht="24" customHeight="1" x14ac:dyDescent="0.2">
      <c r="A4492" s="212"/>
      <c r="E4492" s="178"/>
      <c r="F4492" s="195" t="s">
        <v>1742</v>
      </c>
      <c r="G4492" s="222">
        <f t="shared" si="1536"/>
        <v>0</v>
      </c>
    </row>
    <row r="4493" spans="1:7" ht="24" customHeight="1" x14ac:dyDescent="0.2">
      <c r="A4493" s="212"/>
      <c r="C4493" s="74" t="s">
        <v>1743</v>
      </c>
      <c r="E4493" s="178"/>
      <c r="G4493" s="194"/>
    </row>
    <row r="4494" spans="1:7" ht="24" customHeight="1" x14ac:dyDescent="0.2">
      <c r="A4494" s="211" t="str">
        <f t="shared" ref="A4494:A4501" si="1557">IFERROR(VLOOKUP(C4494,Tabla_Insumos,4,FALSE),"")</f>
        <v/>
      </c>
      <c r="B4494" s="211" t="str">
        <f t="shared" ref="B4494:B4501" si="1558">IFERROR(VLOOKUP(A4494,Tabla_Indices,5,FALSE),"")</f>
        <v/>
      </c>
      <c r="C4494" s="220"/>
      <c r="D4494" s="174" t="str">
        <f t="shared" ref="D4494:D4501" si="1559">IFERROR(VLOOKUP(C4494,Tabla_Insumos,2,FALSE),"")</f>
        <v/>
      </c>
      <c r="E4494" s="173"/>
      <c r="F4494" s="201">
        <f t="shared" ref="F4494:F4501" si="1560">IFERROR(VLOOKUP(C4494,Tabla_Insumos,3,FALSE),0)</f>
        <v>0</v>
      </c>
      <c r="G4494" s="201">
        <f t="shared" ref="G4494:G4501" si="1561">ROUND(E4494*F4494,2)</f>
        <v>0</v>
      </c>
    </row>
    <row r="4495" spans="1:7" ht="24" customHeight="1" x14ac:dyDescent="0.2">
      <c r="A4495" s="211" t="str">
        <f t="shared" si="1557"/>
        <v/>
      </c>
      <c r="B4495" s="211" t="str">
        <f t="shared" si="1558"/>
        <v/>
      </c>
      <c r="C4495" s="220"/>
      <c r="D4495" s="174" t="str">
        <f t="shared" si="1559"/>
        <v/>
      </c>
      <c r="E4495" s="173"/>
      <c r="F4495" s="201">
        <f t="shared" si="1560"/>
        <v>0</v>
      </c>
      <c r="G4495" s="201">
        <f t="shared" si="1561"/>
        <v>0</v>
      </c>
    </row>
    <row r="4496" spans="1:7" ht="24" customHeight="1" x14ac:dyDescent="0.2">
      <c r="A4496" s="211" t="str">
        <f t="shared" si="1557"/>
        <v/>
      </c>
      <c r="B4496" s="211" t="str">
        <f t="shared" si="1558"/>
        <v/>
      </c>
      <c r="C4496" s="220"/>
      <c r="D4496" s="174" t="str">
        <f t="shared" si="1559"/>
        <v/>
      </c>
      <c r="E4496" s="173"/>
      <c r="F4496" s="201">
        <f t="shared" si="1560"/>
        <v>0</v>
      </c>
      <c r="G4496" s="201">
        <f t="shared" si="1561"/>
        <v>0</v>
      </c>
    </row>
    <row r="4497" spans="1:7" ht="24" customHeight="1" x14ac:dyDescent="0.2">
      <c r="A4497" s="211" t="str">
        <f t="shared" si="1557"/>
        <v/>
      </c>
      <c r="B4497" s="211" t="str">
        <f t="shared" si="1558"/>
        <v/>
      </c>
      <c r="C4497" s="220"/>
      <c r="D4497" s="174" t="str">
        <f t="shared" si="1559"/>
        <v/>
      </c>
      <c r="E4497" s="173"/>
      <c r="F4497" s="201">
        <f t="shared" si="1560"/>
        <v>0</v>
      </c>
      <c r="G4497" s="201">
        <f t="shared" si="1561"/>
        <v>0</v>
      </c>
    </row>
    <row r="4498" spans="1:7" ht="24" customHeight="1" x14ac:dyDescent="0.2">
      <c r="A4498" s="211" t="str">
        <f t="shared" si="1557"/>
        <v/>
      </c>
      <c r="B4498" s="211" t="str">
        <f t="shared" si="1558"/>
        <v/>
      </c>
      <c r="C4498" s="220"/>
      <c r="D4498" s="174" t="str">
        <f t="shared" si="1559"/>
        <v/>
      </c>
      <c r="E4498" s="173"/>
      <c r="F4498" s="201">
        <f t="shared" si="1560"/>
        <v>0</v>
      </c>
      <c r="G4498" s="201">
        <f t="shared" si="1561"/>
        <v>0</v>
      </c>
    </row>
    <row r="4499" spans="1:7" ht="24" customHeight="1" x14ac:dyDescent="0.2">
      <c r="A4499" s="211" t="str">
        <f t="shared" si="1557"/>
        <v/>
      </c>
      <c r="B4499" s="211" t="str">
        <f t="shared" si="1558"/>
        <v/>
      </c>
      <c r="C4499" s="220"/>
      <c r="D4499" s="174" t="str">
        <f t="shared" si="1559"/>
        <v/>
      </c>
      <c r="E4499" s="173"/>
      <c r="F4499" s="201">
        <f t="shared" si="1560"/>
        <v>0</v>
      </c>
      <c r="G4499" s="201">
        <f t="shared" si="1561"/>
        <v>0</v>
      </c>
    </row>
    <row r="4500" spans="1:7" ht="24" customHeight="1" x14ac:dyDescent="0.2">
      <c r="A4500" s="211" t="str">
        <f t="shared" si="1557"/>
        <v/>
      </c>
      <c r="B4500" s="211" t="str">
        <f t="shared" si="1558"/>
        <v/>
      </c>
      <c r="C4500" s="221"/>
      <c r="D4500" s="172" t="str">
        <f t="shared" si="1559"/>
        <v/>
      </c>
      <c r="E4500" s="176"/>
      <c r="F4500" s="201">
        <f t="shared" si="1560"/>
        <v>0</v>
      </c>
      <c r="G4500" s="201">
        <f t="shared" si="1561"/>
        <v>0</v>
      </c>
    </row>
    <row r="4501" spans="1:7" ht="24" customHeight="1" x14ac:dyDescent="0.2">
      <c r="A4501" s="211" t="str">
        <f t="shared" si="1557"/>
        <v/>
      </c>
      <c r="B4501" s="211" t="str">
        <f t="shared" si="1558"/>
        <v/>
      </c>
      <c r="C4501" s="221"/>
      <c r="D4501" s="172" t="str">
        <f t="shared" si="1559"/>
        <v/>
      </c>
      <c r="E4501" s="176"/>
      <c r="F4501" s="201">
        <f t="shared" si="1560"/>
        <v>0</v>
      </c>
      <c r="G4501" s="201">
        <f t="shared" si="1561"/>
        <v>0</v>
      </c>
    </row>
    <row r="4502" spans="1:7" ht="24" customHeight="1" x14ac:dyDescent="0.2">
      <c r="A4502" s="212"/>
      <c r="E4502" s="178"/>
      <c r="F4502" s="195" t="s">
        <v>1744</v>
      </c>
      <c r="G4502" s="222">
        <f t="shared" si="1542"/>
        <v>0</v>
      </c>
    </row>
    <row r="4503" spans="1:7" ht="24" customHeight="1" x14ac:dyDescent="0.2">
      <c r="A4503" s="212"/>
      <c r="C4503" s="74" t="s">
        <v>1745</v>
      </c>
      <c r="E4503" s="178"/>
      <c r="G4503" s="194"/>
    </row>
    <row r="4504" spans="1:7" ht="24" customHeight="1" x14ac:dyDescent="0.2">
      <c r="A4504" s="211" t="str">
        <f t="shared" ref="A4504:A4512" si="1562">IFERROR(VLOOKUP(C4504,Tabla_Insumos,4,FALSE),"")</f>
        <v/>
      </c>
      <c r="B4504" s="211" t="str">
        <f t="shared" ref="B4504:B4512" si="1563">IFERROR(VLOOKUP(C4504,Tabla_Insumos,5,FALSE),"")</f>
        <v/>
      </c>
      <c r="C4504" s="220"/>
      <c r="D4504" s="174" t="str">
        <f t="shared" ref="D4504:D4512" si="1564">IFERROR(VLOOKUP(C4504,Tabla_Insumos,2,FALSE),"")</f>
        <v/>
      </c>
      <c r="E4504" s="173"/>
      <c r="F4504" s="201">
        <f t="shared" ref="F4504:F4512" si="1565">IFERROR(VLOOKUP(C4504,Tabla_Insumos,3,FALSE),0)</f>
        <v>0</v>
      </c>
      <c r="G4504" s="201">
        <f t="shared" ref="G4504:G4512" si="1566">ROUND(E4504*F4504,2)</f>
        <v>0</v>
      </c>
    </row>
    <row r="4505" spans="1:7" ht="24" customHeight="1" x14ac:dyDescent="0.2">
      <c r="A4505" s="211" t="str">
        <f t="shared" si="1562"/>
        <v/>
      </c>
      <c r="B4505" s="211" t="str">
        <f t="shared" si="1563"/>
        <v/>
      </c>
      <c r="C4505" s="220"/>
      <c r="D4505" s="174" t="str">
        <f t="shared" si="1564"/>
        <v/>
      </c>
      <c r="E4505" s="173"/>
      <c r="F4505" s="201">
        <f t="shared" si="1565"/>
        <v>0</v>
      </c>
      <c r="G4505" s="201">
        <f t="shared" si="1566"/>
        <v>0</v>
      </c>
    </row>
    <row r="4506" spans="1:7" ht="24" customHeight="1" x14ac:dyDescent="0.2">
      <c r="A4506" s="211" t="str">
        <f t="shared" si="1562"/>
        <v/>
      </c>
      <c r="B4506" s="211" t="str">
        <f t="shared" si="1563"/>
        <v/>
      </c>
      <c r="C4506" s="221"/>
      <c r="D4506" s="172" t="str">
        <f t="shared" si="1564"/>
        <v/>
      </c>
      <c r="E4506" s="176"/>
      <c r="F4506" s="201">
        <f t="shared" si="1565"/>
        <v>0</v>
      </c>
      <c r="G4506" s="201">
        <f t="shared" si="1566"/>
        <v>0</v>
      </c>
    </row>
    <row r="4507" spans="1:7" ht="24" customHeight="1" x14ac:dyDescent="0.2">
      <c r="A4507" s="211" t="str">
        <f t="shared" si="1562"/>
        <v/>
      </c>
      <c r="B4507" s="211" t="str">
        <f t="shared" si="1563"/>
        <v/>
      </c>
      <c r="C4507" s="221"/>
      <c r="D4507" s="172" t="str">
        <f t="shared" si="1564"/>
        <v/>
      </c>
      <c r="E4507" s="176"/>
      <c r="F4507" s="201">
        <f t="shared" si="1565"/>
        <v>0</v>
      </c>
      <c r="G4507" s="201">
        <f t="shared" si="1566"/>
        <v>0</v>
      </c>
    </row>
    <row r="4508" spans="1:7" ht="24" customHeight="1" x14ac:dyDescent="0.2">
      <c r="A4508" s="211" t="str">
        <f t="shared" si="1562"/>
        <v/>
      </c>
      <c r="B4508" s="211" t="str">
        <f t="shared" si="1563"/>
        <v/>
      </c>
      <c r="C4508" s="221"/>
      <c r="D4508" s="172" t="str">
        <f t="shared" si="1564"/>
        <v/>
      </c>
      <c r="E4508" s="176"/>
      <c r="F4508" s="201">
        <f t="shared" si="1565"/>
        <v>0</v>
      </c>
      <c r="G4508" s="201">
        <f t="shared" si="1566"/>
        <v>0</v>
      </c>
    </row>
    <row r="4509" spans="1:7" ht="24" customHeight="1" x14ac:dyDescent="0.2">
      <c r="A4509" s="211" t="str">
        <f t="shared" si="1562"/>
        <v/>
      </c>
      <c r="B4509" s="211" t="str">
        <f t="shared" si="1563"/>
        <v/>
      </c>
      <c r="C4509" s="221"/>
      <c r="D4509" s="172" t="str">
        <f t="shared" si="1564"/>
        <v/>
      </c>
      <c r="E4509" s="176"/>
      <c r="F4509" s="201">
        <f t="shared" si="1565"/>
        <v>0</v>
      </c>
      <c r="G4509" s="201">
        <f t="shared" si="1566"/>
        <v>0</v>
      </c>
    </row>
    <row r="4510" spans="1:7" ht="24" customHeight="1" x14ac:dyDescent="0.2">
      <c r="A4510" s="211" t="str">
        <f t="shared" si="1562"/>
        <v/>
      </c>
      <c r="B4510" s="211" t="str">
        <f t="shared" si="1563"/>
        <v/>
      </c>
      <c r="C4510" s="221"/>
      <c r="D4510" s="172" t="str">
        <f t="shared" si="1564"/>
        <v/>
      </c>
      <c r="E4510" s="176"/>
      <c r="F4510" s="201">
        <f t="shared" si="1565"/>
        <v>0</v>
      </c>
      <c r="G4510" s="201">
        <f t="shared" si="1566"/>
        <v>0</v>
      </c>
    </row>
    <row r="4511" spans="1:7" ht="24" customHeight="1" x14ac:dyDescent="0.2">
      <c r="A4511" s="211" t="str">
        <f t="shared" si="1562"/>
        <v/>
      </c>
      <c r="B4511" s="211" t="str">
        <f t="shared" si="1563"/>
        <v/>
      </c>
      <c r="C4511" s="221"/>
      <c r="D4511" s="172" t="str">
        <f t="shared" si="1564"/>
        <v/>
      </c>
      <c r="E4511" s="176"/>
      <c r="F4511" s="201">
        <f t="shared" si="1565"/>
        <v>0</v>
      </c>
      <c r="G4511" s="201">
        <f t="shared" si="1566"/>
        <v>0</v>
      </c>
    </row>
    <row r="4512" spans="1:7" ht="24" customHeight="1" x14ac:dyDescent="0.2">
      <c r="A4512" s="211" t="str">
        <f t="shared" si="1562"/>
        <v/>
      </c>
      <c r="B4512" s="211" t="str">
        <f t="shared" si="1563"/>
        <v/>
      </c>
      <c r="C4512" s="221"/>
      <c r="D4512" s="172" t="str">
        <f t="shared" si="1564"/>
        <v/>
      </c>
      <c r="E4512" s="176"/>
      <c r="F4512" s="201">
        <f t="shared" si="1565"/>
        <v>0</v>
      </c>
      <c r="G4512" s="201">
        <f t="shared" si="1566"/>
        <v>0</v>
      </c>
    </row>
    <row r="4513" spans="1:7" ht="24" customHeight="1" x14ac:dyDescent="0.2">
      <c r="A4513" s="213"/>
      <c r="E4513" s="178"/>
      <c r="F4513" s="195" t="s">
        <v>1746</v>
      </c>
      <c r="G4513" s="222">
        <f t="shared" si="1548"/>
        <v>0</v>
      </c>
    </row>
    <row r="4514" spans="1:7" ht="24" customHeight="1" x14ac:dyDescent="0.2">
      <c r="A4514" s="212"/>
      <c r="E4514" s="178"/>
      <c r="G4514" s="194"/>
    </row>
    <row r="4515" spans="1:7" ht="24" customHeight="1" x14ac:dyDescent="0.2">
      <c r="A4515" s="214" t="str">
        <f t="shared" ref="A4515" si="1567">B4473</f>
        <v>14.11</v>
      </c>
      <c r="B4515" s="98" t="str">
        <f t="shared" ref="B4515" si="1568">C4473</f>
        <v>Cañerías pasantes en juntas sísmicas</v>
      </c>
      <c r="C4515" s="197"/>
      <c r="D4515" s="197" t="s">
        <v>1747</v>
      </c>
      <c r="E4515" s="198"/>
      <c r="F4515" s="225" t="s">
        <v>1748</v>
      </c>
      <c r="G4515" s="226">
        <f t="shared" si="1551"/>
        <v>0</v>
      </c>
    </row>
    <row r="4516" spans="1:7" ht="24" customHeight="1" x14ac:dyDescent="0.2">
      <c r="A4516" s="203" t="s">
        <v>1725</v>
      </c>
      <c r="B4516" s="204"/>
      <c r="C4516" s="99"/>
      <c r="D4516" s="99"/>
      <c r="E4516" s="99"/>
      <c r="F4516" s="99"/>
      <c r="G4516" s="215"/>
    </row>
    <row r="4517" spans="1:7" ht="24" customHeight="1" x14ac:dyDescent="0.2">
      <c r="A4517" s="206" t="s">
        <v>1726</v>
      </c>
      <c r="B4517" s="207" t="str">
        <f>Comitente</f>
        <v>SUBSECRETARIA DE OBRAS PUBLICAS</v>
      </c>
      <c r="C4517" s="216"/>
      <c r="D4517" s="74"/>
      <c r="E4517" s="74"/>
      <c r="F4517" s="190"/>
      <c r="G4517" s="191"/>
    </row>
    <row r="4518" spans="1:7" ht="24" customHeight="1" x14ac:dyDescent="0.2">
      <c r="A4518" s="206" t="s">
        <v>1727</v>
      </c>
      <c r="B4518" s="207">
        <f>Contratista</f>
        <v>0</v>
      </c>
      <c r="C4518" s="217"/>
      <c r="D4518" s="217"/>
      <c r="E4518" s="217"/>
      <c r="F4518" s="190"/>
      <c r="G4518" s="191"/>
    </row>
    <row r="4519" spans="1:7" ht="24" customHeight="1" x14ac:dyDescent="0.2">
      <c r="A4519" s="206" t="s">
        <v>1728</v>
      </c>
      <c r="B4519" s="207" t="str">
        <f>Obra</f>
        <v>CAPS. VIRGEN DE GUADALUPE</v>
      </c>
      <c r="C4519" s="217"/>
      <c r="D4519" s="217"/>
      <c r="E4519" s="217"/>
      <c r="F4519" s="190" t="s">
        <v>1729</v>
      </c>
      <c r="G4519" s="218">
        <f>Fecha_Base</f>
        <v>0</v>
      </c>
    </row>
    <row r="4520" spans="1:7" ht="24" customHeight="1" x14ac:dyDescent="0.2">
      <c r="A4520" s="208" t="s">
        <v>1730</v>
      </c>
      <c r="B4520" s="100" t="str">
        <f>Ubicación</f>
        <v xml:space="preserve"> Calle Enfermera Medina y Cristobal Colon - Dpto. CAUCETE   -  Sup. 227,50m2</v>
      </c>
      <c r="C4520" s="74"/>
      <c r="E4520" s="178"/>
      <c r="G4520" s="194"/>
    </row>
    <row r="4521" spans="1:7" ht="24" customHeight="1" x14ac:dyDescent="0.2">
      <c r="A4521" s="208" t="s">
        <v>1731</v>
      </c>
      <c r="B4521" s="192">
        <f t="shared" ref="B4521:B4570" si="1569">IFERROR(VALUE(LEFT(B4522,FIND(".",B4522)-1)),"")</f>
        <v>15</v>
      </c>
      <c r="C4521" s="71" t="str">
        <f>IFERROR(VLOOKUP(B4521,Tabla_CyP,2,FALSE),"VIDRIOS Y ESPEJOS ")</f>
        <v xml:space="preserve">VIDRIOS Y ESPEJOS </v>
      </c>
      <c r="E4521" s="178"/>
      <c r="G4521" s="194"/>
    </row>
    <row r="4522" spans="1:7" ht="24" customHeight="1" x14ac:dyDescent="0.2">
      <c r="A4522" s="208" t="s">
        <v>1732</v>
      </c>
      <c r="B4522" s="193" t="str">
        <f>IFERROR(VLOOKUP(COUNTIF($A$1:A4522,"ANALISIS DE PRECIOS"),Tabla_NumeroItem,2,FALSE),"")</f>
        <v>15.1.1</v>
      </c>
      <c r="C4522" s="71" t="str">
        <f>IFERROR(VLOOKUP(B4522,Tabla_CyP,2,FALSE),"")</f>
        <v xml:space="preserve">Instalacioón Eléctrica para fuerza motriz </v>
      </c>
      <c r="E4522" s="178"/>
      <c r="F4522" s="190" t="s">
        <v>1733</v>
      </c>
      <c r="G4522" s="194" t="str">
        <f>IFERROR(VLOOKUP(B4522,Tabla_CyP,4,FALSE),"")</f>
        <v>gl</v>
      </c>
    </row>
    <row r="4523" spans="1:7" ht="24" customHeight="1" x14ac:dyDescent="0.2">
      <c r="A4523" s="208"/>
      <c r="B4523" s="100"/>
      <c r="E4523" s="178"/>
      <c r="G4523" s="194"/>
    </row>
    <row r="4524" spans="1:7" ht="24" customHeight="1" x14ac:dyDescent="0.2">
      <c r="A4524" s="419" t="s">
        <v>1734</v>
      </c>
      <c r="B4524" s="420"/>
      <c r="C4524" s="421" t="s">
        <v>1690</v>
      </c>
      <c r="D4524" s="421" t="s">
        <v>1735</v>
      </c>
      <c r="E4524" s="423" t="s">
        <v>1736</v>
      </c>
      <c r="F4524" s="425" t="s">
        <v>1737</v>
      </c>
      <c r="G4524" s="425" t="s">
        <v>1738</v>
      </c>
    </row>
    <row r="4525" spans="1:7" ht="24" customHeight="1" x14ac:dyDescent="0.2">
      <c r="A4525" s="209" t="s">
        <v>1739</v>
      </c>
      <c r="B4525" s="209" t="s">
        <v>1740</v>
      </c>
      <c r="C4525" s="422"/>
      <c r="D4525" s="422"/>
      <c r="E4525" s="424"/>
      <c r="F4525" s="426"/>
      <c r="G4525" s="426"/>
    </row>
    <row r="4526" spans="1:7" ht="24" customHeight="1" x14ac:dyDescent="0.2">
      <c r="A4526" s="189"/>
      <c r="B4526" s="210"/>
      <c r="C4526" s="89" t="s">
        <v>1741</v>
      </c>
      <c r="D4526" s="197"/>
      <c r="E4526" s="198"/>
      <c r="F4526" s="199"/>
      <c r="G4526" s="200"/>
    </row>
    <row r="4527" spans="1:7" ht="24" customHeight="1" x14ac:dyDescent="0.2">
      <c r="A4527" s="211" t="str">
        <f t="shared" ref="A4527:A4540" si="1570">IFERROR(VLOOKUP(C4527,Tabla_Insumos,4,FALSE),"")</f>
        <v/>
      </c>
      <c r="B4527" s="211" t="str">
        <f>IFERROR(VLOOKUP(C4527,Tabla_Insumos,5,FALSE),"")</f>
        <v/>
      </c>
      <c r="C4527" s="220"/>
      <c r="D4527" s="174" t="str">
        <f t="shared" ref="D4527:D4540" si="1571">IFERROR(VLOOKUP(C4527,Tabla_Insumos,2,FALSE),"")</f>
        <v/>
      </c>
      <c r="E4527" s="173"/>
      <c r="F4527" s="201">
        <f t="shared" ref="F4527:F4540" si="1572">IFERROR(VLOOKUP(C4527,Tabla_Insumos,3,FALSE),0)</f>
        <v>0</v>
      </c>
      <c r="G4527" s="201">
        <f t="shared" ref="G4527:G4540" si="1573">ROUND(E4527*F4527,2)</f>
        <v>0</v>
      </c>
    </row>
    <row r="4528" spans="1:7" ht="24" customHeight="1" x14ac:dyDescent="0.2">
      <c r="A4528" s="211" t="str">
        <f t="shared" si="1570"/>
        <v/>
      </c>
      <c r="B4528" s="211" t="str">
        <f t="shared" ref="B4528:B4540" si="1574">IFERROR(VLOOKUP(C4528,Tabla_Insumos,5,FALSE),"")</f>
        <v/>
      </c>
      <c r="C4528" s="220"/>
      <c r="D4528" s="174" t="str">
        <f t="shared" si="1571"/>
        <v/>
      </c>
      <c r="E4528" s="173"/>
      <c r="F4528" s="201">
        <f t="shared" si="1572"/>
        <v>0</v>
      </c>
      <c r="G4528" s="201">
        <f t="shared" si="1573"/>
        <v>0</v>
      </c>
    </row>
    <row r="4529" spans="1:7" ht="24" customHeight="1" x14ac:dyDescent="0.2">
      <c r="A4529" s="211" t="str">
        <f t="shared" si="1570"/>
        <v/>
      </c>
      <c r="B4529" s="211" t="str">
        <f t="shared" si="1574"/>
        <v/>
      </c>
      <c r="C4529" s="227"/>
      <c r="D4529" s="174" t="str">
        <f t="shared" si="1571"/>
        <v/>
      </c>
      <c r="E4529" s="173"/>
      <c r="F4529" s="201">
        <f t="shared" si="1572"/>
        <v>0</v>
      </c>
      <c r="G4529" s="201">
        <f t="shared" si="1573"/>
        <v>0</v>
      </c>
    </row>
    <row r="4530" spans="1:7" ht="24" customHeight="1" x14ac:dyDescent="0.2">
      <c r="A4530" s="211" t="str">
        <f t="shared" si="1570"/>
        <v/>
      </c>
      <c r="B4530" s="211" t="str">
        <f t="shared" si="1574"/>
        <v/>
      </c>
      <c r="C4530" s="220"/>
      <c r="D4530" s="174" t="str">
        <f t="shared" si="1571"/>
        <v/>
      </c>
      <c r="E4530" s="173"/>
      <c r="F4530" s="201">
        <f t="shared" si="1572"/>
        <v>0</v>
      </c>
      <c r="G4530" s="201">
        <f t="shared" si="1573"/>
        <v>0</v>
      </c>
    </row>
    <row r="4531" spans="1:7" ht="24" customHeight="1" x14ac:dyDescent="0.2">
      <c r="A4531" s="211" t="str">
        <f t="shared" si="1570"/>
        <v/>
      </c>
      <c r="B4531" s="211" t="str">
        <f t="shared" si="1574"/>
        <v/>
      </c>
      <c r="C4531" s="221"/>
      <c r="D4531" s="172" t="str">
        <f t="shared" si="1571"/>
        <v/>
      </c>
      <c r="E4531" s="176"/>
      <c r="F4531" s="201">
        <f t="shared" si="1572"/>
        <v>0</v>
      </c>
      <c r="G4531" s="201">
        <f t="shared" si="1573"/>
        <v>0</v>
      </c>
    </row>
    <row r="4532" spans="1:7" ht="24" customHeight="1" x14ac:dyDescent="0.2">
      <c r="A4532" s="211" t="str">
        <f t="shared" si="1570"/>
        <v/>
      </c>
      <c r="B4532" s="211" t="str">
        <f t="shared" si="1574"/>
        <v/>
      </c>
      <c r="C4532" s="221"/>
      <c r="D4532" s="172" t="str">
        <f t="shared" si="1571"/>
        <v/>
      </c>
      <c r="E4532" s="176"/>
      <c r="F4532" s="201">
        <f t="shared" si="1572"/>
        <v>0</v>
      </c>
      <c r="G4532" s="201">
        <f t="shared" si="1573"/>
        <v>0</v>
      </c>
    </row>
    <row r="4533" spans="1:7" ht="24" customHeight="1" x14ac:dyDescent="0.2">
      <c r="A4533" s="211" t="str">
        <f t="shared" si="1570"/>
        <v/>
      </c>
      <c r="B4533" s="211" t="str">
        <f t="shared" si="1574"/>
        <v/>
      </c>
      <c r="C4533" s="221"/>
      <c r="D4533" s="172" t="str">
        <f t="shared" si="1571"/>
        <v/>
      </c>
      <c r="E4533" s="176"/>
      <c r="F4533" s="201">
        <f t="shared" si="1572"/>
        <v>0</v>
      </c>
      <c r="G4533" s="201">
        <f t="shared" si="1573"/>
        <v>0</v>
      </c>
    </row>
    <row r="4534" spans="1:7" ht="24" customHeight="1" x14ac:dyDescent="0.2">
      <c r="A4534" s="211" t="str">
        <f t="shared" si="1570"/>
        <v/>
      </c>
      <c r="B4534" s="211" t="str">
        <f t="shared" si="1574"/>
        <v/>
      </c>
      <c r="C4534" s="221"/>
      <c r="D4534" s="172" t="str">
        <f t="shared" si="1571"/>
        <v/>
      </c>
      <c r="E4534" s="176"/>
      <c r="F4534" s="201">
        <f t="shared" si="1572"/>
        <v>0</v>
      </c>
      <c r="G4534" s="201">
        <f t="shared" si="1573"/>
        <v>0</v>
      </c>
    </row>
    <row r="4535" spans="1:7" ht="24" customHeight="1" x14ac:dyDescent="0.2">
      <c r="A4535" s="211" t="str">
        <f t="shared" si="1570"/>
        <v/>
      </c>
      <c r="B4535" s="211" t="str">
        <f t="shared" si="1574"/>
        <v/>
      </c>
      <c r="C4535" s="221"/>
      <c r="D4535" s="172" t="str">
        <f t="shared" si="1571"/>
        <v/>
      </c>
      <c r="E4535" s="176"/>
      <c r="F4535" s="201">
        <f t="shared" si="1572"/>
        <v>0</v>
      </c>
      <c r="G4535" s="201">
        <f t="shared" si="1573"/>
        <v>0</v>
      </c>
    </row>
    <row r="4536" spans="1:7" ht="24" customHeight="1" x14ac:dyDescent="0.2">
      <c r="A4536" s="211" t="str">
        <f t="shared" si="1570"/>
        <v/>
      </c>
      <c r="B4536" s="211" t="str">
        <f t="shared" si="1574"/>
        <v/>
      </c>
      <c r="C4536" s="221"/>
      <c r="D4536" s="172" t="str">
        <f t="shared" si="1571"/>
        <v/>
      </c>
      <c r="E4536" s="176"/>
      <c r="F4536" s="201">
        <f t="shared" si="1572"/>
        <v>0</v>
      </c>
      <c r="G4536" s="201">
        <f t="shared" si="1573"/>
        <v>0</v>
      </c>
    </row>
    <row r="4537" spans="1:7" ht="24" customHeight="1" x14ac:dyDescent="0.2">
      <c r="A4537" s="211" t="str">
        <f t="shared" si="1570"/>
        <v/>
      </c>
      <c r="B4537" s="211" t="str">
        <f t="shared" si="1574"/>
        <v/>
      </c>
      <c r="C4537" s="221"/>
      <c r="D4537" s="172" t="str">
        <f t="shared" si="1571"/>
        <v/>
      </c>
      <c r="E4537" s="176"/>
      <c r="F4537" s="201">
        <f t="shared" si="1572"/>
        <v>0</v>
      </c>
      <c r="G4537" s="201">
        <f t="shared" si="1573"/>
        <v>0</v>
      </c>
    </row>
    <row r="4538" spans="1:7" ht="24" customHeight="1" x14ac:dyDescent="0.2">
      <c r="A4538" s="211" t="str">
        <f t="shared" si="1570"/>
        <v/>
      </c>
      <c r="B4538" s="211" t="str">
        <f t="shared" si="1574"/>
        <v/>
      </c>
      <c r="C4538" s="221"/>
      <c r="D4538" s="172" t="str">
        <f t="shared" si="1571"/>
        <v/>
      </c>
      <c r="E4538" s="176"/>
      <c r="F4538" s="201">
        <f t="shared" si="1572"/>
        <v>0</v>
      </c>
      <c r="G4538" s="201">
        <f t="shared" si="1573"/>
        <v>0</v>
      </c>
    </row>
    <row r="4539" spans="1:7" ht="24" customHeight="1" x14ac:dyDescent="0.2">
      <c r="A4539" s="211" t="str">
        <f t="shared" si="1570"/>
        <v/>
      </c>
      <c r="B4539" s="211" t="str">
        <f t="shared" si="1574"/>
        <v/>
      </c>
      <c r="C4539" s="221"/>
      <c r="D4539" s="172" t="str">
        <f t="shared" si="1571"/>
        <v/>
      </c>
      <c r="E4539" s="176"/>
      <c r="F4539" s="201">
        <f t="shared" si="1572"/>
        <v>0</v>
      </c>
      <c r="G4539" s="201">
        <f t="shared" si="1573"/>
        <v>0</v>
      </c>
    </row>
    <row r="4540" spans="1:7" ht="24" customHeight="1" x14ac:dyDescent="0.2">
      <c r="A4540" s="211" t="str">
        <f t="shared" si="1570"/>
        <v/>
      </c>
      <c r="B4540" s="211" t="str">
        <f t="shared" si="1574"/>
        <v/>
      </c>
      <c r="C4540" s="221"/>
      <c r="D4540" s="172" t="str">
        <f t="shared" si="1571"/>
        <v/>
      </c>
      <c r="E4540" s="176"/>
      <c r="F4540" s="202">
        <f t="shared" si="1572"/>
        <v>0</v>
      </c>
      <c r="G4540" s="201">
        <f t="shared" si="1573"/>
        <v>0</v>
      </c>
    </row>
    <row r="4541" spans="1:7" ht="24" customHeight="1" x14ac:dyDescent="0.2">
      <c r="A4541" s="212"/>
      <c r="E4541" s="178"/>
      <c r="F4541" s="195" t="s">
        <v>1742</v>
      </c>
      <c r="G4541" s="222">
        <f t="shared" ref="G4541:G4590" si="1575">SUBTOTAL(9,G4527:G4540)</f>
        <v>0</v>
      </c>
    </row>
    <row r="4542" spans="1:7" ht="24" customHeight="1" x14ac:dyDescent="0.2">
      <c r="A4542" s="212"/>
      <c r="C4542" s="74" t="s">
        <v>1743</v>
      </c>
      <c r="E4542" s="178"/>
      <c r="G4542" s="194"/>
    </row>
    <row r="4543" spans="1:7" ht="24" customHeight="1" x14ac:dyDescent="0.2">
      <c r="A4543" s="211" t="str">
        <f t="shared" ref="A4543:A4550" si="1576">IFERROR(VLOOKUP(C4543,Tabla_Insumos,4,FALSE),"")</f>
        <v/>
      </c>
      <c r="B4543" s="211" t="str">
        <f t="shared" ref="B4543:B4550" si="1577">IFERROR(VLOOKUP(A4543,Tabla_Indices,5,FALSE),"")</f>
        <v/>
      </c>
      <c r="C4543" s="220"/>
      <c r="D4543" s="174" t="str">
        <f t="shared" ref="D4543:D4550" si="1578">IFERROR(VLOOKUP(C4543,Tabla_Insumos,2,FALSE),"")</f>
        <v/>
      </c>
      <c r="E4543" s="173"/>
      <c r="F4543" s="201">
        <f t="shared" ref="F4543:F4550" si="1579">IFERROR(VLOOKUP(C4543,Tabla_Insumos,3,FALSE),0)</f>
        <v>0</v>
      </c>
      <c r="G4543" s="201">
        <f t="shared" ref="G4543:G4550" si="1580">ROUND(E4543*F4543,2)</f>
        <v>0</v>
      </c>
    </row>
    <row r="4544" spans="1:7" ht="24" customHeight="1" x14ac:dyDescent="0.2">
      <c r="A4544" s="211" t="str">
        <f t="shared" si="1576"/>
        <v/>
      </c>
      <c r="B4544" s="211" t="str">
        <f t="shared" si="1577"/>
        <v/>
      </c>
      <c r="C4544" s="220"/>
      <c r="D4544" s="174" t="str">
        <f t="shared" si="1578"/>
        <v/>
      </c>
      <c r="E4544" s="173"/>
      <c r="F4544" s="201">
        <f t="shared" si="1579"/>
        <v>0</v>
      </c>
      <c r="G4544" s="201">
        <f t="shared" si="1580"/>
        <v>0</v>
      </c>
    </row>
    <row r="4545" spans="1:7" ht="24" customHeight="1" x14ac:dyDescent="0.2">
      <c r="A4545" s="211" t="str">
        <f t="shared" si="1576"/>
        <v/>
      </c>
      <c r="B4545" s="211" t="str">
        <f t="shared" si="1577"/>
        <v/>
      </c>
      <c r="C4545" s="220"/>
      <c r="D4545" s="174" t="str">
        <f t="shared" si="1578"/>
        <v/>
      </c>
      <c r="E4545" s="173"/>
      <c r="F4545" s="201">
        <f t="shared" si="1579"/>
        <v>0</v>
      </c>
      <c r="G4545" s="201">
        <f t="shared" si="1580"/>
        <v>0</v>
      </c>
    </row>
    <row r="4546" spans="1:7" ht="24" customHeight="1" x14ac:dyDescent="0.2">
      <c r="A4546" s="211" t="str">
        <f t="shared" si="1576"/>
        <v/>
      </c>
      <c r="B4546" s="211" t="str">
        <f t="shared" si="1577"/>
        <v/>
      </c>
      <c r="C4546" s="220"/>
      <c r="D4546" s="174" t="str">
        <f t="shared" si="1578"/>
        <v/>
      </c>
      <c r="E4546" s="173"/>
      <c r="F4546" s="201">
        <f t="shared" si="1579"/>
        <v>0</v>
      </c>
      <c r="G4546" s="201">
        <f t="shared" si="1580"/>
        <v>0</v>
      </c>
    </row>
    <row r="4547" spans="1:7" ht="24" customHeight="1" x14ac:dyDescent="0.2">
      <c r="A4547" s="211" t="str">
        <f t="shared" si="1576"/>
        <v/>
      </c>
      <c r="B4547" s="211" t="str">
        <f t="shared" si="1577"/>
        <v/>
      </c>
      <c r="C4547" s="220"/>
      <c r="D4547" s="174" t="str">
        <f t="shared" si="1578"/>
        <v/>
      </c>
      <c r="E4547" s="173"/>
      <c r="F4547" s="201">
        <f t="shared" si="1579"/>
        <v>0</v>
      </c>
      <c r="G4547" s="201">
        <f t="shared" si="1580"/>
        <v>0</v>
      </c>
    </row>
    <row r="4548" spans="1:7" ht="24" customHeight="1" x14ac:dyDescent="0.2">
      <c r="A4548" s="211" t="str">
        <f t="shared" si="1576"/>
        <v/>
      </c>
      <c r="B4548" s="211" t="str">
        <f t="shared" si="1577"/>
        <v/>
      </c>
      <c r="C4548" s="220"/>
      <c r="D4548" s="174" t="str">
        <f t="shared" si="1578"/>
        <v/>
      </c>
      <c r="E4548" s="173"/>
      <c r="F4548" s="201">
        <f t="shared" si="1579"/>
        <v>0</v>
      </c>
      <c r="G4548" s="201">
        <f t="shared" si="1580"/>
        <v>0</v>
      </c>
    </row>
    <row r="4549" spans="1:7" ht="24" customHeight="1" x14ac:dyDescent="0.2">
      <c r="A4549" s="211" t="str">
        <f t="shared" si="1576"/>
        <v/>
      </c>
      <c r="B4549" s="211" t="str">
        <f t="shared" si="1577"/>
        <v/>
      </c>
      <c r="C4549" s="221"/>
      <c r="D4549" s="172" t="str">
        <f t="shared" si="1578"/>
        <v/>
      </c>
      <c r="E4549" s="176"/>
      <c r="F4549" s="201">
        <f t="shared" si="1579"/>
        <v>0</v>
      </c>
      <c r="G4549" s="201">
        <f t="shared" si="1580"/>
        <v>0</v>
      </c>
    </row>
    <row r="4550" spans="1:7" ht="24" customHeight="1" x14ac:dyDescent="0.2">
      <c r="A4550" s="211" t="str">
        <f t="shared" si="1576"/>
        <v/>
      </c>
      <c r="B4550" s="211" t="str">
        <f t="shared" si="1577"/>
        <v/>
      </c>
      <c r="C4550" s="221"/>
      <c r="D4550" s="172" t="str">
        <f t="shared" si="1578"/>
        <v/>
      </c>
      <c r="E4550" s="176"/>
      <c r="F4550" s="201">
        <f t="shared" si="1579"/>
        <v>0</v>
      </c>
      <c r="G4550" s="201">
        <f t="shared" si="1580"/>
        <v>0</v>
      </c>
    </row>
    <row r="4551" spans="1:7" ht="24" customHeight="1" x14ac:dyDescent="0.2">
      <c r="A4551" s="212"/>
      <c r="E4551" s="178"/>
      <c r="F4551" s="195" t="s">
        <v>1744</v>
      </c>
      <c r="G4551" s="222">
        <f t="shared" ref="G4551:G4600" si="1581">SUBTOTAL(9,G4543:G4550)</f>
        <v>0</v>
      </c>
    </row>
    <row r="4552" spans="1:7" ht="24" customHeight="1" x14ac:dyDescent="0.2">
      <c r="A4552" s="212"/>
      <c r="C4552" s="74" t="s">
        <v>1745</v>
      </c>
      <c r="E4552" s="178"/>
      <c r="G4552" s="194"/>
    </row>
    <row r="4553" spans="1:7" ht="24" customHeight="1" x14ac:dyDescent="0.2">
      <c r="A4553" s="211" t="str">
        <f t="shared" ref="A4553:A4561" si="1582">IFERROR(VLOOKUP(C4553,Tabla_Insumos,4,FALSE),"")</f>
        <v/>
      </c>
      <c r="B4553" s="211" t="str">
        <f t="shared" ref="B4553:B4561" si="1583">IFERROR(VLOOKUP(C4553,Tabla_Insumos,5,FALSE),"")</f>
        <v/>
      </c>
      <c r="C4553" s="220"/>
      <c r="D4553" s="174" t="str">
        <f t="shared" ref="D4553:D4561" si="1584">IFERROR(VLOOKUP(C4553,Tabla_Insumos,2,FALSE),"")</f>
        <v/>
      </c>
      <c r="E4553" s="173"/>
      <c r="F4553" s="201">
        <f t="shared" ref="F4553:F4561" si="1585">IFERROR(VLOOKUP(C4553,Tabla_Insumos,3,FALSE),0)</f>
        <v>0</v>
      </c>
      <c r="G4553" s="201">
        <f t="shared" ref="G4553:G4561" si="1586">ROUND(E4553*F4553,2)</f>
        <v>0</v>
      </c>
    </row>
    <row r="4554" spans="1:7" ht="24" customHeight="1" x14ac:dyDescent="0.2">
      <c r="A4554" s="211" t="str">
        <f t="shared" si="1582"/>
        <v/>
      </c>
      <c r="B4554" s="211" t="str">
        <f t="shared" si="1583"/>
        <v/>
      </c>
      <c r="C4554" s="220"/>
      <c r="D4554" s="174" t="str">
        <f t="shared" si="1584"/>
        <v/>
      </c>
      <c r="E4554" s="173"/>
      <c r="F4554" s="201">
        <f t="shared" si="1585"/>
        <v>0</v>
      </c>
      <c r="G4554" s="201">
        <f t="shared" si="1586"/>
        <v>0</v>
      </c>
    </row>
    <row r="4555" spans="1:7" ht="24" customHeight="1" x14ac:dyDescent="0.2">
      <c r="A4555" s="211" t="str">
        <f t="shared" si="1582"/>
        <v/>
      </c>
      <c r="B4555" s="211" t="str">
        <f t="shared" si="1583"/>
        <v/>
      </c>
      <c r="C4555" s="221"/>
      <c r="D4555" s="172" t="str">
        <f t="shared" si="1584"/>
        <v/>
      </c>
      <c r="E4555" s="176"/>
      <c r="F4555" s="201">
        <f t="shared" si="1585"/>
        <v>0</v>
      </c>
      <c r="G4555" s="201">
        <f t="shared" si="1586"/>
        <v>0</v>
      </c>
    </row>
    <row r="4556" spans="1:7" ht="24" customHeight="1" x14ac:dyDescent="0.2">
      <c r="A4556" s="211" t="str">
        <f t="shared" si="1582"/>
        <v/>
      </c>
      <c r="B4556" s="211" t="str">
        <f t="shared" si="1583"/>
        <v/>
      </c>
      <c r="C4556" s="221"/>
      <c r="D4556" s="172" t="str">
        <f t="shared" si="1584"/>
        <v/>
      </c>
      <c r="E4556" s="176"/>
      <c r="F4556" s="201">
        <f t="shared" si="1585"/>
        <v>0</v>
      </c>
      <c r="G4556" s="201">
        <f t="shared" si="1586"/>
        <v>0</v>
      </c>
    </row>
    <row r="4557" spans="1:7" ht="24" customHeight="1" x14ac:dyDescent="0.2">
      <c r="A4557" s="211" t="str">
        <f t="shared" si="1582"/>
        <v/>
      </c>
      <c r="B4557" s="211" t="str">
        <f t="shared" si="1583"/>
        <v/>
      </c>
      <c r="C4557" s="221"/>
      <c r="D4557" s="172" t="str">
        <f t="shared" si="1584"/>
        <v/>
      </c>
      <c r="E4557" s="176"/>
      <c r="F4557" s="201">
        <f t="shared" si="1585"/>
        <v>0</v>
      </c>
      <c r="G4557" s="201">
        <f t="shared" si="1586"/>
        <v>0</v>
      </c>
    </row>
    <row r="4558" spans="1:7" ht="24" customHeight="1" x14ac:dyDescent="0.2">
      <c r="A4558" s="211" t="str">
        <f t="shared" si="1582"/>
        <v/>
      </c>
      <c r="B4558" s="211" t="str">
        <f t="shared" si="1583"/>
        <v/>
      </c>
      <c r="C4558" s="221"/>
      <c r="D4558" s="172" t="str">
        <f t="shared" si="1584"/>
        <v/>
      </c>
      <c r="E4558" s="176"/>
      <c r="F4558" s="201">
        <f t="shared" si="1585"/>
        <v>0</v>
      </c>
      <c r="G4558" s="201">
        <f t="shared" si="1586"/>
        <v>0</v>
      </c>
    </row>
    <row r="4559" spans="1:7" ht="24" customHeight="1" x14ac:dyDescent="0.2">
      <c r="A4559" s="211" t="str">
        <f t="shared" si="1582"/>
        <v/>
      </c>
      <c r="B4559" s="211" t="str">
        <f t="shared" si="1583"/>
        <v/>
      </c>
      <c r="C4559" s="221"/>
      <c r="D4559" s="172" t="str">
        <f t="shared" si="1584"/>
        <v/>
      </c>
      <c r="E4559" s="176"/>
      <c r="F4559" s="201">
        <f t="shared" si="1585"/>
        <v>0</v>
      </c>
      <c r="G4559" s="201">
        <f t="shared" si="1586"/>
        <v>0</v>
      </c>
    </row>
    <row r="4560" spans="1:7" ht="24" customHeight="1" x14ac:dyDescent="0.2">
      <c r="A4560" s="211" t="str">
        <f t="shared" si="1582"/>
        <v/>
      </c>
      <c r="B4560" s="211" t="str">
        <f t="shared" si="1583"/>
        <v/>
      </c>
      <c r="C4560" s="221"/>
      <c r="D4560" s="172" t="str">
        <f t="shared" si="1584"/>
        <v/>
      </c>
      <c r="E4560" s="176"/>
      <c r="F4560" s="201">
        <f t="shared" si="1585"/>
        <v>0</v>
      </c>
      <c r="G4560" s="201">
        <f t="shared" si="1586"/>
        <v>0</v>
      </c>
    </row>
    <row r="4561" spans="1:7" ht="24" customHeight="1" x14ac:dyDescent="0.2">
      <c r="A4561" s="211" t="str">
        <f t="shared" si="1582"/>
        <v/>
      </c>
      <c r="B4561" s="211" t="str">
        <f t="shared" si="1583"/>
        <v/>
      </c>
      <c r="C4561" s="221"/>
      <c r="D4561" s="172" t="str">
        <f t="shared" si="1584"/>
        <v/>
      </c>
      <c r="E4561" s="176"/>
      <c r="F4561" s="201">
        <f t="shared" si="1585"/>
        <v>0</v>
      </c>
      <c r="G4561" s="201">
        <f t="shared" si="1586"/>
        <v>0</v>
      </c>
    </row>
    <row r="4562" spans="1:7" ht="24" customHeight="1" x14ac:dyDescent="0.2">
      <c r="A4562" s="213"/>
      <c r="E4562" s="178"/>
      <c r="F4562" s="195" t="s">
        <v>1746</v>
      </c>
      <c r="G4562" s="222">
        <f t="shared" ref="G4562:G4611" si="1587">SUBTOTAL(9,G4553:G4561)</f>
        <v>0</v>
      </c>
    </row>
    <row r="4563" spans="1:7" ht="24" customHeight="1" x14ac:dyDescent="0.2">
      <c r="A4563" s="212"/>
      <c r="E4563" s="178"/>
      <c r="G4563" s="194"/>
    </row>
    <row r="4564" spans="1:7" ht="24" customHeight="1" x14ac:dyDescent="0.2">
      <c r="A4564" s="214" t="str">
        <f t="shared" ref="A4564" si="1588">B4522</f>
        <v>15.1.1</v>
      </c>
      <c r="B4564" s="98" t="str">
        <f t="shared" ref="B4564" si="1589">C4522</f>
        <v xml:space="preserve">Instalacioón Eléctrica para fuerza motriz </v>
      </c>
      <c r="C4564" s="197"/>
      <c r="D4564" s="197" t="s">
        <v>1747</v>
      </c>
      <c r="E4564" s="198"/>
      <c r="F4564" s="225" t="s">
        <v>1748</v>
      </c>
      <c r="G4564" s="226">
        <f t="shared" ref="G4564:G4613" si="1590">SUBTOTAL(9,G4527:G4563)</f>
        <v>0</v>
      </c>
    </row>
    <row r="4565" spans="1:7" ht="24" customHeight="1" x14ac:dyDescent="0.2">
      <c r="A4565" s="203" t="s">
        <v>1725</v>
      </c>
      <c r="B4565" s="204"/>
      <c r="C4565" s="99"/>
      <c r="D4565" s="99"/>
      <c r="E4565" s="99"/>
      <c r="F4565" s="99"/>
      <c r="G4565" s="215"/>
    </row>
    <row r="4566" spans="1:7" ht="24" customHeight="1" x14ac:dyDescent="0.2">
      <c r="A4566" s="206" t="s">
        <v>1726</v>
      </c>
      <c r="B4566" s="207" t="str">
        <f>Comitente</f>
        <v>SUBSECRETARIA DE OBRAS PUBLICAS</v>
      </c>
      <c r="C4566" s="216"/>
      <c r="D4566" s="74"/>
      <c r="E4566" s="74"/>
      <c r="F4566" s="190"/>
      <c r="G4566" s="191"/>
    </row>
    <row r="4567" spans="1:7" ht="24" customHeight="1" x14ac:dyDescent="0.2">
      <c r="A4567" s="206" t="s">
        <v>1727</v>
      </c>
      <c r="B4567" s="207">
        <f>Contratista</f>
        <v>0</v>
      </c>
      <c r="C4567" s="217"/>
      <c r="D4567" s="217"/>
      <c r="E4567" s="217"/>
      <c r="F4567" s="190"/>
      <c r="G4567" s="191"/>
    </row>
    <row r="4568" spans="1:7" ht="24" customHeight="1" x14ac:dyDescent="0.2">
      <c r="A4568" s="206" t="s">
        <v>1728</v>
      </c>
      <c r="B4568" s="207" t="str">
        <f>Obra</f>
        <v>CAPS. VIRGEN DE GUADALUPE</v>
      </c>
      <c r="C4568" s="217"/>
      <c r="D4568" s="217"/>
      <c r="E4568" s="217"/>
      <c r="F4568" s="190" t="s">
        <v>1729</v>
      </c>
      <c r="G4568" s="218">
        <f>Fecha_Base</f>
        <v>0</v>
      </c>
    </row>
    <row r="4569" spans="1:7" ht="24" customHeight="1" x14ac:dyDescent="0.2">
      <c r="A4569" s="208" t="s">
        <v>1730</v>
      </c>
      <c r="B4569" s="100" t="str">
        <f>Ubicación</f>
        <v xml:space="preserve"> Calle Enfermera Medina y Cristobal Colon - Dpto. CAUCETE   -  Sup. 227,50m2</v>
      </c>
      <c r="C4569" s="74"/>
      <c r="E4569" s="178"/>
      <c r="G4569" s="194"/>
    </row>
    <row r="4570" spans="1:7" ht="24" customHeight="1" x14ac:dyDescent="0.2">
      <c r="A4570" s="208" t="s">
        <v>1731</v>
      </c>
      <c r="B4570" s="192">
        <f t="shared" si="1569"/>
        <v>15</v>
      </c>
      <c r="C4570" s="71" t="str">
        <f>IFERROR(VLOOKUP(B4570,Tabla_CyP,2,FALSE),"VIDRIOS Y ESPEJOS ")</f>
        <v xml:space="preserve">VIDRIOS Y ESPEJOS </v>
      </c>
      <c r="E4570" s="178"/>
      <c r="G4570" s="194"/>
    </row>
    <row r="4571" spans="1:7" ht="24" customHeight="1" x14ac:dyDescent="0.2">
      <c r="A4571" s="208" t="s">
        <v>1732</v>
      </c>
      <c r="B4571" s="193" t="str">
        <f>IFERROR(VLOOKUP(COUNTIF($A$1:A4571,"ANALISIS DE PRECIOS"),Tabla_NumeroItem,2,FALSE),"")</f>
        <v>15.1.3</v>
      </c>
      <c r="C4571" s="71" t="str">
        <f>IFERROR(VLOOKUP(B4571,Tabla_CyP,2,FALSE),"")</f>
        <v>Tablero general de baja tensión (TGBT) y tablero de transferencia Automática (TTA)</v>
      </c>
      <c r="E4571" s="178"/>
      <c r="F4571" s="190" t="s">
        <v>1733</v>
      </c>
      <c r="G4571" s="194" t="str">
        <f>IFERROR(VLOOKUP(B4571,Tabla_CyP,4,FALSE),"")</f>
        <v>gl</v>
      </c>
    </row>
    <row r="4572" spans="1:7" ht="24" customHeight="1" x14ac:dyDescent="0.2">
      <c r="A4572" s="208"/>
      <c r="B4572" s="100"/>
      <c r="E4572" s="178"/>
      <c r="G4572" s="194"/>
    </row>
    <row r="4573" spans="1:7" ht="24" customHeight="1" x14ac:dyDescent="0.2">
      <c r="A4573" s="419" t="s">
        <v>1734</v>
      </c>
      <c r="B4573" s="420"/>
      <c r="C4573" s="421" t="s">
        <v>1690</v>
      </c>
      <c r="D4573" s="421" t="s">
        <v>1735</v>
      </c>
      <c r="E4573" s="423" t="s">
        <v>1736</v>
      </c>
      <c r="F4573" s="425" t="s">
        <v>1737</v>
      </c>
      <c r="G4573" s="425" t="s">
        <v>1738</v>
      </c>
    </row>
    <row r="4574" spans="1:7" ht="24" customHeight="1" x14ac:dyDescent="0.2">
      <c r="A4574" s="209" t="s">
        <v>1739</v>
      </c>
      <c r="B4574" s="209" t="s">
        <v>1740</v>
      </c>
      <c r="C4574" s="422"/>
      <c r="D4574" s="422"/>
      <c r="E4574" s="424"/>
      <c r="F4574" s="426"/>
      <c r="G4574" s="426"/>
    </row>
    <row r="4575" spans="1:7" ht="24" customHeight="1" x14ac:dyDescent="0.2">
      <c r="A4575" s="189"/>
      <c r="B4575" s="210"/>
      <c r="C4575" s="89" t="s">
        <v>1741</v>
      </c>
      <c r="D4575" s="197"/>
      <c r="E4575" s="198"/>
      <c r="F4575" s="199"/>
      <c r="G4575" s="200"/>
    </row>
    <row r="4576" spans="1:7" ht="24" customHeight="1" x14ac:dyDescent="0.2">
      <c r="A4576" s="211" t="str">
        <f t="shared" ref="A4576:A4589" si="1591">IFERROR(VLOOKUP(C4576,Tabla_Insumos,4,FALSE),"")</f>
        <v/>
      </c>
      <c r="B4576" s="211" t="str">
        <f>IFERROR(VLOOKUP(C4576,Tabla_Insumos,5,FALSE),"")</f>
        <v/>
      </c>
      <c r="C4576" s="220"/>
      <c r="D4576" s="174" t="str">
        <f t="shared" ref="D4576:D4589" si="1592">IFERROR(VLOOKUP(C4576,Tabla_Insumos,2,FALSE),"")</f>
        <v/>
      </c>
      <c r="E4576" s="173"/>
      <c r="F4576" s="201">
        <f t="shared" ref="F4576:F4589" si="1593">IFERROR(VLOOKUP(C4576,Tabla_Insumos,3,FALSE),0)</f>
        <v>0</v>
      </c>
      <c r="G4576" s="201">
        <f t="shared" ref="G4576:G4589" si="1594">ROUND(E4576*F4576,2)</f>
        <v>0</v>
      </c>
    </row>
    <row r="4577" spans="1:7" ht="24" customHeight="1" x14ac:dyDescent="0.2">
      <c r="A4577" s="211" t="str">
        <f t="shared" si="1591"/>
        <v/>
      </c>
      <c r="B4577" s="211" t="str">
        <f t="shared" ref="B4577:B4589" si="1595">IFERROR(VLOOKUP(C4577,Tabla_Insumos,5,FALSE),"")</f>
        <v/>
      </c>
      <c r="C4577" s="220"/>
      <c r="D4577" s="174" t="str">
        <f t="shared" si="1592"/>
        <v/>
      </c>
      <c r="E4577" s="173"/>
      <c r="F4577" s="201">
        <f t="shared" si="1593"/>
        <v>0</v>
      </c>
      <c r="G4577" s="201">
        <f t="shared" si="1594"/>
        <v>0</v>
      </c>
    </row>
    <row r="4578" spans="1:7" ht="24" customHeight="1" x14ac:dyDescent="0.2">
      <c r="A4578" s="211" t="str">
        <f t="shared" si="1591"/>
        <v/>
      </c>
      <c r="B4578" s="211" t="str">
        <f t="shared" si="1595"/>
        <v/>
      </c>
      <c r="C4578" s="227"/>
      <c r="D4578" s="174" t="str">
        <f t="shared" si="1592"/>
        <v/>
      </c>
      <c r="E4578" s="173"/>
      <c r="F4578" s="201">
        <f t="shared" si="1593"/>
        <v>0</v>
      </c>
      <c r="G4578" s="201">
        <f t="shared" si="1594"/>
        <v>0</v>
      </c>
    </row>
    <row r="4579" spans="1:7" ht="24" customHeight="1" x14ac:dyDescent="0.2">
      <c r="A4579" s="211" t="str">
        <f t="shared" si="1591"/>
        <v/>
      </c>
      <c r="B4579" s="211" t="str">
        <f t="shared" si="1595"/>
        <v/>
      </c>
      <c r="C4579" s="220"/>
      <c r="D4579" s="174" t="str">
        <f t="shared" si="1592"/>
        <v/>
      </c>
      <c r="E4579" s="173"/>
      <c r="F4579" s="201">
        <f t="shared" si="1593"/>
        <v>0</v>
      </c>
      <c r="G4579" s="201">
        <f t="shared" si="1594"/>
        <v>0</v>
      </c>
    </row>
    <row r="4580" spans="1:7" ht="24" customHeight="1" x14ac:dyDescent="0.2">
      <c r="A4580" s="211" t="str">
        <f t="shared" si="1591"/>
        <v/>
      </c>
      <c r="B4580" s="211" t="str">
        <f t="shared" si="1595"/>
        <v/>
      </c>
      <c r="C4580" s="221"/>
      <c r="D4580" s="172" t="str">
        <f t="shared" si="1592"/>
        <v/>
      </c>
      <c r="E4580" s="176"/>
      <c r="F4580" s="201">
        <f t="shared" si="1593"/>
        <v>0</v>
      </c>
      <c r="G4580" s="201">
        <f t="shared" si="1594"/>
        <v>0</v>
      </c>
    </row>
    <row r="4581" spans="1:7" ht="24" customHeight="1" x14ac:dyDescent="0.2">
      <c r="A4581" s="211" t="str">
        <f t="shared" si="1591"/>
        <v/>
      </c>
      <c r="B4581" s="211" t="str">
        <f t="shared" si="1595"/>
        <v/>
      </c>
      <c r="C4581" s="221"/>
      <c r="D4581" s="172" t="str">
        <f t="shared" si="1592"/>
        <v/>
      </c>
      <c r="E4581" s="176"/>
      <c r="F4581" s="201">
        <f t="shared" si="1593"/>
        <v>0</v>
      </c>
      <c r="G4581" s="201">
        <f t="shared" si="1594"/>
        <v>0</v>
      </c>
    </row>
    <row r="4582" spans="1:7" ht="24" customHeight="1" x14ac:dyDescent="0.2">
      <c r="A4582" s="211" t="str">
        <f t="shared" si="1591"/>
        <v/>
      </c>
      <c r="B4582" s="211" t="str">
        <f t="shared" si="1595"/>
        <v/>
      </c>
      <c r="C4582" s="221"/>
      <c r="D4582" s="172" t="str">
        <f t="shared" si="1592"/>
        <v/>
      </c>
      <c r="E4582" s="176"/>
      <c r="F4582" s="201">
        <f t="shared" si="1593"/>
        <v>0</v>
      </c>
      <c r="G4582" s="201">
        <f t="shared" si="1594"/>
        <v>0</v>
      </c>
    </row>
    <row r="4583" spans="1:7" ht="24" customHeight="1" x14ac:dyDescent="0.2">
      <c r="A4583" s="211" t="str">
        <f t="shared" si="1591"/>
        <v/>
      </c>
      <c r="B4583" s="211" t="str">
        <f t="shared" si="1595"/>
        <v/>
      </c>
      <c r="C4583" s="221"/>
      <c r="D4583" s="172" t="str">
        <f t="shared" si="1592"/>
        <v/>
      </c>
      <c r="E4583" s="176"/>
      <c r="F4583" s="201">
        <f t="shared" si="1593"/>
        <v>0</v>
      </c>
      <c r="G4583" s="201">
        <f t="shared" si="1594"/>
        <v>0</v>
      </c>
    </row>
    <row r="4584" spans="1:7" ht="24" customHeight="1" x14ac:dyDescent="0.2">
      <c r="A4584" s="211" t="str">
        <f t="shared" si="1591"/>
        <v/>
      </c>
      <c r="B4584" s="211" t="str">
        <f t="shared" si="1595"/>
        <v/>
      </c>
      <c r="C4584" s="221"/>
      <c r="D4584" s="172" t="str">
        <f t="shared" si="1592"/>
        <v/>
      </c>
      <c r="E4584" s="176"/>
      <c r="F4584" s="201">
        <f t="shared" si="1593"/>
        <v>0</v>
      </c>
      <c r="G4584" s="201">
        <f t="shared" si="1594"/>
        <v>0</v>
      </c>
    </row>
    <row r="4585" spans="1:7" ht="24" customHeight="1" x14ac:dyDescent="0.2">
      <c r="A4585" s="211" t="str">
        <f t="shared" si="1591"/>
        <v/>
      </c>
      <c r="B4585" s="211" t="str">
        <f t="shared" si="1595"/>
        <v/>
      </c>
      <c r="C4585" s="221"/>
      <c r="D4585" s="172" t="str">
        <f t="shared" si="1592"/>
        <v/>
      </c>
      <c r="E4585" s="176"/>
      <c r="F4585" s="201">
        <f t="shared" si="1593"/>
        <v>0</v>
      </c>
      <c r="G4585" s="201">
        <f t="shared" si="1594"/>
        <v>0</v>
      </c>
    </row>
    <row r="4586" spans="1:7" ht="24" customHeight="1" x14ac:dyDescent="0.2">
      <c r="A4586" s="211" t="str">
        <f t="shared" si="1591"/>
        <v/>
      </c>
      <c r="B4586" s="211" t="str">
        <f t="shared" si="1595"/>
        <v/>
      </c>
      <c r="C4586" s="221"/>
      <c r="D4586" s="172" t="str">
        <f t="shared" si="1592"/>
        <v/>
      </c>
      <c r="E4586" s="176"/>
      <c r="F4586" s="201">
        <f t="shared" si="1593"/>
        <v>0</v>
      </c>
      <c r="G4586" s="201">
        <f t="shared" si="1594"/>
        <v>0</v>
      </c>
    </row>
    <row r="4587" spans="1:7" ht="24" customHeight="1" x14ac:dyDescent="0.2">
      <c r="A4587" s="211" t="str">
        <f t="shared" si="1591"/>
        <v/>
      </c>
      <c r="B4587" s="211" t="str">
        <f t="shared" si="1595"/>
        <v/>
      </c>
      <c r="C4587" s="221"/>
      <c r="D4587" s="172" t="str">
        <f t="shared" si="1592"/>
        <v/>
      </c>
      <c r="E4587" s="176"/>
      <c r="F4587" s="201">
        <f t="shared" si="1593"/>
        <v>0</v>
      </c>
      <c r="G4587" s="201">
        <f t="shared" si="1594"/>
        <v>0</v>
      </c>
    </row>
    <row r="4588" spans="1:7" ht="24" customHeight="1" x14ac:dyDescent="0.2">
      <c r="A4588" s="211" t="str">
        <f t="shared" si="1591"/>
        <v/>
      </c>
      <c r="B4588" s="211" t="str">
        <f t="shared" si="1595"/>
        <v/>
      </c>
      <c r="C4588" s="221"/>
      <c r="D4588" s="172" t="str">
        <f t="shared" si="1592"/>
        <v/>
      </c>
      <c r="E4588" s="176"/>
      <c r="F4588" s="201">
        <f t="shared" si="1593"/>
        <v>0</v>
      </c>
      <c r="G4588" s="201">
        <f t="shared" si="1594"/>
        <v>0</v>
      </c>
    </row>
    <row r="4589" spans="1:7" ht="24" customHeight="1" x14ac:dyDescent="0.2">
      <c r="A4589" s="211" t="str">
        <f t="shared" si="1591"/>
        <v/>
      </c>
      <c r="B4589" s="211" t="str">
        <f t="shared" si="1595"/>
        <v/>
      </c>
      <c r="C4589" s="221"/>
      <c r="D4589" s="172" t="str">
        <f t="shared" si="1592"/>
        <v/>
      </c>
      <c r="E4589" s="176"/>
      <c r="F4589" s="202">
        <f t="shared" si="1593"/>
        <v>0</v>
      </c>
      <c r="G4589" s="201">
        <f t="shared" si="1594"/>
        <v>0</v>
      </c>
    </row>
    <row r="4590" spans="1:7" ht="24" customHeight="1" x14ac:dyDescent="0.2">
      <c r="A4590" s="212"/>
      <c r="E4590" s="178"/>
      <c r="F4590" s="195" t="s">
        <v>1742</v>
      </c>
      <c r="G4590" s="222">
        <f t="shared" si="1575"/>
        <v>0</v>
      </c>
    </row>
    <row r="4591" spans="1:7" ht="24" customHeight="1" x14ac:dyDescent="0.2">
      <c r="A4591" s="212"/>
      <c r="C4591" s="74" t="s">
        <v>1743</v>
      </c>
      <c r="E4591" s="178"/>
      <c r="G4591" s="194"/>
    </row>
    <row r="4592" spans="1:7" ht="24" customHeight="1" x14ac:dyDescent="0.2">
      <c r="A4592" s="211" t="str">
        <f t="shared" ref="A4592:A4599" si="1596">IFERROR(VLOOKUP(C4592,Tabla_Insumos,4,FALSE),"")</f>
        <v/>
      </c>
      <c r="B4592" s="211" t="str">
        <f t="shared" ref="B4592:B4599" si="1597">IFERROR(VLOOKUP(A4592,Tabla_Indices,5,FALSE),"")</f>
        <v/>
      </c>
      <c r="C4592" s="220"/>
      <c r="D4592" s="174" t="str">
        <f t="shared" ref="D4592:D4599" si="1598">IFERROR(VLOOKUP(C4592,Tabla_Insumos,2,FALSE),"")</f>
        <v/>
      </c>
      <c r="E4592" s="173"/>
      <c r="F4592" s="201">
        <f t="shared" ref="F4592:F4599" si="1599">IFERROR(VLOOKUP(C4592,Tabla_Insumos,3,FALSE),0)</f>
        <v>0</v>
      </c>
      <c r="G4592" s="201">
        <f t="shared" ref="G4592:G4599" si="1600">ROUND(E4592*F4592,2)</f>
        <v>0</v>
      </c>
    </row>
    <row r="4593" spans="1:7" ht="24" customHeight="1" x14ac:dyDescent="0.2">
      <c r="A4593" s="211" t="str">
        <f t="shared" si="1596"/>
        <v/>
      </c>
      <c r="B4593" s="211" t="str">
        <f t="shared" si="1597"/>
        <v/>
      </c>
      <c r="C4593" s="220"/>
      <c r="D4593" s="174" t="str">
        <f t="shared" si="1598"/>
        <v/>
      </c>
      <c r="E4593" s="173"/>
      <c r="F4593" s="201">
        <f t="shared" si="1599"/>
        <v>0</v>
      </c>
      <c r="G4593" s="201">
        <f t="shared" si="1600"/>
        <v>0</v>
      </c>
    </row>
    <row r="4594" spans="1:7" ht="24" customHeight="1" x14ac:dyDescent="0.2">
      <c r="A4594" s="211" t="str">
        <f t="shared" si="1596"/>
        <v/>
      </c>
      <c r="B4594" s="211" t="str">
        <f t="shared" si="1597"/>
        <v/>
      </c>
      <c r="C4594" s="220"/>
      <c r="D4594" s="174" t="str">
        <f t="shared" si="1598"/>
        <v/>
      </c>
      <c r="E4594" s="173"/>
      <c r="F4594" s="201">
        <f t="shared" si="1599"/>
        <v>0</v>
      </c>
      <c r="G4594" s="201">
        <f t="shared" si="1600"/>
        <v>0</v>
      </c>
    </row>
    <row r="4595" spans="1:7" ht="24" customHeight="1" x14ac:dyDescent="0.2">
      <c r="A4595" s="211" t="str">
        <f t="shared" si="1596"/>
        <v/>
      </c>
      <c r="B4595" s="211" t="str">
        <f t="shared" si="1597"/>
        <v/>
      </c>
      <c r="C4595" s="220"/>
      <c r="D4595" s="174" t="str">
        <f t="shared" si="1598"/>
        <v/>
      </c>
      <c r="E4595" s="173"/>
      <c r="F4595" s="201">
        <f t="shared" si="1599"/>
        <v>0</v>
      </c>
      <c r="G4595" s="201">
        <f t="shared" si="1600"/>
        <v>0</v>
      </c>
    </row>
    <row r="4596" spans="1:7" ht="24" customHeight="1" x14ac:dyDescent="0.2">
      <c r="A4596" s="211" t="str">
        <f t="shared" si="1596"/>
        <v/>
      </c>
      <c r="B4596" s="211" t="str">
        <f t="shared" si="1597"/>
        <v/>
      </c>
      <c r="C4596" s="220"/>
      <c r="D4596" s="174" t="str">
        <f t="shared" si="1598"/>
        <v/>
      </c>
      <c r="E4596" s="173"/>
      <c r="F4596" s="201">
        <f t="shared" si="1599"/>
        <v>0</v>
      </c>
      <c r="G4596" s="201">
        <f t="shared" si="1600"/>
        <v>0</v>
      </c>
    </row>
    <row r="4597" spans="1:7" ht="24" customHeight="1" x14ac:dyDescent="0.2">
      <c r="A4597" s="211" t="str">
        <f t="shared" si="1596"/>
        <v/>
      </c>
      <c r="B4597" s="211" t="str">
        <f t="shared" si="1597"/>
        <v/>
      </c>
      <c r="C4597" s="220"/>
      <c r="D4597" s="174" t="str">
        <f t="shared" si="1598"/>
        <v/>
      </c>
      <c r="E4597" s="173"/>
      <c r="F4597" s="201">
        <f t="shared" si="1599"/>
        <v>0</v>
      </c>
      <c r="G4597" s="201">
        <f t="shared" si="1600"/>
        <v>0</v>
      </c>
    </row>
    <row r="4598" spans="1:7" ht="24" customHeight="1" x14ac:dyDescent="0.2">
      <c r="A4598" s="211" t="str">
        <f t="shared" si="1596"/>
        <v/>
      </c>
      <c r="B4598" s="211" t="str">
        <f t="shared" si="1597"/>
        <v/>
      </c>
      <c r="C4598" s="221"/>
      <c r="D4598" s="172" t="str">
        <f t="shared" si="1598"/>
        <v/>
      </c>
      <c r="E4598" s="176"/>
      <c r="F4598" s="201">
        <f t="shared" si="1599"/>
        <v>0</v>
      </c>
      <c r="G4598" s="201">
        <f t="shared" si="1600"/>
        <v>0</v>
      </c>
    </row>
    <row r="4599" spans="1:7" ht="24" customHeight="1" x14ac:dyDescent="0.2">
      <c r="A4599" s="211" t="str">
        <f t="shared" si="1596"/>
        <v/>
      </c>
      <c r="B4599" s="211" t="str">
        <f t="shared" si="1597"/>
        <v/>
      </c>
      <c r="C4599" s="221"/>
      <c r="D4599" s="172" t="str">
        <f t="shared" si="1598"/>
        <v/>
      </c>
      <c r="E4599" s="176"/>
      <c r="F4599" s="201">
        <f t="shared" si="1599"/>
        <v>0</v>
      </c>
      <c r="G4599" s="201">
        <f t="shared" si="1600"/>
        <v>0</v>
      </c>
    </row>
    <row r="4600" spans="1:7" ht="24" customHeight="1" x14ac:dyDescent="0.2">
      <c r="A4600" s="212"/>
      <c r="E4600" s="178"/>
      <c r="F4600" s="195" t="s">
        <v>1744</v>
      </c>
      <c r="G4600" s="222">
        <f t="shared" si="1581"/>
        <v>0</v>
      </c>
    </row>
    <row r="4601" spans="1:7" ht="24" customHeight="1" x14ac:dyDescent="0.2">
      <c r="A4601" s="212"/>
      <c r="C4601" s="74" t="s">
        <v>1745</v>
      </c>
      <c r="E4601" s="178"/>
      <c r="G4601" s="194"/>
    </row>
    <row r="4602" spans="1:7" ht="24" customHeight="1" x14ac:dyDescent="0.2">
      <c r="A4602" s="211" t="str">
        <f t="shared" ref="A4602:A4610" si="1601">IFERROR(VLOOKUP(C4602,Tabla_Insumos,4,FALSE),"")</f>
        <v/>
      </c>
      <c r="B4602" s="211" t="str">
        <f t="shared" ref="B4602:B4610" si="1602">IFERROR(VLOOKUP(C4602,Tabla_Insumos,5,FALSE),"")</f>
        <v/>
      </c>
      <c r="C4602" s="220"/>
      <c r="D4602" s="174" t="str">
        <f t="shared" ref="D4602:D4610" si="1603">IFERROR(VLOOKUP(C4602,Tabla_Insumos,2,FALSE),"")</f>
        <v/>
      </c>
      <c r="E4602" s="173"/>
      <c r="F4602" s="201">
        <f t="shared" ref="F4602:F4610" si="1604">IFERROR(VLOOKUP(C4602,Tabla_Insumos,3,FALSE),0)</f>
        <v>0</v>
      </c>
      <c r="G4602" s="201">
        <f t="shared" ref="G4602:G4610" si="1605">ROUND(E4602*F4602,2)</f>
        <v>0</v>
      </c>
    </row>
    <row r="4603" spans="1:7" ht="24" customHeight="1" x14ac:dyDescent="0.2">
      <c r="A4603" s="211" t="str">
        <f t="shared" si="1601"/>
        <v/>
      </c>
      <c r="B4603" s="211" t="str">
        <f t="shared" si="1602"/>
        <v/>
      </c>
      <c r="C4603" s="220"/>
      <c r="D4603" s="174" t="str">
        <f t="shared" si="1603"/>
        <v/>
      </c>
      <c r="E4603" s="173"/>
      <c r="F4603" s="201">
        <f t="shared" si="1604"/>
        <v>0</v>
      </c>
      <c r="G4603" s="201">
        <f t="shared" si="1605"/>
        <v>0</v>
      </c>
    </row>
    <row r="4604" spans="1:7" ht="24" customHeight="1" x14ac:dyDescent="0.2">
      <c r="A4604" s="211" t="str">
        <f t="shared" si="1601"/>
        <v/>
      </c>
      <c r="B4604" s="211" t="str">
        <f t="shared" si="1602"/>
        <v/>
      </c>
      <c r="C4604" s="221"/>
      <c r="D4604" s="172" t="str">
        <f t="shared" si="1603"/>
        <v/>
      </c>
      <c r="E4604" s="176"/>
      <c r="F4604" s="201">
        <f t="shared" si="1604"/>
        <v>0</v>
      </c>
      <c r="G4604" s="201">
        <f t="shared" si="1605"/>
        <v>0</v>
      </c>
    </row>
    <row r="4605" spans="1:7" ht="24" customHeight="1" x14ac:dyDescent="0.2">
      <c r="A4605" s="211" t="str">
        <f t="shared" si="1601"/>
        <v/>
      </c>
      <c r="B4605" s="211" t="str">
        <f t="shared" si="1602"/>
        <v/>
      </c>
      <c r="C4605" s="221"/>
      <c r="D4605" s="172" t="str">
        <f t="shared" si="1603"/>
        <v/>
      </c>
      <c r="E4605" s="176"/>
      <c r="F4605" s="201">
        <f t="shared" si="1604"/>
        <v>0</v>
      </c>
      <c r="G4605" s="201">
        <f t="shared" si="1605"/>
        <v>0</v>
      </c>
    </row>
    <row r="4606" spans="1:7" ht="24" customHeight="1" x14ac:dyDescent="0.2">
      <c r="A4606" s="211" t="str">
        <f t="shared" si="1601"/>
        <v/>
      </c>
      <c r="B4606" s="211" t="str">
        <f t="shared" si="1602"/>
        <v/>
      </c>
      <c r="C4606" s="221"/>
      <c r="D4606" s="172" t="str">
        <f t="shared" si="1603"/>
        <v/>
      </c>
      <c r="E4606" s="176"/>
      <c r="F4606" s="201">
        <f t="shared" si="1604"/>
        <v>0</v>
      </c>
      <c r="G4606" s="201">
        <f t="shared" si="1605"/>
        <v>0</v>
      </c>
    </row>
    <row r="4607" spans="1:7" ht="24" customHeight="1" x14ac:dyDescent="0.2">
      <c r="A4607" s="211" t="str">
        <f t="shared" si="1601"/>
        <v/>
      </c>
      <c r="B4607" s="211" t="str">
        <f t="shared" si="1602"/>
        <v/>
      </c>
      <c r="C4607" s="221"/>
      <c r="D4607" s="172" t="str">
        <f t="shared" si="1603"/>
        <v/>
      </c>
      <c r="E4607" s="176"/>
      <c r="F4607" s="201">
        <f t="shared" si="1604"/>
        <v>0</v>
      </c>
      <c r="G4607" s="201">
        <f t="shared" si="1605"/>
        <v>0</v>
      </c>
    </row>
    <row r="4608" spans="1:7" ht="24" customHeight="1" x14ac:dyDescent="0.2">
      <c r="A4608" s="211" t="str">
        <f t="shared" si="1601"/>
        <v/>
      </c>
      <c r="B4608" s="211" t="str">
        <f t="shared" si="1602"/>
        <v/>
      </c>
      <c r="C4608" s="221"/>
      <c r="D4608" s="172" t="str">
        <f t="shared" si="1603"/>
        <v/>
      </c>
      <c r="E4608" s="176"/>
      <c r="F4608" s="201">
        <f t="shared" si="1604"/>
        <v>0</v>
      </c>
      <c r="G4608" s="201">
        <f t="shared" si="1605"/>
        <v>0</v>
      </c>
    </row>
    <row r="4609" spans="1:7" ht="24" customHeight="1" x14ac:dyDescent="0.2">
      <c r="A4609" s="211" t="str">
        <f t="shared" si="1601"/>
        <v/>
      </c>
      <c r="B4609" s="211" t="str">
        <f t="shared" si="1602"/>
        <v/>
      </c>
      <c r="C4609" s="221"/>
      <c r="D4609" s="172" t="str">
        <f t="shared" si="1603"/>
        <v/>
      </c>
      <c r="E4609" s="176"/>
      <c r="F4609" s="201">
        <f t="shared" si="1604"/>
        <v>0</v>
      </c>
      <c r="G4609" s="201">
        <f t="shared" si="1605"/>
        <v>0</v>
      </c>
    </row>
    <row r="4610" spans="1:7" ht="24" customHeight="1" x14ac:dyDescent="0.2">
      <c r="A4610" s="211" t="str">
        <f t="shared" si="1601"/>
        <v/>
      </c>
      <c r="B4610" s="211" t="str">
        <f t="shared" si="1602"/>
        <v/>
      </c>
      <c r="C4610" s="221"/>
      <c r="D4610" s="172" t="str">
        <f t="shared" si="1603"/>
        <v/>
      </c>
      <c r="E4610" s="176"/>
      <c r="F4610" s="201">
        <f t="shared" si="1604"/>
        <v>0</v>
      </c>
      <c r="G4610" s="201">
        <f t="shared" si="1605"/>
        <v>0</v>
      </c>
    </row>
    <row r="4611" spans="1:7" ht="24" customHeight="1" x14ac:dyDescent="0.2">
      <c r="A4611" s="213"/>
      <c r="E4611" s="178"/>
      <c r="F4611" s="195" t="s">
        <v>1746</v>
      </c>
      <c r="G4611" s="222">
        <f t="shared" si="1587"/>
        <v>0</v>
      </c>
    </row>
    <row r="4612" spans="1:7" ht="24" customHeight="1" x14ac:dyDescent="0.2">
      <c r="A4612" s="212"/>
      <c r="E4612" s="178"/>
      <c r="G4612" s="194"/>
    </row>
    <row r="4613" spans="1:7" ht="24" customHeight="1" x14ac:dyDescent="0.2">
      <c r="A4613" s="214" t="str">
        <f t="shared" ref="A4613" si="1606">B4571</f>
        <v>15.1.3</v>
      </c>
      <c r="B4613" s="98" t="str">
        <f t="shared" ref="B4613" si="1607">C4571</f>
        <v>Tablero general de baja tensión (TGBT) y tablero de transferencia Automática (TTA)</v>
      </c>
      <c r="C4613" s="197"/>
      <c r="D4613" s="197" t="s">
        <v>1747</v>
      </c>
      <c r="E4613" s="198"/>
      <c r="F4613" s="225" t="s">
        <v>1748</v>
      </c>
      <c r="G4613" s="226">
        <f t="shared" si="1590"/>
        <v>0</v>
      </c>
    </row>
    <row r="4614" spans="1:7" ht="24" customHeight="1" x14ac:dyDescent="0.2">
      <c r="A4614" s="203" t="s">
        <v>1725</v>
      </c>
      <c r="B4614" s="204"/>
      <c r="C4614" s="99"/>
      <c r="D4614" s="99"/>
      <c r="E4614" s="99"/>
      <c r="F4614" s="99"/>
      <c r="G4614" s="215"/>
    </row>
    <row r="4615" spans="1:7" ht="24" customHeight="1" x14ac:dyDescent="0.2">
      <c r="A4615" s="206" t="s">
        <v>1726</v>
      </c>
      <c r="B4615" s="207" t="str">
        <f>Comitente</f>
        <v>SUBSECRETARIA DE OBRAS PUBLICAS</v>
      </c>
      <c r="C4615" s="216"/>
      <c r="D4615" s="74"/>
      <c r="E4615" s="74"/>
      <c r="F4615" s="190"/>
      <c r="G4615" s="191"/>
    </row>
    <row r="4616" spans="1:7" ht="24" customHeight="1" x14ac:dyDescent="0.2">
      <c r="A4616" s="206" t="s">
        <v>1727</v>
      </c>
      <c r="B4616" s="207">
        <f>Contratista</f>
        <v>0</v>
      </c>
      <c r="C4616" s="217"/>
      <c r="D4616" s="217"/>
      <c r="E4616" s="217"/>
      <c r="F4616" s="190"/>
      <c r="G4616" s="191"/>
    </row>
    <row r="4617" spans="1:7" ht="24" customHeight="1" x14ac:dyDescent="0.2">
      <c r="A4617" s="206" t="s">
        <v>1728</v>
      </c>
      <c r="B4617" s="207" t="str">
        <f>Obra</f>
        <v>CAPS. VIRGEN DE GUADALUPE</v>
      </c>
      <c r="C4617" s="217"/>
      <c r="D4617" s="217"/>
      <c r="E4617" s="217"/>
      <c r="F4617" s="190" t="s">
        <v>1729</v>
      </c>
      <c r="G4617" s="218">
        <f>Fecha_Base</f>
        <v>0</v>
      </c>
    </row>
    <row r="4618" spans="1:7" ht="24" customHeight="1" x14ac:dyDescent="0.2">
      <c r="A4618" s="208" t="s">
        <v>1730</v>
      </c>
      <c r="B4618" s="100" t="str">
        <f>Ubicación</f>
        <v xml:space="preserve"> Calle Enfermera Medina y Cristobal Colon - Dpto. CAUCETE   -  Sup. 227,50m2</v>
      </c>
      <c r="C4618" s="74"/>
      <c r="E4618" s="178"/>
      <c r="G4618" s="194"/>
    </row>
    <row r="4619" spans="1:7" ht="24" customHeight="1" x14ac:dyDescent="0.2">
      <c r="A4619" s="208" t="s">
        <v>1731</v>
      </c>
      <c r="B4619" s="192">
        <f t="shared" ref="B4619:B4668" si="1608">IFERROR(VALUE(LEFT(B4620,FIND(".",B4620)-1)),"")</f>
        <v>15</v>
      </c>
      <c r="C4619" s="71" t="str">
        <f>IFERROR(VLOOKUP(B4619,Tabla_CyP,2,FALSE),"VIDRIOS Y ESPEJOS ")</f>
        <v xml:space="preserve">VIDRIOS Y ESPEJOS </v>
      </c>
      <c r="E4619" s="178"/>
      <c r="G4619" s="194"/>
    </row>
    <row r="4620" spans="1:7" ht="24" customHeight="1" x14ac:dyDescent="0.2">
      <c r="A4620" s="208" t="s">
        <v>1732</v>
      </c>
      <c r="B4620" s="193" t="str">
        <f>IFERROR(VLOOKUP(COUNTIF($A$1:A4620,"ANALISIS DE PRECIOS"),Tabla_NumeroItem,2,FALSE),"")</f>
        <v>15.2.1</v>
      </c>
      <c r="C4620" s="71" t="str">
        <f>IFERROR(VLOOKUP(B4620,Tabla_CyP,2,FALSE),"")</f>
        <v xml:space="preserve">Artefactos </v>
      </c>
      <c r="E4620" s="178"/>
      <c r="F4620" s="190" t="s">
        <v>1733</v>
      </c>
      <c r="G4620" s="194" t="str">
        <f>IFERROR(VLOOKUP(B4620,Tabla_CyP,4,FALSE),"")</f>
        <v>gl</v>
      </c>
    </row>
    <row r="4621" spans="1:7" ht="24" customHeight="1" x14ac:dyDescent="0.2">
      <c r="A4621" s="208"/>
      <c r="B4621" s="100"/>
      <c r="E4621" s="178"/>
      <c r="G4621" s="194"/>
    </row>
    <row r="4622" spans="1:7" ht="24" customHeight="1" x14ac:dyDescent="0.2">
      <c r="A4622" s="419" t="s">
        <v>1734</v>
      </c>
      <c r="B4622" s="420"/>
      <c r="C4622" s="421" t="s">
        <v>1690</v>
      </c>
      <c r="D4622" s="421" t="s">
        <v>1735</v>
      </c>
      <c r="E4622" s="423" t="s">
        <v>1736</v>
      </c>
      <c r="F4622" s="425" t="s">
        <v>1737</v>
      </c>
      <c r="G4622" s="425" t="s">
        <v>1738</v>
      </c>
    </row>
    <row r="4623" spans="1:7" ht="24" customHeight="1" x14ac:dyDescent="0.2">
      <c r="A4623" s="209" t="s">
        <v>1739</v>
      </c>
      <c r="B4623" s="209" t="s">
        <v>1740</v>
      </c>
      <c r="C4623" s="422"/>
      <c r="D4623" s="422"/>
      <c r="E4623" s="424"/>
      <c r="F4623" s="426"/>
      <c r="G4623" s="426"/>
    </row>
    <row r="4624" spans="1:7" ht="24" customHeight="1" x14ac:dyDescent="0.2">
      <c r="A4624" s="189"/>
      <c r="B4624" s="210"/>
      <c r="C4624" s="89" t="s">
        <v>1741</v>
      </c>
      <c r="D4624" s="197"/>
      <c r="E4624" s="198"/>
      <c r="F4624" s="199"/>
      <c r="G4624" s="200"/>
    </row>
    <row r="4625" spans="1:7" ht="24" customHeight="1" x14ac:dyDescent="0.2">
      <c r="A4625" s="211" t="str">
        <f t="shared" ref="A4625:A4638" si="1609">IFERROR(VLOOKUP(C4625,Tabla_Insumos,4,FALSE),"")</f>
        <v/>
      </c>
      <c r="B4625" s="211" t="str">
        <f>IFERROR(VLOOKUP(C4625,Tabla_Insumos,5,FALSE),"")</f>
        <v/>
      </c>
      <c r="C4625" s="220"/>
      <c r="D4625" s="174" t="str">
        <f t="shared" ref="D4625:D4638" si="1610">IFERROR(VLOOKUP(C4625,Tabla_Insumos,2,FALSE),"")</f>
        <v/>
      </c>
      <c r="E4625" s="173"/>
      <c r="F4625" s="201">
        <f t="shared" ref="F4625:F4638" si="1611">IFERROR(VLOOKUP(C4625,Tabla_Insumos,3,FALSE),0)</f>
        <v>0</v>
      </c>
      <c r="G4625" s="201">
        <f t="shared" ref="G4625:G4638" si="1612">ROUND(E4625*F4625,2)</f>
        <v>0</v>
      </c>
    </row>
    <row r="4626" spans="1:7" ht="24" customHeight="1" x14ac:dyDescent="0.2">
      <c r="A4626" s="211" t="str">
        <f t="shared" si="1609"/>
        <v/>
      </c>
      <c r="B4626" s="211" t="str">
        <f t="shared" ref="B4626:B4638" si="1613">IFERROR(VLOOKUP(C4626,Tabla_Insumos,5,FALSE),"")</f>
        <v/>
      </c>
      <c r="C4626" s="220"/>
      <c r="D4626" s="174" t="str">
        <f t="shared" si="1610"/>
        <v/>
      </c>
      <c r="E4626" s="173"/>
      <c r="F4626" s="201">
        <f t="shared" si="1611"/>
        <v>0</v>
      </c>
      <c r="G4626" s="201">
        <f t="shared" si="1612"/>
        <v>0</v>
      </c>
    </row>
    <row r="4627" spans="1:7" ht="24" customHeight="1" x14ac:dyDescent="0.2">
      <c r="A4627" s="211" t="str">
        <f t="shared" si="1609"/>
        <v/>
      </c>
      <c r="B4627" s="211" t="str">
        <f t="shared" si="1613"/>
        <v/>
      </c>
      <c r="C4627" s="227"/>
      <c r="D4627" s="174" t="str">
        <f t="shared" si="1610"/>
        <v/>
      </c>
      <c r="E4627" s="173"/>
      <c r="F4627" s="201">
        <f t="shared" si="1611"/>
        <v>0</v>
      </c>
      <c r="G4627" s="201">
        <f t="shared" si="1612"/>
        <v>0</v>
      </c>
    </row>
    <row r="4628" spans="1:7" ht="24" customHeight="1" x14ac:dyDescent="0.2">
      <c r="A4628" s="211" t="str">
        <f t="shared" si="1609"/>
        <v/>
      </c>
      <c r="B4628" s="211" t="str">
        <f t="shared" si="1613"/>
        <v/>
      </c>
      <c r="C4628" s="220"/>
      <c r="D4628" s="174" t="str">
        <f t="shared" si="1610"/>
        <v/>
      </c>
      <c r="E4628" s="173"/>
      <c r="F4628" s="201">
        <f t="shared" si="1611"/>
        <v>0</v>
      </c>
      <c r="G4628" s="201">
        <f t="shared" si="1612"/>
        <v>0</v>
      </c>
    </row>
    <row r="4629" spans="1:7" ht="24" customHeight="1" x14ac:dyDescent="0.2">
      <c r="A4629" s="211" t="str">
        <f t="shared" si="1609"/>
        <v/>
      </c>
      <c r="B4629" s="211" t="str">
        <f t="shared" si="1613"/>
        <v/>
      </c>
      <c r="C4629" s="221"/>
      <c r="D4629" s="172" t="str">
        <f t="shared" si="1610"/>
        <v/>
      </c>
      <c r="E4629" s="176"/>
      <c r="F4629" s="201">
        <f t="shared" si="1611"/>
        <v>0</v>
      </c>
      <c r="G4629" s="201">
        <f t="shared" si="1612"/>
        <v>0</v>
      </c>
    </row>
    <row r="4630" spans="1:7" ht="24" customHeight="1" x14ac:dyDescent="0.2">
      <c r="A4630" s="211" t="str">
        <f t="shared" si="1609"/>
        <v/>
      </c>
      <c r="B4630" s="211" t="str">
        <f t="shared" si="1613"/>
        <v/>
      </c>
      <c r="C4630" s="221"/>
      <c r="D4630" s="172" t="str">
        <f t="shared" si="1610"/>
        <v/>
      </c>
      <c r="E4630" s="176"/>
      <c r="F4630" s="201">
        <f t="shared" si="1611"/>
        <v>0</v>
      </c>
      <c r="G4630" s="201">
        <f t="shared" si="1612"/>
        <v>0</v>
      </c>
    </row>
    <row r="4631" spans="1:7" ht="24" customHeight="1" x14ac:dyDescent="0.2">
      <c r="A4631" s="211" t="str">
        <f t="shared" si="1609"/>
        <v/>
      </c>
      <c r="B4631" s="211" t="str">
        <f t="shared" si="1613"/>
        <v/>
      </c>
      <c r="C4631" s="221"/>
      <c r="D4631" s="172" t="str">
        <f t="shared" si="1610"/>
        <v/>
      </c>
      <c r="E4631" s="176"/>
      <c r="F4631" s="201">
        <f t="shared" si="1611"/>
        <v>0</v>
      </c>
      <c r="G4631" s="201">
        <f t="shared" si="1612"/>
        <v>0</v>
      </c>
    </row>
    <row r="4632" spans="1:7" ht="24" customHeight="1" x14ac:dyDescent="0.2">
      <c r="A4632" s="211" t="str">
        <f t="shared" si="1609"/>
        <v/>
      </c>
      <c r="B4632" s="211" t="str">
        <f t="shared" si="1613"/>
        <v/>
      </c>
      <c r="C4632" s="221"/>
      <c r="D4632" s="172" t="str">
        <f t="shared" si="1610"/>
        <v/>
      </c>
      <c r="E4632" s="176"/>
      <c r="F4632" s="201">
        <f t="shared" si="1611"/>
        <v>0</v>
      </c>
      <c r="G4632" s="201">
        <f t="shared" si="1612"/>
        <v>0</v>
      </c>
    </row>
    <row r="4633" spans="1:7" ht="24" customHeight="1" x14ac:dyDescent="0.2">
      <c r="A4633" s="211" t="str">
        <f t="shared" si="1609"/>
        <v/>
      </c>
      <c r="B4633" s="211" t="str">
        <f t="shared" si="1613"/>
        <v/>
      </c>
      <c r="C4633" s="221"/>
      <c r="D4633" s="172" t="str">
        <f t="shared" si="1610"/>
        <v/>
      </c>
      <c r="E4633" s="176"/>
      <c r="F4633" s="201">
        <f t="shared" si="1611"/>
        <v>0</v>
      </c>
      <c r="G4633" s="201">
        <f t="shared" si="1612"/>
        <v>0</v>
      </c>
    </row>
    <row r="4634" spans="1:7" ht="24" customHeight="1" x14ac:dyDescent="0.2">
      <c r="A4634" s="211" t="str">
        <f t="shared" si="1609"/>
        <v/>
      </c>
      <c r="B4634" s="211" t="str">
        <f t="shared" si="1613"/>
        <v/>
      </c>
      <c r="C4634" s="221"/>
      <c r="D4634" s="172" t="str">
        <f t="shared" si="1610"/>
        <v/>
      </c>
      <c r="E4634" s="176"/>
      <c r="F4634" s="201">
        <f t="shared" si="1611"/>
        <v>0</v>
      </c>
      <c r="G4634" s="201">
        <f t="shared" si="1612"/>
        <v>0</v>
      </c>
    </row>
    <row r="4635" spans="1:7" ht="24" customHeight="1" x14ac:dyDescent="0.2">
      <c r="A4635" s="211" t="str">
        <f t="shared" si="1609"/>
        <v/>
      </c>
      <c r="B4635" s="211" t="str">
        <f t="shared" si="1613"/>
        <v/>
      </c>
      <c r="C4635" s="221"/>
      <c r="D4635" s="172" t="str">
        <f t="shared" si="1610"/>
        <v/>
      </c>
      <c r="E4635" s="176"/>
      <c r="F4635" s="201">
        <f t="shared" si="1611"/>
        <v>0</v>
      </c>
      <c r="G4635" s="201">
        <f t="shared" si="1612"/>
        <v>0</v>
      </c>
    </row>
    <row r="4636" spans="1:7" ht="24" customHeight="1" x14ac:dyDescent="0.2">
      <c r="A4636" s="211" t="str">
        <f t="shared" si="1609"/>
        <v/>
      </c>
      <c r="B4636" s="211" t="str">
        <f t="shared" si="1613"/>
        <v/>
      </c>
      <c r="C4636" s="221"/>
      <c r="D4636" s="172" t="str">
        <f t="shared" si="1610"/>
        <v/>
      </c>
      <c r="E4636" s="176"/>
      <c r="F4636" s="201">
        <f t="shared" si="1611"/>
        <v>0</v>
      </c>
      <c r="G4636" s="201">
        <f t="shared" si="1612"/>
        <v>0</v>
      </c>
    </row>
    <row r="4637" spans="1:7" ht="24" customHeight="1" x14ac:dyDescent="0.2">
      <c r="A4637" s="211" t="str">
        <f t="shared" si="1609"/>
        <v/>
      </c>
      <c r="B4637" s="211" t="str">
        <f t="shared" si="1613"/>
        <v/>
      </c>
      <c r="C4637" s="221"/>
      <c r="D4637" s="172" t="str">
        <f t="shared" si="1610"/>
        <v/>
      </c>
      <c r="E4637" s="176"/>
      <c r="F4637" s="201">
        <f t="shared" si="1611"/>
        <v>0</v>
      </c>
      <c r="G4637" s="201">
        <f t="shared" si="1612"/>
        <v>0</v>
      </c>
    </row>
    <row r="4638" spans="1:7" ht="24" customHeight="1" x14ac:dyDescent="0.2">
      <c r="A4638" s="211" t="str">
        <f t="shared" si="1609"/>
        <v/>
      </c>
      <c r="B4638" s="211" t="str">
        <f t="shared" si="1613"/>
        <v/>
      </c>
      <c r="C4638" s="221"/>
      <c r="D4638" s="172" t="str">
        <f t="shared" si="1610"/>
        <v/>
      </c>
      <c r="E4638" s="176"/>
      <c r="F4638" s="202">
        <f t="shared" si="1611"/>
        <v>0</v>
      </c>
      <c r="G4638" s="201">
        <f t="shared" si="1612"/>
        <v>0</v>
      </c>
    </row>
    <row r="4639" spans="1:7" ht="24" customHeight="1" x14ac:dyDescent="0.2">
      <c r="A4639" s="212"/>
      <c r="E4639" s="178"/>
      <c r="F4639" s="195" t="s">
        <v>1742</v>
      </c>
      <c r="G4639" s="222">
        <f t="shared" ref="G4639:G4688" si="1614">SUBTOTAL(9,G4625:G4638)</f>
        <v>0</v>
      </c>
    </row>
    <row r="4640" spans="1:7" ht="24" customHeight="1" x14ac:dyDescent="0.2">
      <c r="A4640" s="212"/>
      <c r="C4640" s="74" t="s">
        <v>1743</v>
      </c>
      <c r="E4640" s="178"/>
      <c r="G4640" s="194"/>
    </row>
    <row r="4641" spans="1:7" ht="24" customHeight="1" x14ac:dyDescent="0.2">
      <c r="A4641" s="211" t="str">
        <f t="shared" ref="A4641:A4648" si="1615">IFERROR(VLOOKUP(C4641,Tabla_Insumos,4,FALSE),"")</f>
        <v/>
      </c>
      <c r="B4641" s="211" t="str">
        <f t="shared" ref="B4641:B4648" si="1616">IFERROR(VLOOKUP(A4641,Tabla_Indices,5,FALSE),"")</f>
        <v/>
      </c>
      <c r="C4641" s="220"/>
      <c r="D4641" s="174" t="str">
        <f t="shared" ref="D4641:D4648" si="1617">IFERROR(VLOOKUP(C4641,Tabla_Insumos,2,FALSE),"")</f>
        <v/>
      </c>
      <c r="E4641" s="173"/>
      <c r="F4641" s="201">
        <f t="shared" ref="F4641:F4648" si="1618">IFERROR(VLOOKUP(C4641,Tabla_Insumos,3,FALSE),0)</f>
        <v>0</v>
      </c>
      <c r="G4641" s="201">
        <f t="shared" ref="G4641:G4648" si="1619">ROUND(E4641*F4641,2)</f>
        <v>0</v>
      </c>
    </row>
    <row r="4642" spans="1:7" ht="24" customHeight="1" x14ac:dyDescent="0.2">
      <c r="A4642" s="211" t="str">
        <f t="shared" si="1615"/>
        <v/>
      </c>
      <c r="B4642" s="211" t="str">
        <f t="shared" si="1616"/>
        <v/>
      </c>
      <c r="C4642" s="220"/>
      <c r="D4642" s="174" t="str">
        <f t="shared" si="1617"/>
        <v/>
      </c>
      <c r="E4642" s="173"/>
      <c r="F4642" s="201">
        <f t="shared" si="1618"/>
        <v>0</v>
      </c>
      <c r="G4642" s="201">
        <f t="shared" si="1619"/>
        <v>0</v>
      </c>
    </row>
    <row r="4643" spans="1:7" ht="24" customHeight="1" x14ac:dyDescent="0.2">
      <c r="A4643" s="211" t="str">
        <f t="shared" si="1615"/>
        <v/>
      </c>
      <c r="B4643" s="211" t="str">
        <f t="shared" si="1616"/>
        <v/>
      </c>
      <c r="C4643" s="220"/>
      <c r="D4643" s="174" t="str">
        <f t="shared" si="1617"/>
        <v/>
      </c>
      <c r="E4643" s="173"/>
      <c r="F4643" s="201">
        <f t="shared" si="1618"/>
        <v>0</v>
      </c>
      <c r="G4643" s="201">
        <f t="shared" si="1619"/>
        <v>0</v>
      </c>
    </row>
    <row r="4644" spans="1:7" ht="24" customHeight="1" x14ac:dyDescent="0.2">
      <c r="A4644" s="211" t="str">
        <f t="shared" si="1615"/>
        <v/>
      </c>
      <c r="B4644" s="211" t="str">
        <f t="shared" si="1616"/>
        <v/>
      </c>
      <c r="C4644" s="220"/>
      <c r="D4644" s="174" t="str">
        <f t="shared" si="1617"/>
        <v/>
      </c>
      <c r="E4644" s="173"/>
      <c r="F4644" s="201">
        <f t="shared" si="1618"/>
        <v>0</v>
      </c>
      <c r="G4644" s="201">
        <f t="shared" si="1619"/>
        <v>0</v>
      </c>
    </row>
    <row r="4645" spans="1:7" ht="24" customHeight="1" x14ac:dyDescent="0.2">
      <c r="A4645" s="211" t="str">
        <f t="shared" si="1615"/>
        <v/>
      </c>
      <c r="B4645" s="211" t="str">
        <f t="shared" si="1616"/>
        <v/>
      </c>
      <c r="C4645" s="220"/>
      <c r="D4645" s="174" t="str">
        <f t="shared" si="1617"/>
        <v/>
      </c>
      <c r="E4645" s="173"/>
      <c r="F4645" s="201">
        <f t="shared" si="1618"/>
        <v>0</v>
      </c>
      <c r="G4645" s="201">
        <f t="shared" si="1619"/>
        <v>0</v>
      </c>
    </row>
    <row r="4646" spans="1:7" ht="24" customHeight="1" x14ac:dyDescent="0.2">
      <c r="A4646" s="211" t="str">
        <f t="shared" si="1615"/>
        <v/>
      </c>
      <c r="B4646" s="211" t="str">
        <f t="shared" si="1616"/>
        <v/>
      </c>
      <c r="C4646" s="220"/>
      <c r="D4646" s="174" t="str">
        <f t="shared" si="1617"/>
        <v/>
      </c>
      <c r="E4646" s="173"/>
      <c r="F4646" s="201">
        <f t="shared" si="1618"/>
        <v>0</v>
      </c>
      <c r="G4646" s="201">
        <f t="shared" si="1619"/>
        <v>0</v>
      </c>
    </row>
    <row r="4647" spans="1:7" ht="24" customHeight="1" x14ac:dyDescent="0.2">
      <c r="A4647" s="211" t="str">
        <f t="shared" si="1615"/>
        <v/>
      </c>
      <c r="B4647" s="211" t="str">
        <f t="shared" si="1616"/>
        <v/>
      </c>
      <c r="C4647" s="221"/>
      <c r="D4647" s="172" t="str">
        <f t="shared" si="1617"/>
        <v/>
      </c>
      <c r="E4647" s="176"/>
      <c r="F4647" s="201">
        <f t="shared" si="1618"/>
        <v>0</v>
      </c>
      <c r="G4647" s="201">
        <f t="shared" si="1619"/>
        <v>0</v>
      </c>
    </row>
    <row r="4648" spans="1:7" ht="24" customHeight="1" x14ac:dyDescent="0.2">
      <c r="A4648" s="211" t="str">
        <f t="shared" si="1615"/>
        <v/>
      </c>
      <c r="B4648" s="211" t="str">
        <f t="shared" si="1616"/>
        <v/>
      </c>
      <c r="C4648" s="221"/>
      <c r="D4648" s="172" t="str">
        <f t="shared" si="1617"/>
        <v/>
      </c>
      <c r="E4648" s="176"/>
      <c r="F4648" s="201">
        <f t="shared" si="1618"/>
        <v>0</v>
      </c>
      <c r="G4648" s="201">
        <f t="shared" si="1619"/>
        <v>0</v>
      </c>
    </row>
    <row r="4649" spans="1:7" ht="24" customHeight="1" x14ac:dyDescent="0.2">
      <c r="A4649" s="212"/>
      <c r="E4649" s="178"/>
      <c r="F4649" s="195" t="s">
        <v>1744</v>
      </c>
      <c r="G4649" s="222">
        <f t="shared" ref="G4649:G4698" si="1620">SUBTOTAL(9,G4641:G4648)</f>
        <v>0</v>
      </c>
    </row>
    <row r="4650" spans="1:7" ht="24" customHeight="1" x14ac:dyDescent="0.2">
      <c r="A4650" s="212"/>
      <c r="C4650" s="74" t="s">
        <v>1745</v>
      </c>
      <c r="E4650" s="178"/>
      <c r="G4650" s="194"/>
    </row>
    <row r="4651" spans="1:7" ht="24" customHeight="1" x14ac:dyDescent="0.2">
      <c r="A4651" s="211" t="str">
        <f t="shared" ref="A4651:A4659" si="1621">IFERROR(VLOOKUP(C4651,Tabla_Insumos,4,FALSE),"")</f>
        <v/>
      </c>
      <c r="B4651" s="211" t="str">
        <f t="shared" ref="B4651:B4659" si="1622">IFERROR(VLOOKUP(C4651,Tabla_Insumos,5,FALSE),"")</f>
        <v/>
      </c>
      <c r="C4651" s="220"/>
      <c r="D4651" s="174" t="str">
        <f t="shared" ref="D4651:D4659" si="1623">IFERROR(VLOOKUP(C4651,Tabla_Insumos,2,FALSE),"")</f>
        <v/>
      </c>
      <c r="E4651" s="173"/>
      <c r="F4651" s="201">
        <f t="shared" ref="F4651:F4659" si="1624">IFERROR(VLOOKUP(C4651,Tabla_Insumos,3,FALSE),0)</f>
        <v>0</v>
      </c>
      <c r="G4651" s="201">
        <f t="shared" ref="G4651:G4659" si="1625">ROUND(E4651*F4651,2)</f>
        <v>0</v>
      </c>
    </row>
    <row r="4652" spans="1:7" ht="24" customHeight="1" x14ac:dyDescent="0.2">
      <c r="A4652" s="211" t="str">
        <f t="shared" si="1621"/>
        <v/>
      </c>
      <c r="B4652" s="211" t="str">
        <f t="shared" si="1622"/>
        <v/>
      </c>
      <c r="C4652" s="220"/>
      <c r="D4652" s="174" t="str">
        <f t="shared" si="1623"/>
        <v/>
      </c>
      <c r="E4652" s="173"/>
      <c r="F4652" s="201">
        <f t="shared" si="1624"/>
        <v>0</v>
      </c>
      <c r="G4652" s="201">
        <f t="shared" si="1625"/>
        <v>0</v>
      </c>
    </row>
    <row r="4653" spans="1:7" ht="24" customHeight="1" x14ac:dyDescent="0.2">
      <c r="A4653" s="211" t="str">
        <f t="shared" si="1621"/>
        <v/>
      </c>
      <c r="B4653" s="211" t="str">
        <f t="shared" si="1622"/>
        <v/>
      </c>
      <c r="C4653" s="221"/>
      <c r="D4653" s="172" t="str">
        <f t="shared" si="1623"/>
        <v/>
      </c>
      <c r="E4653" s="176"/>
      <c r="F4653" s="201">
        <f t="shared" si="1624"/>
        <v>0</v>
      </c>
      <c r="G4653" s="201">
        <f t="shared" si="1625"/>
        <v>0</v>
      </c>
    </row>
    <row r="4654" spans="1:7" ht="24" customHeight="1" x14ac:dyDescent="0.2">
      <c r="A4654" s="211" t="str">
        <f t="shared" si="1621"/>
        <v/>
      </c>
      <c r="B4654" s="211" t="str">
        <f t="shared" si="1622"/>
        <v/>
      </c>
      <c r="C4654" s="221"/>
      <c r="D4654" s="172" t="str">
        <f t="shared" si="1623"/>
        <v/>
      </c>
      <c r="E4654" s="176"/>
      <c r="F4654" s="201">
        <f t="shared" si="1624"/>
        <v>0</v>
      </c>
      <c r="G4654" s="201">
        <f t="shared" si="1625"/>
        <v>0</v>
      </c>
    </row>
    <row r="4655" spans="1:7" ht="24" customHeight="1" x14ac:dyDescent="0.2">
      <c r="A4655" s="211" t="str">
        <f t="shared" si="1621"/>
        <v/>
      </c>
      <c r="B4655" s="211" t="str">
        <f t="shared" si="1622"/>
        <v/>
      </c>
      <c r="C4655" s="221"/>
      <c r="D4655" s="172" t="str">
        <f t="shared" si="1623"/>
        <v/>
      </c>
      <c r="E4655" s="176"/>
      <c r="F4655" s="201">
        <f t="shared" si="1624"/>
        <v>0</v>
      </c>
      <c r="G4655" s="201">
        <f t="shared" si="1625"/>
        <v>0</v>
      </c>
    </row>
    <row r="4656" spans="1:7" ht="24" customHeight="1" x14ac:dyDescent="0.2">
      <c r="A4656" s="211" t="str">
        <f t="shared" si="1621"/>
        <v/>
      </c>
      <c r="B4656" s="211" t="str">
        <f t="shared" si="1622"/>
        <v/>
      </c>
      <c r="C4656" s="221"/>
      <c r="D4656" s="172" t="str">
        <f t="shared" si="1623"/>
        <v/>
      </c>
      <c r="E4656" s="176"/>
      <c r="F4656" s="201">
        <f t="shared" si="1624"/>
        <v>0</v>
      </c>
      <c r="G4656" s="201">
        <f t="shared" si="1625"/>
        <v>0</v>
      </c>
    </row>
    <row r="4657" spans="1:7" ht="24" customHeight="1" x14ac:dyDescent="0.2">
      <c r="A4657" s="211" t="str">
        <f t="shared" si="1621"/>
        <v/>
      </c>
      <c r="B4657" s="211" t="str">
        <f t="shared" si="1622"/>
        <v/>
      </c>
      <c r="C4657" s="221"/>
      <c r="D4657" s="172" t="str">
        <f t="shared" si="1623"/>
        <v/>
      </c>
      <c r="E4657" s="176"/>
      <c r="F4657" s="201">
        <f t="shared" si="1624"/>
        <v>0</v>
      </c>
      <c r="G4657" s="201">
        <f t="shared" si="1625"/>
        <v>0</v>
      </c>
    </row>
    <row r="4658" spans="1:7" ht="24" customHeight="1" x14ac:dyDescent="0.2">
      <c r="A4658" s="211" t="str">
        <f t="shared" si="1621"/>
        <v/>
      </c>
      <c r="B4658" s="211" t="str">
        <f t="shared" si="1622"/>
        <v/>
      </c>
      <c r="C4658" s="221"/>
      <c r="D4658" s="172" t="str">
        <f t="shared" si="1623"/>
        <v/>
      </c>
      <c r="E4658" s="176"/>
      <c r="F4658" s="201">
        <f t="shared" si="1624"/>
        <v>0</v>
      </c>
      <c r="G4658" s="201">
        <f t="shared" si="1625"/>
        <v>0</v>
      </c>
    </row>
    <row r="4659" spans="1:7" ht="24" customHeight="1" x14ac:dyDescent="0.2">
      <c r="A4659" s="211" t="str">
        <f t="shared" si="1621"/>
        <v/>
      </c>
      <c r="B4659" s="211" t="str">
        <f t="shared" si="1622"/>
        <v/>
      </c>
      <c r="C4659" s="221"/>
      <c r="D4659" s="172" t="str">
        <f t="shared" si="1623"/>
        <v/>
      </c>
      <c r="E4659" s="176"/>
      <c r="F4659" s="201">
        <f t="shared" si="1624"/>
        <v>0</v>
      </c>
      <c r="G4659" s="201">
        <f t="shared" si="1625"/>
        <v>0</v>
      </c>
    </row>
    <row r="4660" spans="1:7" ht="24" customHeight="1" x14ac:dyDescent="0.2">
      <c r="A4660" s="213"/>
      <c r="E4660" s="178"/>
      <c r="F4660" s="195" t="s">
        <v>1746</v>
      </c>
      <c r="G4660" s="222">
        <f t="shared" ref="G4660:G4709" si="1626">SUBTOTAL(9,G4651:G4659)</f>
        <v>0</v>
      </c>
    </row>
    <row r="4661" spans="1:7" ht="24" customHeight="1" x14ac:dyDescent="0.2">
      <c r="A4661" s="212"/>
      <c r="E4661" s="178"/>
      <c r="G4661" s="194"/>
    </row>
    <row r="4662" spans="1:7" ht="24" customHeight="1" x14ac:dyDescent="0.2">
      <c r="A4662" s="214" t="str">
        <f t="shared" ref="A4662" si="1627">B4620</f>
        <v>15.2.1</v>
      </c>
      <c r="B4662" s="98" t="str">
        <f t="shared" ref="B4662" si="1628">C4620</f>
        <v xml:space="preserve">Artefactos </v>
      </c>
      <c r="C4662" s="197"/>
      <c r="D4662" s="197" t="s">
        <v>1747</v>
      </c>
      <c r="E4662" s="198"/>
      <c r="F4662" s="225" t="s">
        <v>1748</v>
      </c>
      <c r="G4662" s="226">
        <f t="shared" ref="G4662:G4711" si="1629">SUBTOTAL(9,G4625:G4661)</f>
        <v>0</v>
      </c>
    </row>
    <row r="4663" spans="1:7" ht="24" customHeight="1" x14ac:dyDescent="0.2">
      <c r="A4663" s="203" t="s">
        <v>1725</v>
      </c>
      <c r="B4663" s="204"/>
      <c r="C4663" s="99"/>
      <c r="D4663" s="99"/>
      <c r="E4663" s="99"/>
      <c r="F4663" s="99"/>
      <c r="G4663" s="215"/>
    </row>
    <row r="4664" spans="1:7" ht="24" customHeight="1" x14ac:dyDescent="0.2">
      <c r="A4664" s="206" t="s">
        <v>1726</v>
      </c>
      <c r="B4664" s="207" t="str">
        <f>Comitente</f>
        <v>SUBSECRETARIA DE OBRAS PUBLICAS</v>
      </c>
      <c r="C4664" s="216"/>
      <c r="D4664" s="74"/>
      <c r="E4664" s="74"/>
      <c r="F4664" s="190"/>
      <c r="G4664" s="191"/>
    </row>
    <row r="4665" spans="1:7" ht="24" customHeight="1" x14ac:dyDescent="0.2">
      <c r="A4665" s="206" t="s">
        <v>1727</v>
      </c>
      <c r="B4665" s="207">
        <f>Contratista</f>
        <v>0</v>
      </c>
      <c r="C4665" s="217"/>
      <c r="D4665" s="217"/>
      <c r="E4665" s="217"/>
      <c r="F4665" s="190"/>
      <c r="G4665" s="191"/>
    </row>
    <row r="4666" spans="1:7" ht="24" customHeight="1" x14ac:dyDescent="0.2">
      <c r="A4666" s="206" t="s">
        <v>1728</v>
      </c>
      <c r="B4666" s="207" t="str">
        <f>Obra</f>
        <v>CAPS. VIRGEN DE GUADALUPE</v>
      </c>
      <c r="C4666" s="217"/>
      <c r="D4666" s="217"/>
      <c r="E4666" s="217"/>
      <c r="F4666" s="190" t="s">
        <v>1729</v>
      </c>
      <c r="G4666" s="218">
        <f>Fecha_Base</f>
        <v>0</v>
      </c>
    </row>
    <row r="4667" spans="1:7" ht="24" customHeight="1" x14ac:dyDescent="0.2">
      <c r="A4667" s="208" t="s">
        <v>1730</v>
      </c>
      <c r="B4667" s="100" t="str">
        <f>Ubicación</f>
        <v xml:space="preserve"> Calle Enfermera Medina y Cristobal Colon - Dpto. CAUCETE   -  Sup. 227,50m2</v>
      </c>
      <c r="C4667" s="74"/>
      <c r="E4667" s="178"/>
      <c r="G4667" s="194"/>
    </row>
    <row r="4668" spans="1:7" ht="24" customHeight="1" x14ac:dyDescent="0.2">
      <c r="A4668" s="208" t="s">
        <v>1731</v>
      </c>
      <c r="B4668" s="192">
        <f t="shared" si="1608"/>
        <v>15</v>
      </c>
      <c r="C4668" s="71" t="str">
        <f>IFERROR(VLOOKUP(B4668,Tabla_CyP,2,FALSE),"VIDRIOS Y ESPEJOS ")</f>
        <v xml:space="preserve">VIDRIOS Y ESPEJOS </v>
      </c>
      <c r="E4668" s="178"/>
      <c r="G4668" s="194"/>
    </row>
    <row r="4669" spans="1:7" ht="24" customHeight="1" x14ac:dyDescent="0.2">
      <c r="A4669" s="208" t="s">
        <v>1732</v>
      </c>
      <c r="B4669" s="193" t="str">
        <f>IFERROR(VLOOKUP(COUNTIF($A$1:A4669,"ANALISIS DE PRECIOS"),Tabla_NumeroItem,2,FALSE),"")</f>
        <v>15.2.2</v>
      </c>
      <c r="C4669" s="71" t="str">
        <f>IFERROR(VLOOKUP(B4669,Tabla_CyP,2,FALSE),"")</f>
        <v>Conductores</v>
      </c>
      <c r="E4669" s="178"/>
      <c r="F4669" s="190" t="s">
        <v>1733</v>
      </c>
      <c r="G4669" s="194" t="str">
        <f>IFERROR(VLOOKUP(B4669,Tabla_CyP,4,FALSE),"")</f>
        <v>gl</v>
      </c>
    </row>
    <row r="4670" spans="1:7" ht="24" customHeight="1" x14ac:dyDescent="0.2">
      <c r="A4670" s="208"/>
      <c r="B4670" s="100"/>
      <c r="E4670" s="178"/>
      <c r="G4670" s="194"/>
    </row>
    <row r="4671" spans="1:7" ht="24" customHeight="1" x14ac:dyDescent="0.2">
      <c r="A4671" s="419" t="s">
        <v>1734</v>
      </c>
      <c r="B4671" s="420"/>
      <c r="C4671" s="421" t="s">
        <v>1690</v>
      </c>
      <c r="D4671" s="421" t="s">
        <v>1735</v>
      </c>
      <c r="E4671" s="423" t="s">
        <v>1736</v>
      </c>
      <c r="F4671" s="425" t="s">
        <v>1737</v>
      </c>
      <c r="G4671" s="425" t="s">
        <v>1738</v>
      </c>
    </row>
    <row r="4672" spans="1:7" ht="24" customHeight="1" x14ac:dyDescent="0.2">
      <c r="A4672" s="209" t="s">
        <v>1739</v>
      </c>
      <c r="B4672" s="209" t="s">
        <v>1740</v>
      </c>
      <c r="C4672" s="422"/>
      <c r="D4672" s="422"/>
      <c r="E4672" s="424"/>
      <c r="F4672" s="426"/>
      <c r="G4672" s="426"/>
    </row>
    <row r="4673" spans="1:7" ht="24" customHeight="1" x14ac:dyDescent="0.2">
      <c r="A4673" s="189"/>
      <c r="B4673" s="210"/>
      <c r="C4673" s="89" t="s">
        <v>1741</v>
      </c>
      <c r="D4673" s="197"/>
      <c r="E4673" s="198"/>
      <c r="F4673" s="199"/>
      <c r="G4673" s="200"/>
    </row>
    <row r="4674" spans="1:7" ht="24" customHeight="1" x14ac:dyDescent="0.2">
      <c r="A4674" s="211" t="str">
        <f t="shared" ref="A4674:A4687" si="1630">IFERROR(VLOOKUP(C4674,Tabla_Insumos,4,FALSE),"")</f>
        <v/>
      </c>
      <c r="B4674" s="211" t="str">
        <f>IFERROR(VLOOKUP(C4674,Tabla_Insumos,5,FALSE),"")</f>
        <v/>
      </c>
      <c r="C4674" s="220"/>
      <c r="D4674" s="174" t="str">
        <f t="shared" ref="D4674:D4687" si="1631">IFERROR(VLOOKUP(C4674,Tabla_Insumos,2,FALSE),"")</f>
        <v/>
      </c>
      <c r="E4674" s="173"/>
      <c r="F4674" s="201">
        <f t="shared" ref="F4674:F4687" si="1632">IFERROR(VLOOKUP(C4674,Tabla_Insumos,3,FALSE),0)</f>
        <v>0</v>
      </c>
      <c r="G4674" s="201">
        <f t="shared" ref="G4674:G4687" si="1633">ROUND(E4674*F4674,2)</f>
        <v>0</v>
      </c>
    </row>
    <row r="4675" spans="1:7" ht="24" customHeight="1" x14ac:dyDescent="0.2">
      <c r="A4675" s="211" t="str">
        <f t="shared" si="1630"/>
        <v/>
      </c>
      <c r="B4675" s="211" t="str">
        <f t="shared" ref="B4675:B4687" si="1634">IFERROR(VLOOKUP(C4675,Tabla_Insumos,5,FALSE),"")</f>
        <v/>
      </c>
      <c r="C4675" s="220"/>
      <c r="D4675" s="174" t="str">
        <f t="shared" si="1631"/>
        <v/>
      </c>
      <c r="E4675" s="173"/>
      <c r="F4675" s="201">
        <f t="shared" si="1632"/>
        <v>0</v>
      </c>
      <c r="G4675" s="201">
        <f t="shared" si="1633"/>
        <v>0</v>
      </c>
    </row>
    <row r="4676" spans="1:7" ht="24" customHeight="1" x14ac:dyDescent="0.2">
      <c r="A4676" s="211" t="str">
        <f t="shared" si="1630"/>
        <v/>
      </c>
      <c r="B4676" s="211" t="str">
        <f t="shared" si="1634"/>
        <v/>
      </c>
      <c r="C4676" s="227"/>
      <c r="D4676" s="174" t="str">
        <f t="shared" si="1631"/>
        <v/>
      </c>
      <c r="E4676" s="173"/>
      <c r="F4676" s="201">
        <f t="shared" si="1632"/>
        <v>0</v>
      </c>
      <c r="G4676" s="201">
        <f t="shared" si="1633"/>
        <v>0</v>
      </c>
    </row>
    <row r="4677" spans="1:7" ht="24" customHeight="1" x14ac:dyDescent="0.2">
      <c r="A4677" s="211" t="str">
        <f t="shared" si="1630"/>
        <v/>
      </c>
      <c r="B4677" s="211" t="str">
        <f t="shared" si="1634"/>
        <v/>
      </c>
      <c r="C4677" s="220"/>
      <c r="D4677" s="174" t="str">
        <f t="shared" si="1631"/>
        <v/>
      </c>
      <c r="E4677" s="173"/>
      <c r="F4677" s="201">
        <f t="shared" si="1632"/>
        <v>0</v>
      </c>
      <c r="G4677" s="201">
        <f t="shared" si="1633"/>
        <v>0</v>
      </c>
    </row>
    <row r="4678" spans="1:7" ht="24" customHeight="1" x14ac:dyDescent="0.2">
      <c r="A4678" s="211" t="str">
        <f t="shared" si="1630"/>
        <v/>
      </c>
      <c r="B4678" s="211" t="str">
        <f t="shared" si="1634"/>
        <v/>
      </c>
      <c r="C4678" s="221"/>
      <c r="D4678" s="172" t="str">
        <f t="shared" si="1631"/>
        <v/>
      </c>
      <c r="E4678" s="176"/>
      <c r="F4678" s="201">
        <f t="shared" si="1632"/>
        <v>0</v>
      </c>
      <c r="G4678" s="201">
        <f t="shared" si="1633"/>
        <v>0</v>
      </c>
    </row>
    <row r="4679" spans="1:7" ht="24" customHeight="1" x14ac:dyDescent="0.2">
      <c r="A4679" s="211" t="str">
        <f t="shared" si="1630"/>
        <v/>
      </c>
      <c r="B4679" s="211" t="str">
        <f t="shared" si="1634"/>
        <v/>
      </c>
      <c r="C4679" s="221"/>
      <c r="D4679" s="172" t="str">
        <f t="shared" si="1631"/>
        <v/>
      </c>
      <c r="E4679" s="176"/>
      <c r="F4679" s="201">
        <f t="shared" si="1632"/>
        <v>0</v>
      </c>
      <c r="G4679" s="201">
        <f t="shared" si="1633"/>
        <v>0</v>
      </c>
    </row>
    <row r="4680" spans="1:7" ht="24" customHeight="1" x14ac:dyDescent="0.2">
      <c r="A4680" s="211" t="str">
        <f t="shared" si="1630"/>
        <v/>
      </c>
      <c r="B4680" s="211" t="str">
        <f t="shared" si="1634"/>
        <v/>
      </c>
      <c r="C4680" s="221"/>
      <c r="D4680" s="172" t="str">
        <f t="shared" si="1631"/>
        <v/>
      </c>
      <c r="E4680" s="176"/>
      <c r="F4680" s="201">
        <f t="shared" si="1632"/>
        <v>0</v>
      </c>
      <c r="G4680" s="201">
        <f t="shared" si="1633"/>
        <v>0</v>
      </c>
    </row>
    <row r="4681" spans="1:7" ht="24" customHeight="1" x14ac:dyDescent="0.2">
      <c r="A4681" s="211" t="str">
        <f t="shared" si="1630"/>
        <v/>
      </c>
      <c r="B4681" s="211" t="str">
        <f t="shared" si="1634"/>
        <v/>
      </c>
      <c r="C4681" s="221"/>
      <c r="D4681" s="172" t="str">
        <f t="shared" si="1631"/>
        <v/>
      </c>
      <c r="E4681" s="176"/>
      <c r="F4681" s="201">
        <f t="shared" si="1632"/>
        <v>0</v>
      </c>
      <c r="G4681" s="201">
        <f t="shared" si="1633"/>
        <v>0</v>
      </c>
    </row>
    <row r="4682" spans="1:7" ht="24" customHeight="1" x14ac:dyDescent="0.2">
      <c r="A4682" s="211" t="str">
        <f t="shared" si="1630"/>
        <v/>
      </c>
      <c r="B4682" s="211" t="str">
        <f t="shared" si="1634"/>
        <v/>
      </c>
      <c r="C4682" s="221"/>
      <c r="D4682" s="172" t="str">
        <f t="shared" si="1631"/>
        <v/>
      </c>
      <c r="E4682" s="176"/>
      <c r="F4682" s="201">
        <f t="shared" si="1632"/>
        <v>0</v>
      </c>
      <c r="G4682" s="201">
        <f t="shared" si="1633"/>
        <v>0</v>
      </c>
    </row>
    <row r="4683" spans="1:7" ht="24" customHeight="1" x14ac:dyDescent="0.2">
      <c r="A4683" s="211" t="str">
        <f t="shared" si="1630"/>
        <v/>
      </c>
      <c r="B4683" s="211" t="str">
        <f t="shared" si="1634"/>
        <v/>
      </c>
      <c r="C4683" s="221"/>
      <c r="D4683" s="172" t="str">
        <f t="shared" si="1631"/>
        <v/>
      </c>
      <c r="E4683" s="176"/>
      <c r="F4683" s="201">
        <f t="shared" si="1632"/>
        <v>0</v>
      </c>
      <c r="G4683" s="201">
        <f t="shared" si="1633"/>
        <v>0</v>
      </c>
    </row>
    <row r="4684" spans="1:7" ht="24" customHeight="1" x14ac:dyDescent="0.2">
      <c r="A4684" s="211" t="str">
        <f t="shared" si="1630"/>
        <v/>
      </c>
      <c r="B4684" s="211" t="str">
        <f t="shared" si="1634"/>
        <v/>
      </c>
      <c r="C4684" s="221"/>
      <c r="D4684" s="172" t="str">
        <f t="shared" si="1631"/>
        <v/>
      </c>
      <c r="E4684" s="176"/>
      <c r="F4684" s="201">
        <f t="shared" si="1632"/>
        <v>0</v>
      </c>
      <c r="G4684" s="201">
        <f t="shared" si="1633"/>
        <v>0</v>
      </c>
    </row>
    <row r="4685" spans="1:7" ht="24" customHeight="1" x14ac:dyDescent="0.2">
      <c r="A4685" s="211" t="str">
        <f t="shared" si="1630"/>
        <v/>
      </c>
      <c r="B4685" s="211" t="str">
        <f t="shared" si="1634"/>
        <v/>
      </c>
      <c r="C4685" s="221"/>
      <c r="D4685" s="172" t="str">
        <f t="shared" si="1631"/>
        <v/>
      </c>
      <c r="E4685" s="176"/>
      <c r="F4685" s="201">
        <f t="shared" si="1632"/>
        <v>0</v>
      </c>
      <c r="G4685" s="201">
        <f t="shared" si="1633"/>
        <v>0</v>
      </c>
    </row>
    <row r="4686" spans="1:7" ht="24" customHeight="1" x14ac:dyDescent="0.2">
      <c r="A4686" s="211" t="str">
        <f t="shared" si="1630"/>
        <v/>
      </c>
      <c r="B4686" s="211" t="str">
        <f t="shared" si="1634"/>
        <v/>
      </c>
      <c r="C4686" s="221"/>
      <c r="D4686" s="172" t="str">
        <f t="shared" si="1631"/>
        <v/>
      </c>
      <c r="E4686" s="176"/>
      <c r="F4686" s="201">
        <f t="shared" si="1632"/>
        <v>0</v>
      </c>
      <c r="G4686" s="201">
        <f t="shared" si="1633"/>
        <v>0</v>
      </c>
    </row>
    <row r="4687" spans="1:7" ht="24" customHeight="1" x14ac:dyDescent="0.2">
      <c r="A4687" s="211" t="str">
        <f t="shared" si="1630"/>
        <v/>
      </c>
      <c r="B4687" s="211" t="str">
        <f t="shared" si="1634"/>
        <v/>
      </c>
      <c r="C4687" s="221"/>
      <c r="D4687" s="172" t="str">
        <f t="shared" si="1631"/>
        <v/>
      </c>
      <c r="E4687" s="176"/>
      <c r="F4687" s="202">
        <f t="shared" si="1632"/>
        <v>0</v>
      </c>
      <c r="G4687" s="201">
        <f t="shared" si="1633"/>
        <v>0</v>
      </c>
    </row>
    <row r="4688" spans="1:7" ht="24" customHeight="1" x14ac:dyDescent="0.2">
      <c r="A4688" s="212"/>
      <c r="E4688" s="178"/>
      <c r="F4688" s="195" t="s">
        <v>1742</v>
      </c>
      <c r="G4688" s="222">
        <f t="shared" si="1614"/>
        <v>0</v>
      </c>
    </row>
    <row r="4689" spans="1:7" ht="24" customHeight="1" x14ac:dyDescent="0.2">
      <c r="A4689" s="212"/>
      <c r="C4689" s="74" t="s">
        <v>1743</v>
      </c>
      <c r="E4689" s="178"/>
      <c r="G4689" s="194"/>
    </row>
    <row r="4690" spans="1:7" ht="24" customHeight="1" x14ac:dyDescent="0.2">
      <c r="A4690" s="211" t="str">
        <f t="shared" ref="A4690:A4697" si="1635">IFERROR(VLOOKUP(C4690,Tabla_Insumos,4,FALSE),"")</f>
        <v/>
      </c>
      <c r="B4690" s="211" t="str">
        <f t="shared" ref="B4690:B4697" si="1636">IFERROR(VLOOKUP(A4690,Tabla_Indices,5,FALSE),"")</f>
        <v/>
      </c>
      <c r="C4690" s="220"/>
      <c r="D4690" s="174" t="str">
        <f t="shared" ref="D4690:D4697" si="1637">IFERROR(VLOOKUP(C4690,Tabla_Insumos,2,FALSE),"")</f>
        <v/>
      </c>
      <c r="E4690" s="173"/>
      <c r="F4690" s="201">
        <f t="shared" ref="F4690:F4697" si="1638">IFERROR(VLOOKUP(C4690,Tabla_Insumos,3,FALSE),0)</f>
        <v>0</v>
      </c>
      <c r="G4690" s="201">
        <f t="shared" ref="G4690:G4697" si="1639">ROUND(E4690*F4690,2)</f>
        <v>0</v>
      </c>
    </row>
    <row r="4691" spans="1:7" ht="24" customHeight="1" x14ac:dyDescent="0.2">
      <c r="A4691" s="211" t="str">
        <f t="shared" si="1635"/>
        <v/>
      </c>
      <c r="B4691" s="211" t="str">
        <f t="shared" si="1636"/>
        <v/>
      </c>
      <c r="C4691" s="220"/>
      <c r="D4691" s="174" t="str">
        <f t="shared" si="1637"/>
        <v/>
      </c>
      <c r="E4691" s="173"/>
      <c r="F4691" s="201">
        <f t="shared" si="1638"/>
        <v>0</v>
      </c>
      <c r="G4691" s="201">
        <f t="shared" si="1639"/>
        <v>0</v>
      </c>
    </row>
    <row r="4692" spans="1:7" ht="24" customHeight="1" x14ac:dyDescent="0.2">
      <c r="A4692" s="211" t="str">
        <f t="shared" si="1635"/>
        <v/>
      </c>
      <c r="B4692" s="211" t="str">
        <f t="shared" si="1636"/>
        <v/>
      </c>
      <c r="C4692" s="220"/>
      <c r="D4692" s="174" t="str">
        <f t="shared" si="1637"/>
        <v/>
      </c>
      <c r="E4692" s="173"/>
      <c r="F4692" s="201">
        <f t="shared" si="1638"/>
        <v>0</v>
      </c>
      <c r="G4692" s="201">
        <f t="shared" si="1639"/>
        <v>0</v>
      </c>
    </row>
    <row r="4693" spans="1:7" ht="24" customHeight="1" x14ac:dyDescent="0.2">
      <c r="A4693" s="211" t="str">
        <f t="shared" si="1635"/>
        <v/>
      </c>
      <c r="B4693" s="211" t="str">
        <f t="shared" si="1636"/>
        <v/>
      </c>
      <c r="C4693" s="220"/>
      <c r="D4693" s="174" t="str">
        <f t="shared" si="1637"/>
        <v/>
      </c>
      <c r="E4693" s="173"/>
      <c r="F4693" s="201">
        <f t="shared" si="1638"/>
        <v>0</v>
      </c>
      <c r="G4693" s="201">
        <f t="shared" si="1639"/>
        <v>0</v>
      </c>
    </row>
    <row r="4694" spans="1:7" ht="24" customHeight="1" x14ac:dyDescent="0.2">
      <c r="A4694" s="211" t="str">
        <f t="shared" si="1635"/>
        <v/>
      </c>
      <c r="B4694" s="211" t="str">
        <f t="shared" si="1636"/>
        <v/>
      </c>
      <c r="C4694" s="220"/>
      <c r="D4694" s="174" t="str">
        <f t="shared" si="1637"/>
        <v/>
      </c>
      <c r="E4694" s="173"/>
      <c r="F4694" s="201">
        <f t="shared" si="1638"/>
        <v>0</v>
      </c>
      <c r="G4694" s="201">
        <f t="shared" si="1639"/>
        <v>0</v>
      </c>
    </row>
    <row r="4695" spans="1:7" ht="24" customHeight="1" x14ac:dyDescent="0.2">
      <c r="A4695" s="211" t="str">
        <f t="shared" si="1635"/>
        <v/>
      </c>
      <c r="B4695" s="211" t="str">
        <f t="shared" si="1636"/>
        <v/>
      </c>
      <c r="C4695" s="220"/>
      <c r="D4695" s="174" t="str">
        <f t="shared" si="1637"/>
        <v/>
      </c>
      <c r="E4695" s="173"/>
      <c r="F4695" s="201">
        <f t="shared" si="1638"/>
        <v>0</v>
      </c>
      <c r="G4695" s="201">
        <f t="shared" si="1639"/>
        <v>0</v>
      </c>
    </row>
    <row r="4696" spans="1:7" ht="24" customHeight="1" x14ac:dyDescent="0.2">
      <c r="A4696" s="211" t="str">
        <f t="shared" si="1635"/>
        <v/>
      </c>
      <c r="B4696" s="211" t="str">
        <f t="shared" si="1636"/>
        <v/>
      </c>
      <c r="C4696" s="221"/>
      <c r="D4696" s="172" t="str">
        <f t="shared" si="1637"/>
        <v/>
      </c>
      <c r="E4696" s="176"/>
      <c r="F4696" s="201">
        <f t="shared" si="1638"/>
        <v>0</v>
      </c>
      <c r="G4696" s="201">
        <f t="shared" si="1639"/>
        <v>0</v>
      </c>
    </row>
    <row r="4697" spans="1:7" ht="24" customHeight="1" x14ac:dyDescent="0.2">
      <c r="A4697" s="211" t="str">
        <f t="shared" si="1635"/>
        <v/>
      </c>
      <c r="B4697" s="211" t="str">
        <f t="shared" si="1636"/>
        <v/>
      </c>
      <c r="C4697" s="221"/>
      <c r="D4697" s="172" t="str">
        <f t="shared" si="1637"/>
        <v/>
      </c>
      <c r="E4697" s="176"/>
      <c r="F4697" s="201">
        <f t="shared" si="1638"/>
        <v>0</v>
      </c>
      <c r="G4697" s="201">
        <f t="shared" si="1639"/>
        <v>0</v>
      </c>
    </row>
    <row r="4698" spans="1:7" ht="24" customHeight="1" x14ac:dyDescent="0.2">
      <c r="A4698" s="212"/>
      <c r="E4698" s="178"/>
      <c r="F4698" s="195" t="s">
        <v>1744</v>
      </c>
      <c r="G4698" s="222">
        <f t="shared" si="1620"/>
        <v>0</v>
      </c>
    </row>
    <row r="4699" spans="1:7" ht="24" customHeight="1" x14ac:dyDescent="0.2">
      <c r="A4699" s="212"/>
      <c r="C4699" s="74" t="s">
        <v>1745</v>
      </c>
      <c r="E4699" s="178"/>
      <c r="G4699" s="194"/>
    </row>
    <row r="4700" spans="1:7" ht="24" customHeight="1" x14ac:dyDescent="0.2">
      <c r="A4700" s="211" t="str">
        <f t="shared" ref="A4700:A4708" si="1640">IFERROR(VLOOKUP(C4700,Tabla_Insumos,4,FALSE),"")</f>
        <v/>
      </c>
      <c r="B4700" s="211" t="str">
        <f t="shared" ref="B4700:B4708" si="1641">IFERROR(VLOOKUP(C4700,Tabla_Insumos,5,FALSE),"")</f>
        <v/>
      </c>
      <c r="C4700" s="220"/>
      <c r="D4700" s="174" t="str">
        <f t="shared" ref="D4700:D4708" si="1642">IFERROR(VLOOKUP(C4700,Tabla_Insumos,2,FALSE),"")</f>
        <v/>
      </c>
      <c r="E4700" s="173"/>
      <c r="F4700" s="201">
        <f t="shared" ref="F4700:F4708" si="1643">IFERROR(VLOOKUP(C4700,Tabla_Insumos,3,FALSE),0)</f>
        <v>0</v>
      </c>
      <c r="G4700" s="201">
        <f t="shared" ref="G4700:G4708" si="1644">ROUND(E4700*F4700,2)</f>
        <v>0</v>
      </c>
    </row>
    <row r="4701" spans="1:7" ht="24" customHeight="1" x14ac:dyDescent="0.2">
      <c r="A4701" s="211" t="str">
        <f t="shared" si="1640"/>
        <v/>
      </c>
      <c r="B4701" s="211" t="str">
        <f t="shared" si="1641"/>
        <v/>
      </c>
      <c r="C4701" s="220"/>
      <c r="D4701" s="174" t="str">
        <f t="shared" si="1642"/>
        <v/>
      </c>
      <c r="E4701" s="173"/>
      <c r="F4701" s="201">
        <f t="shared" si="1643"/>
        <v>0</v>
      </c>
      <c r="G4701" s="201">
        <f t="shared" si="1644"/>
        <v>0</v>
      </c>
    </row>
    <row r="4702" spans="1:7" ht="24" customHeight="1" x14ac:dyDescent="0.2">
      <c r="A4702" s="211" t="str">
        <f t="shared" si="1640"/>
        <v/>
      </c>
      <c r="B4702" s="211" t="str">
        <f t="shared" si="1641"/>
        <v/>
      </c>
      <c r="C4702" s="221"/>
      <c r="D4702" s="172" t="str">
        <f t="shared" si="1642"/>
        <v/>
      </c>
      <c r="E4702" s="176"/>
      <c r="F4702" s="201">
        <f t="shared" si="1643"/>
        <v>0</v>
      </c>
      <c r="G4702" s="201">
        <f t="shared" si="1644"/>
        <v>0</v>
      </c>
    </row>
    <row r="4703" spans="1:7" ht="24" customHeight="1" x14ac:dyDescent="0.2">
      <c r="A4703" s="211" t="str">
        <f t="shared" si="1640"/>
        <v/>
      </c>
      <c r="B4703" s="211" t="str">
        <f t="shared" si="1641"/>
        <v/>
      </c>
      <c r="C4703" s="221"/>
      <c r="D4703" s="172" t="str">
        <f t="shared" si="1642"/>
        <v/>
      </c>
      <c r="E4703" s="176"/>
      <c r="F4703" s="201">
        <f t="shared" si="1643"/>
        <v>0</v>
      </c>
      <c r="G4703" s="201">
        <f t="shared" si="1644"/>
        <v>0</v>
      </c>
    </row>
    <row r="4704" spans="1:7" ht="24" customHeight="1" x14ac:dyDescent="0.2">
      <c r="A4704" s="211" t="str">
        <f t="shared" si="1640"/>
        <v/>
      </c>
      <c r="B4704" s="211" t="str">
        <f t="shared" si="1641"/>
        <v/>
      </c>
      <c r="C4704" s="221"/>
      <c r="D4704" s="172" t="str">
        <f t="shared" si="1642"/>
        <v/>
      </c>
      <c r="E4704" s="176"/>
      <c r="F4704" s="201">
        <f t="shared" si="1643"/>
        <v>0</v>
      </c>
      <c r="G4704" s="201">
        <f t="shared" si="1644"/>
        <v>0</v>
      </c>
    </row>
    <row r="4705" spans="1:7" ht="24" customHeight="1" x14ac:dyDescent="0.2">
      <c r="A4705" s="211" t="str">
        <f t="shared" si="1640"/>
        <v/>
      </c>
      <c r="B4705" s="211" t="str">
        <f t="shared" si="1641"/>
        <v/>
      </c>
      <c r="C4705" s="221"/>
      <c r="D4705" s="172" t="str">
        <f t="shared" si="1642"/>
        <v/>
      </c>
      <c r="E4705" s="176"/>
      <c r="F4705" s="201">
        <f t="shared" si="1643"/>
        <v>0</v>
      </c>
      <c r="G4705" s="201">
        <f t="shared" si="1644"/>
        <v>0</v>
      </c>
    </row>
    <row r="4706" spans="1:7" ht="24" customHeight="1" x14ac:dyDescent="0.2">
      <c r="A4706" s="211" t="str">
        <f t="shared" si="1640"/>
        <v/>
      </c>
      <c r="B4706" s="211" t="str">
        <f t="shared" si="1641"/>
        <v/>
      </c>
      <c r="C4706" s="221"/>
      <c r="D4706" s="172" t="str">
        <f t="shared" si="1642"/>
        <v/>
      </c>
      <c r="E4706" s="176"/>
      <c r="F4706" s="201">
        <f t="shared" si="1643"/>
        <v>0</v>
      </c>
      <c r="G4706" s="201">
        <f t="shared" si="1644"/>
        <v>0</v>
      </c>
    </row>
    <row r="4707" spans="1:7" ht="24" customHeight="1" x14ac:dyDescent="0.2">
      <c r="A4707" s="211" t="str">
        <f t="shared" si="1640"/>
        <v/>
      </c>
      <c r="B4707" s="211" t="str">
        <f t="shared" si="1641"/>
        <v/>
      </c>
      <c r="C4707" s="221"/>
      <c r="D4707" s="172" t="str">
        <f t="shared" si="1642"/>
        <v/>
      </c>
      <c r="E4707" s="176"/>
      <c r="F4707" s="201">
        <f t="shared" si="1643"/>
        <v>0</v>
      </c>
      <c r="G4707" s="201">
        <f t="shared" si="1644"/>
        <v>0</v>
      </c>
    </row>
    <row r="4708" spans="1:7" ht="24" customHeight="1" x14ac:dyDescent="0.2">
      <c r="A4708" s="211" t="str">
        <f t="shared" si="1640"/>
        <v/>
      </c>
      <c r="B4708" s="211" t="str">
        <f t="shared" si="1641"/>
        <v/>
      </c>
      <c r="C4708" s="221"/>
      <c r="D4708" s="172" t="str">
        <f t="shared" si="1642"/>
        <v/>
      </c>
      <c r="E4708" s="176"/>
      <c r="F4708" s="201">
        <f t="shared" si="1643"/>
        <v>0</v>
      </c>
      <c r="G4708" s="201">
        <f t="shared" si="1644"/>
        <v>0</v>
      </c>
    </row>
    <row r="4709" spans="1:7" ht="24" customHeight="1" x14ac:dyDescent="0.2">
      <c r="A4709" s="213"/>
      <c r="E4709" s="178"/>
      <c r="F4709" s="195" t="s">
        <v>1746</v>
      </c>
      <c r="G4709" s="222">
        <f t="shared" si="1626"/>
        <v>0</v>
      </c>
    </row>
    <row r="4710" spans="1:7" ht="24" customHeight="1" x14ac:dyDescent="0.2">
      <c r="A4710" s="212"/>
      <c r="E4710" s="178"/>
      <c r="G4710" s="194"/>
    </row>
    <row r="4711" spans="1:7" ht="24" customHeight="1" x14ac:dyDescent="0.2">
      <c r="A4711" s="214" t="str">
        <f t="shared" ref="A4711" si="1645">B4669</f>
        <v>15.2.2</v>
      </c>
      <c r="B4711" s="98" t="str">
        <f t="shared" ref="B4711" si="1646">C4669</f>
        <v>Conductores</v>
      </c>
      <c r="C4711" s="197"/>
      <c r="D4711" s="197" t="s">
        <v>1747</v>
      </c>
      <c r="E4711" s="198"/>
      <c r="F4711" s="225" t="s">
        <v>1748</v>
      </c>
      <c r="G4711" s="226">
        <f t="shared" si="1629"/>
        <v>0</v>
      </c>
    </row>
    <row r="4712" spans="1:7" ht="24" customHeight="1" x14ac:dyDescent="0.2">
      <c r="A4712" s="203" t="s">
        <v>1725</v>
      </c>
      <c r="B4712" s="204"/>
      <c r="C4712" s="99"/>
      <c r="D4712" s="99"/>
      <c r="E4712" s="99"/>
      <c r="F4712" s="99"/>
      <c r="G4712" s="215"/>
    </row>
    <row r="4713" spans="1:7" ht="24" customHeight="1" x14ac:dyDescent="0.2">
      <c r="A4713" s="206" t="s">
        <v>1726</v>
      </c>
      <c r="B4713" s="207" t="str">
        <f>Comitente</f>
        <v>SUBSECRETARIA DE OBRAS PUBLICAS</v>
      </c>
      <c r="C4713" s="216"/>
      <c r="D4713" s="74"/>
      <c r="E4713" s="74"/>
      <c r="F4713" s="190"/>
      <c r="G4713" s="191"/>
    </row>
    <row r="4714" spans="1:7" ht="24" customHeight="1" x14ac:dyDescent="0.2">
      <c r="A4714" s="206" t="s">
        <v>1727</v>
      </c>
      <c r="B4714" s="207">
        <f>Contratista</f>
        <v>0</v>
      </c>
      <c r="C4714" s="217"/>
      <c r="D4714" s="217"/>
      <c r="E4714" s="217"/>
      <c r="F4714" s="190"/>
      <c r="G4714" s="191"/>
    </row>
    <row r="4715" spans="1:7" ht="24" customHeight="1" x14ac:dyDescent="0.2">
      <c r="A4715" s="206" t="s">
        <v>1728</v>
      </c>
      <c r="B4715" s="207" t="str">
        <f>Obra</f>
        <v>CAPS. VIRGEN DE GUADALUPE</v>
      </c>
      <c r="C4715" s="217"/>
      <c r="D4715" s="217"/>
      <c r="E4715" s="217"/>
      <c r="F4715" s="190" t="s">
        <v>1729</v>
      </c>
      <c r="G4715" s="218">
        <f>Fecha_Base</f>
        <v>0</v>
      </c>
    </row>
    <row r="4716" spans="1:7" ht="24" customHeight="1" x14ac:dyDescent="0.2">
      <c r="A4716" s="208" t="s">
        <v>1730</v>
      </c>
      <c r="B4716" s="100" t="str">
        <f>Ubicación</f>
        <v xml:space="preserve"> Calle Enfermera Medina y Cristobal Colon - Dpto. CAUCETE   -  Sup. 227,50m2</v>
      </c>
      <c r="C4716" s="74"/>
      <c r="E4716" s="178"/>
      <c r="G4716" s="194"/>
    </row>
    <row r="4717" spans="1:7" ht="24" customHeight="1" x14ac:dyDescent="0.2">
      <c r="A4717" s="208" t="s">
        <v>1731</v>
      </c>
      <c r="B4717" s="192">
        <f t="shared" ref="B4717:B4766" si="1647">IFERROR(VALUE(LEFT(B4718,FIND(".",B4718)-1)),"")</f>
        <v>15</v>
      </c>
      <c r="C4717" s="71" t="str">
        <f>IFERROR(VLOOKUP(B4717,Tabla_CyP,2,FALSE),"VIDRIOS Y ESPEJOS ")</f>
        <v xml:space="preserve">VIDRIOS Y ESPEJOS </v>
      </c>
      <c r="E4717" s="178"/>
      <c r="G4717" s="194"/>
    </row>
    <row r="4718" spans="1:7" ht="24" customHeight="1" x14ac:dyDescent="0.2">
      <c r="A4718" s="208" t="s">
        <v>1732</v>
      </c>
      <c r="B4718" s="193" t="str">
        <f>IFERROR(VLOOKUP(COUNTIF($A$1:A4718,"ANALISIS DE PRECIOS"),Tabla_NumeroItem,2,FALSE),"")</f>
        <v>15.2.4</v>
      </c>
      <c r="C4718" s="71" t="str">
        <f>IFERROR(VLOOKUP(B4718,Tabla_CyP,2,FALSE),"")</f>
        <v>Interruptores automáticos termomagnéticos en riel din (térmicas)</v>
      </c>
      <c r="E4718" s="178"/>
      <c r="F4718" s="190" t="s">
        <v>1733</v>
      </c>
      <c r="G4718" s="194" t="str">
        <f>IFERROR(VLOOKUP(B4718,Tabla_CyP,4,FALSE),"")</f>
        <v>gl</v>
      </c>
    </row>
    <row r="4719" spans="1:7" ht="24" customHeight="1" x14ac:dyDescent="0.2">
      <c r="A4719" s="208"/>
      <c r="B4719" s="100"/>
      <c r="E4719" s="178"/>
      <c r="G4719" s="194"/>
    </row>
    <row r="4720" spans="1:7" ht="24" customHeight="1" x14ac:dyDescent="0.2">
      <c r="A4720" s="419" t="s">
        <v>1734</v>
      </c>
      <c r="B4720" s="420"/>
      <c r="C4720" s="421" t="s">
        <v>1690</v>
      </c>
      <c r="D4720" s="421" t="s">
        <v>1735</v>
      </c>
      <c r="E4720" s="423" t="s">
        <v>1736</v>
      </c>
      <c r="F4720" s="425" t="s">
        <v>1737</v>
      </c>
      <c r="G4720" s="425" t="s">
        <v>1738</v>
      </c>
    </row>
    <row r="4721" spans="1:7" ht="24" customHeight="1" x14ac:dyDescent="0.2">
      <c r="A4721" s="209" t="s">
        <v>1739</v>
      </c>
      <c r="B4721" s="209" t="s">
        <v>1740</v>
      </c>
      <c r="C4721" s="422"/>
      <c r="D4721" s="422"/>
      <c r="E4721" s="424"/>
      <c r="F4721" s="426"/>
      <c r="G4721" s="426"/>
    </row>
    <row r="4722" spans="1:7" ht="24" customHeight="1" x14ac:dyDescent="0.2">
      <c r="A4722" s="189"/>
      <c r="B4722" s="210"/>
      <c r="C4722" s="89" t="s">
        <v>1741</v>
      </c>
      <c r="D4722" s="197"/>
      <c r="E4722" s="198"/>
      <c r="F4722" s="199"/>
      <c r="G4722" s="200"/>
    </row>
    <row r="4723" spans="1:7" ht="24" customHeight="1" x14ac:dyDescent="0.2">
      <c r="A4723" s="211" t="str">
        <f t="shared" ref="A4723:A4736" si="1648">IFERROR(VLOOKUP(C4723,Tabla_Insumos,4,FALSE),"")</f>
        <v/>
      </c>
      <c r="B4723" s="211" t="str">
        <f>IFERROR(VLOOKUP(C4723,Tabla_Insumos,5,FALSE),"")</f>
        <v/>
      </c>
      <c r="C4723" s="220"/>
      <c r="D4723" s="174" t="str">
        <f t="shared" ref="D4723:D4736" si="1649">IFERROR(VLOOKUP(C4723,Tabla_Insumos,2,FALSE),"")</f>
        <v/>
      </c>
      <c r="E4723" s="173"/>
      <c r="F4723" s="201">
        <f t="shared" ref="F4723:F4736" si="1650">IFERROR(VLOOKUP(C4723,Tabla_Insumos,3,FALSE),0)</f>
        <v>0</v>
      </c>
      <c r="G4723" s="201">
        <f t="shared" ref="G4723:G4736" si="1651">ROUND(E4723*F4723,2)</f>
        <v>0</v>
      </c>
    </row>
    <row r="4724" spans="1:7" ht="24" customHeight="1" x14ac:dyDescent="0.2">
      <c r="A4724" s="211" t="str">
        <f t="shared" si="1648"/>
        <v/>
      </c>
      <c r="B4724" s="211" t="str">
        <f t="shared" ref="B4724:B4736" si="1652">IFERROR(VLOOKUP(C4724,Tabla_Insumos,5,FALSE),"")</f>
        <v/>
      </c>
      <c r="C4724" s="220"/>
      <c r="D4724" s="174" t="str">
        <f t="shared" si="1649"/>
        <v/>
      </c>
      <c r="E4724" s="173"/>
      <c r="F4724" s="201">
        <f t="shared" si="1650"/>
        <v>0</v>
      </c>
      <c r="G4724" s="201">
        <f t="shared" si="1651"/>
        <v>0</v>
      </c>
    </row>
    <row r="4725" spans="1:7" ht="24" customHeight="1" x14ac:dyDescent="0.2">
      <c r="A4725" s="211" t="str">
        <f t="shared" si="1648"/>
        <v/>
      </c>
      <c r="B4725" s="211" t="str">
        <f t="shared" si="1652"/>
        <v/>
      </c>
      <c r="C4725" s="227"/>
      <c r="D4725" s="174" t="str">
        <f t="shared" si="1649"/>
        <v/>
      </c>
      <c r="E4725" s="173"/>
      <c r="F4725" s="201">
        <f t="shared" si="1650"/>
        <v>0</v>
      </c>
      <c r="G4725" s="201">
        <f t="shared" si="1651"/>
        <v>0</v>
      </c>
    </row>
    <row r="4726" spans="1:7" ht="24" customHeight="1" x14ac:dyDescent="0.2">
      <c r="A4726" s="211" t="str">
        <f t="shared" si="1648"/>
        <v/>
      </c>
      <c r="B4726" s="211" t="str">
        <f t="shared" si="1652"/>
        <v/>
      </c>
      <c r="C4726" s="220"/>
      <c r="D4726" s="174" t="str">
        <f t="shared" si="1649"/>
        <v/>
      </c>
      <c r="E4726" s="173"/>
      <c r="F4726" s="201">
        <f t="shared" si="1650"/>
        <v>0</v>
      </c>
      <c r="G4726" s="201">
        <f t="shared" si="1651"/>
        <v>0</v>
      </c>
    </row>
    <row r="4727" spans="1:7" ht="24" customHeight="1" x14ac:dyDescent="0.2">
      <c r="A4727" s="211" t="str">
        <f t="shared" si="1648"/>
        <v/>
      </c>
      <c r="B4727" s="211" t="str">
        <f t="shared" si="1652"/>
        <v/>
      </c>
      <c r="C4727" s="221"/>
      <c r="D4727" s="172" t="str">
        <f t="shared" si="1649"/>
        <v/>
      </c>
      <c r="E4727" s="176"/>
      <c r="F4727" s="201">
        <f t="shared" si="1650"/>
        <v>0</v>
      </c>
      <c r="G4727" s="201">
        <f t="shared" si="1651"/>
        <v>0</v>
      </c>
    </row>
    <row r="4728" spans="1:7" ht="24" customHeight="1" x14ac:dyDescent="0.2">
      <c r="A4728" s="211" t="str">
        <f t="shared" si="1648"/>
        <v/>
      </c>
      <c r="B4728" s="211" t="str">
        <f t="shared" si="1652"/>
        <v/>
      </c>
      <c r="C4728" s="221"/>
      <c r="D4728" s="172" t="str">
        <f t="shared" si="1649"/>
        <v/>
      </c>
      <c r="E4728" s="176"/>
      <c r="F4728" s="201">
        <f t="shared" si="1650"/>
        <v>0</v>
      </c>
      <c r="G4728" s="201">
        <f t="shared" si="1651"/>
        <v>0</v>
      </c>
    </row>
    <row r="4729" spans="1:7" ht="24" customHeight="1" x14ac:dyDescent="0.2">
      <c r="A4729" s="211" t="str">
        <f t="shared" si="1648"/>
        <v/>
      </c>
      <c r="B4729" s="211" t="str">
        <f t="shared" si="1652"/>
        <v/>
      </c>
      <c r="C4729" s="221"/>
      <c r="D4729" s="172" t="str">
        <f t="shared" si="1649"/>
        <v/>
      </c>
      <c r="E4729" s="176"/>
      <c r="F4729" s="201">
        <f t="shared" si="1650"/>
        <v>0</v>
      </c>
      <c r="G4729" s="201">
        <f t="shared" si="1651"/>
        <v>0</v>
      </c>
    </row>
    <row r="4730" spans="1:7" ht="24" customHeight="1" x14ac:dyDescent="0.2">
      <c r="A4730" s="211" t="str">
        <f t="shared" si="1648"/>
        <v/>
      </c>
      <c r="B4730" s="211" t="str">
        <f t="shared" si="1652"/>
        <v/>
      </c>
      <c r="C4730" s="221"/>
      <c r="D4730" s="172" t="str">
        <f t="shared" si="1649"/>
        <v/>
      </c>
      <c r="E4730" s="176"/>
      <c r="F4730" s="201">
        <f t="shared" si="1650"/>
        <v>0</v>
      </c>
      <c r="G4730" s="201">
        <f t="shared" si="1651"/>
        <v>0</v>
      </c>
    </row>
    <row r="4731" spans="1:7" ht="24" customHeight="1" x14ac:dyDescent="0.2">
      <c r="A4731" s="211" t="str">
        <f t="shared" si="1648"/>
        <v/>
      </c>
      <c r="B4731" s="211" t="str">
        <f t="shared" si="1652"/>
        <v/>
      </c>
      <c r="C4731" s="221"/>
      <c r="D4731" s="172" t="str">
        <f t="shared" si="1649"/>
        <v/>
      </c>
      <c r="E4731" s="176"/>
      <c r="F4731" s="201">
        <f t="shared" si="1650"/>
        <v>0</v>
      </c>
      <c r="G4731" s="201">
        <f t="shared" si="1651"/>
        <v>0</v>
      </c>
    </row>
    <row r="4732" spans="1:7" ht="24" customHeight="1" x14ac:dyDescent="0.2">
      <c r="A4732" s="211" t="str">
        <f t="shared" si="1648"/>
        <v/>
      </c>
      <c r="B4732" s="211" t="str">
        <f t="shared" si="1652"/>
        <v/>
      </c>
      <c r="C4732" s="221"/>
      <c r="D4732" s="172" t="str">
        <f t="shared" si="1649"/>
        <v/>
      </c>
      <c r="E4732" s="176"/>
      <c r="F4732" s="201">
        <f t="shared" si="1650"/>
        <v>0</v>
      </c>
      <c r="G4732" s="201">
        <f t="shared" si="1651"/>
        <v>0</v>
      </c>
    </row>
    <row r="4733" spans="1:7" ht="24" customHeight="1" x14ac:dyDescent="0.2">
      <c r="A4733" s="211" t="str">
        <f t="shared" si="1648"/>
        <v/>
      </c>
      <c r="B4733" s="211" t="str">
        <f t="shared" si="1652"/>
        <v/>
      </c>
      <c r="C4733" s="221"/>
      <c r="D4733" s="172" t="str">
        <f t="shared" si="1649"/>
        <v/>
      </c>
      <c r="E4733" s="176"/>
      <c r="F4733" s="201">
        <f t="shared" si="1650"/>
        <v>0</v>
      </c>
      <c r="G4733" s="201">
        <f t="shared" si="1651"/>
        <v>0</v>
      </c>
    </row>
    <row r="4734" spans="1:7" ht="24" customHeight="1" x14ac:dyDescent="0.2">
      <c r="A4734" s="211" t="str">
        <f t="shared" si="1648"/>
        <v/>
      </c>
      <c r="B4734" s="211" t="str">
        <f t="shared" si="1652"/>
        <v/>
      </c>
      <c r="C4734" s="221"/>
      <c r="D4734" s="172" t="str">
        <f t="shared" si="1649"/>
        <v/>
      </c>
      <c r="E4734" s="176"/>
      <c r="F4734" s="201">
        <f t="shared" si="1650"/>
        <v>0</v>
      </c>
      <c r="G4734" s="201">
        <f t="shared" si="1651"/>
        <v>0</v>
      </c>
    </row>
    <row r="4735" spans="1:7" ht="24" customHeight="1" x14ac:dyDescent="0.2">
      <c r="A4735" s="211" t="str">
        <f t="shared" si="1648"/>
        <v/>
      </c>
      <c r="B4735" s="211" t="str">
        <f t="shared" si="1652"/>
        <v/>
      </c>
      <c r="C4735" s="221"/>
      <c r="D4735" s="172" t="str">
        <f t="shared" si="1649"/>
        <v/>
      </c>
      <c r="E4735" s="176"/>
      <c r="F4735" s="201">
        <f t="shared" si="1650"/>
        <v>0</v>
      </c>
      <c r="G4735" s="201">
        <f t="shared" si="1651"/>
        <v>0</v>
      </c>
    </row>
    <row r="4736" spans="1:7" ht="24" customHeight="1" x14ac:dyDescent="0.2">
      <c r="A4736" s="211" t="str">
        <f t="shared" si="1648"/>
        <v/>
      </c>
      <c r="B4736" s="211" t="str">
        <f t="shared" si="1652"/>
        <v/>
      </c>
      <c r="C4736" s="221"/>
      <c r="D4736" s="172" t="str">
        <f t="shared" si="1649"/>
        <v/>
      </c>
      <c r="E4736" s="176"/>
      <c r="F4736" s="202">
        <f t="shared" si="1650"/>
        <v>0</v>
      </c>
      <c r="G4736" s="201">
        <f t="shared" si="1651"/>
        <v>0</v>
      </c>
    </row>
    <row r="4737" spans="1:7" ht="24" customHeight="1" x14ac:dyDescent="0.2">
      <c r="A4737" s="212"/>
      <c r="E4737" s="178"/>
      <c r="F4737" s="195" t="s">
        <v>1742</v>
      </c>
      <c r="G4737" s="222">
        <f t="shared" ref="G4737:G4786" si="1653">SUBTOTAL(9,G4723:G4736)</f>
        <v>0</v>
      </c>
    </row>
    <row r="4738" spans="1:7" ht="24" customHeight="1" x14ac:dyDescent="0.2">
      <c r="A4738" s="212"/>
      <c r="C4738" s="74" t="s">
        <v>1743</v>
      </c>
      <c r="E4738" s="178"/>
      <c r="G4738" s="194"/>
    </row>
    <row r="4739" spans="1:7" ht="24" customHeight="1" x14ac:dyDescent="0.2">
      <c r="A4739" s="211" t="str">
        <f t="shared" ref="A4739:A4746" si="1654">IFERROR(VLOOKUP(C4739,Tabla_Insumos,4,FALSE),"")</f>
        <v/>
      </c>
      <c r="B4739" s="211" t="str">
        <f t="shared" ref="B4739:B4746" si="1655">IFERROR(VLOOKUP(A4739,Tabla_Indices,5,FALSE),"")</f>
        <v/>
      </c>
      <c r="C4739" s="220"/>
      <c r="D4739" s="174" t="str">
        <f t="shared" ref="D4739:D4746" si="1656">IFERROR(VLOOKUP(C4739,Tabla_Insumos,2,FALSE),"")</f>
        <v/>
      </c>
      <c r="E4739" s="173"/>
      <c r="F4739" s="201">
        <f t="shared" ref="F4739:F4746" si="1657">IFERROR(VLOOKUP(C4739,Tabla_Insumos,3,FALSE),0)</f>
        <v>0</v>
      </c>
      <c r="G4739" s="201">
        <f t="shared" ref="G4739:G4746" si="1658">ROUND(E4739*F4739,2)</f>
        <v>0</v>
      </c>
    </row>
    <row r="4740" spans="1:7" ht="24" customHeight="1" x14ac:dyDescent="0.2">
      <c r="A4740" s="211" t="str">
        <f t="shared" si="1654"/>
        <v/>
      </c>
      <c r="B4740" s="211" t="str">
        <f t="shared" si="1655"/>
        <v/>
      </c>
      <c r="C4740" s="220"/>
      <c r="D4740" s="174" t="str">
        <f t="shared" si="1656"/>
        <v/>
      </c>
      <c r="E4740" s="173"/>
      <c r="F4740" s="201">
        <f t="shared" si="1657"/>
        <v>0</v>
      </c>
      <c r="G4740" s="201">
        <f t="shared" si="1658"/>
        <v>0</v>
      </c>
    </row>
    <row r="4741" spans="1:7" ht="24" customHeight="1" x14ac:dyDescent="0.2">
      <c r="A4741" s="211" t="str">
        <f t="shared" si="1654"/>
        <v/>
      </c>
      <c r="B4741" s="211" t="str">
        <f t="shared" si="1655"/>
        <v/>
      </c>
      <c r="C4741" s="220"/>
      <c r="D4741" s="174" t="str">
        <f t="shared" si="1656"/>
        <v/>
      </c>
      <c r="E4741" s="173"/>
      <c r="F4741" s="201">
        <f t="shared" si="1657"/>
        <v>0</v>
      </c>
      <c r="G4741" s="201">
        <f t="shared" si="1658"/>
        <v>0</v>
      </c>
    </row>
    <row r="4742" spans="1:7" ht="24" customHeight="1" x14ac:dyDescent="0.2">
      <c r="A4742" s="211" t="str">
        <f t="shared" si="1654"/>
        <v/>
      </c>
      <c r="B4742" s="211" t="str">
        <f t="shared" si="1655"/>
        <v/>
      </c>
      <c r="C4742" s="220"/>
      <c r="D4742" s="174" t="str">
        <f t="shared" si="1656"/>
        <v/>
      </c>
      <c r="E4742" s="173"/>
      <c r="F4742" s="201">
        <f t="shared" si="1657"/>
        <v>0</v>
      </c>
      <c r="G4742" s="201">
        <f t="shared" si="1658"/>
        <v>0</v>
      </c>
    </row>
    <row r="4743" spans="1:7" ht="24" customHeight="1" x14ac:dyDescent="0.2">
      <c r="A4743" s="211" t="str">
        <f t="shared" si="1654"/>
        <v/>
      </c>
      <c r="B4743" s="211" t="str">
        <f t="shared" si="1655"/>
        <v/>
      </c>
      <c r="C4743" s="220"/>
      <c r="D4743" s="174" t="str">
        <f t="shared" si="1656"/>
        <v/>
      </c>
      <c r="E4743" s="173"/>
      <c r="F4743" s="201">
        <f t="shared" si="1657"/>
        <v>0</v>
      </c>
      <c r="G4743" s="201">
        <f t="shared" si="1658"/>
        <v>0</v>
      </c>
    </row>
    <row r="4744" spans="1:7" ht="24" customHeight="1" x14ac:dyDescent="0.2">
      <c r="A4744" s="211" t="str">
        <f t="shared" si="1654"/>
        <v/>
      </c>
      <c r="B4744" s="211" t="str">
        <f t="shared" si="1655"/>
        <v/>
      </c>
      <c r="C4744" s="220"/>
      <c r="D4744" s="174" t="str">
        <f t="shared" si="1656"/>
        <v/>
      </c>
      <c r="E4744" s="173"/>
      <c r="F4744" s="201">
        <f t="shared" si="1657"/>
        <v>0</v>
      </c>
      <c r="G4744" s="201">
        <f t="shared" si="1658"/>
        <v>0</v>
      </c>
    </row>
    <row r="4745" spans="1:7" ht="24" customHeight="1" x14ac:dyDescent="0.2">
      <c r="A4745" s="211" t="str">
        <f t="shared" si="1654"/>
        <v/>
      </c>
      <c r="B4745" s="211" t="str">
        <f t="shared" si="1655"/>
        <v/>
      </c>
      <c r="C4745" s="221"/>
      <c r="D4745" s="172" t="str">
        <f t="shared" si="1656"/>
        <v/>
      </c>
      <c r="E4745" s="176"/>
      <c r="F4745" s="201">
        <f t="shared" si="1657"/>
        <v>0</v>
      </c>
      <c r="G4745" s="201">
        <f t="shared" si="1658"/>
        <v>0</v>
      </c>
    </row>
    <row r="4746" spans="1:7" ht="24" customHeight="1" x14ac:dyDescent="0.2">
      <c r="A4746" s="211" t="str">
        <f t="shared" si="1654"/>
        <v/>
      </c>
      <c r="B4746" s="211" t="str">
        <f t="shared" si="1655"/>
        <v/>
      </c>
      <c r="C4746" s="221"/>
      <c r="D4746" s="172" t="str">
        <f t="shared" si="1656"/>
        <v/>
      </c>
      <c r="E4746" s="176"/>
      <c r="F4746" s="201">
        <f t="shared" si="1657"/>
        <v>0</v>
      </c>
      <c r="G4746" s="201">
        <f t="shared" si="1658"/>
        <v>0</v>
      </c>
    </row>
    <row r="4747" spans="1:7" ht="24" customHeight="1" x14ac:dyDescent="0.2">
      <c r="A4747" s="212"/>
      <c r="E4747" s="178"/>
      <c r="F4747" s="195" t="s">
        <v>1744</v>
      </c>
      <c r="G4747" s="222">
        <f t="shared" ref="G4747:G4796" si="1659">SUBTOTAL(9,G4739:G4746)</f>
        <v>0</v>
      </c>
    </row>
    <row r="4748" spans="1:7" ht="24" customHeight="1" x14ac:dyDescent="0.2">
      <c r="A4748" s="212"/>
      <c r="C4748" s="74" t="s">
        <v>1745</v>
      </c>
      <c r="E4748" s="178"/>
      <c r="G4748" s="194"/>
    </row>
    <row r="4749" spans="1:7" ht="24" customHeight="1" x14ac:dyDescent="0.2">
      <c r="A4749" s="211" t="str">
        <f t="shared" ref="A4749:A4757" si="1660">IFERROR(VLOOKUP(C4749,Tabla_Insumos,4,FALSE),"")</f>
        <v/>
      </c>
      <c r="B4749" s="211" t="str">
        <f t="shared" ref="B4749:B4757" si="1661">IFERROR(VLOOKUP(C4749,Tabla_Insumos,5,FALSE),"")</f>
        <v/>
      </c>
      <c r="C4749" s="220"/>
      <c r="D4749" s="174" t="str">
        <f t="shared" ref="D4749:D4757" si="1662">IFERROR(VLOOKUP(C4749,Tabla_Insumos,2,FALSE),"")</f>
        <v/>
      </c>
      <c r="E4749" s="173"/>
      <c r="F4749" s="201">
        <f t="shared" ref="F4749:F4757" si="1663">IFERROR(VLOOKUP(C4749,Tabla_Insumos,3,FALSE),0)</f>
        <v>0</v>
      </c>
      <c r="G4749" s="201">
        <f t="shared" ref="G4749:G4757" si="1664">ROUND(E4749*F4749,2)</f>
        <v>0</v>
      </c>
    </row>
    <row r="4750" spans="1:7" ht="24" customHeight="1" x14ac:dyDescent="0.2">
      <c r="A4750" s="211" t="str">
        <f t="shared" si="1660"/>
        <v/>
      </c>
      <c r="B4750" s="211" t="str">
        <f t="shared" si="1661"/>
        <v/>
      </c>
      <c r="C4750" s="220"/>
      <c r="D4750" s="174" t="str">
        <f t="shared" si="1662"/>
        <v/>
      </c>
      <c r="E4750" s="173"/>
      <c r="F4750" s="201">
        <f t="shared" si="1663"/>
        <v>0</v>
      </c>
      <c r="G4750" s="201">
        <f t="shared" si="1664"/>
        <v>0</v>
      </c>
    </row>
    <row r="4751" spans="1:7" ht="24" customHeight="1" x14ac:dyDescent="0.2">
      <c r="A4751" s="211" t="str">
        <f t="shared" si="1660"/>
        <v/>
      </c>
      <c r="B4751" s="211" t="str">
        <f t="shared" si="1661"/>
        <v/>
      </c>
      <c r="C4751" s="221"/>
      <c r="D4751" s="172" t="str">
        <f t="shared" si="1662"/>
        <v/>
      </c>
      <c r="E4751" s="176"/>
      <c r="F4751" s="201">
        <f t="shared" si="1663"/>
        <v>0</v>
      </c>
      <c r="G4751" s="201">
        <f t="shared" si="1664"/>
        <v>0</v>
      </c>
    </row>
    <row r="4752" spans="1:7" ht="24" customHeight="1" x14ac:dyDescent="0.2">
      <c r="A4752" s="211" t="str">
        <f t="shared" si="1660"/>
        <v/>
      </c>
      <c r="B4752" s="211" t="str">
        <f t="shared" si="1661"/>
        <v/>
      </c>
      <c r="C4752" s="221"/>
      <c r="D4752" s="172" t="str">
        <f t="shared" si="1662"/>
        <v/>
      </c>
      <c r="E4752" s="176"/>
      <c r="F4752" s="201">
        <f t="shared" si="1663"/>
        <v>0</v>
      </c>
      <c r="G4752" s="201">
        <f t="shared" si="1664"/>
        <v>0</v>
      </c>
    </row>
    <row r="4753" spans="1:7" ht="24" customHeight="1" x14ac:dyDescent="0.2">
      <c r="A4753" s="211" t="str">
        <f t="shared" si="1660"/>
        <v/>
      </c>
      <c r="B4753" s="211" t="str">
        <f t="shared" si="1661"/>
        <v/>
      </c>
      <c r="C4753" s="221"/>
      <c r="D4753" s="172" t="str">
        <f t="shared" si="1662"/>
        <v/>
      </c>
      <c r="E4753" s="176"/>
      <c r="F4753" s="201">
        <f t="shared" si="1663"/>
        <v>0</v>
      </c>
      <c r="G4753" s="201">
        <f t="shared" si="1664"/>
        <v>0</v>
      </c>
    </row>
    <row r="4754" spans="1:7" ht="24" customHeight="1" x14ac:dyDescent="0.2">
      <c r="A4754" s="211" t="str">
        <f t="shared" si="1660"/>
        <v/>
      </c>
      <c r="B4754" s="211" t="str">
        <f t="shared" si="1661"/>
        <v/>
      </c>
      <c r="C4754" s="221"/>
      <c r="D4754" s="172" t="str">
        <f t="shared" si="1662"/>
        <v/>
      </c>
      <c r="E4754" s="176"/>
      <c r="F4754" s="201">
        <f t="shared" si="1663"/>
        <v>0</v>
      </c>
      <c r="G4754" s="201">
        <f t="shared" si="1664"/>
        <v>0</v>
      </c>
    </row>
    <row r="4755" spans="1:7" ht="24" customHeight="1" x14ac:dyDescent="0.2">
      <c r="A4755" s="211" t="str">
        <f t="shared" si="1660"/>
        <v/>
      </c>
      <c r="B4755" s="211" t="str">
        <f t="shared" si="1661"/>
        <v/>
      </c>
      <c r="C4755" s="221"/>
      <c r="D4755" s="172" t="str">
        <f t="shared" si="1662"/>
        <v/>
      </c>
      <c r="E4755" s="176"/>
      <c r="F4755" s="201">
        <f t="shared" si="1663"/>
        <v>0</v>
      </c>
      <c r="G4755" s="201">
        <f t="shared" si="1664"/>
        <v>0</v>
      </c>
    </row>
    <row r="4756" spans="1:7" ht="24" customHeight="1" x14ac:dyDescent="0.2">
      <c r="A4756" s="211" t="str">
        <f t="shared" si="1660"/>
        <v/>
      </c>
      <c r="B4756" s="211" t="str">
        <f t="shared" si="1661"/>
        <v/>
      </c>
      <c r="C4756" s="221"/>
      <c r="D4756" s="172" t="str">
        <f t="shared" si="1662"/>
        <v/>
      </c>
      <c r="E4756" s="176"/>
      <c r="F4756" s="201">
        <f t="shared" si="1663"/>
        <v>0</v>
      </c>
      <c r="G4756" s="201">
        <f t="shared" si="1664"/>
        <v>0</v>
      </c>
    </row>
    <row r="4757" spans="1:7" ht="24" customHeight="1" x14ac:dyDescent="0.2">
      <c r="A4757" s="211" t="str">
        <f t="shared" si="1660"/>
        <v/>
      </c>
      <c r="B4757" s="211" t="str">
        <f t="shared" si="1661"/>
        <v/>
      </c>
      <c r="C4757" s="221"/>
      <c r="D4757" s="172" t="str">
        <f t="shared" si="1662"/>
        <v/>
      </c>
      <c r="E4757" s="176"/>
      <c r="F4757" s="201">
        <f t="shared" si="1663"/>
        <v>0</v>
      </c>
      <c r="G4757" s="201">
        <f t="shared" si="1664"/>
        <v>0</v>
      </c>
    </row>
    <row r="4758" spans="1:7" ht="24" customHeight="1" x14ac:dyDescent="0.2">
      <c r="A4758" s="213"/>
      <c r="E4758" s="178"/>
      <c r="F4758" s="195" t="s">
        <v>1746</v>
      </c>
      <c r="G4758" s="222">
        <f t="shared" ref="G4758:G4807" si="1665">SUBTOTAL(9,G4749:G4757)</f>
        <v>0</v>
      </c>
    </row>
    <row r="4759" spans="1:7" ht="24" customHeight="1" x14ac:dyDescent="0.2">
      <c r="A4759" s="212"/>
      <c r="E4759" s="178"/>
      <c r="G4759" s="194"/>
    </row>
    <row r="4760" spans="1:7" ht="24" customHeight="1" x14ac:dyDescent="0.2">
      <c r="A4760" s="214" t="str">
        <f t="shared" ref="A4760" si="1666">B4718</f>
        <v>15.2.4</v>
      </c>
      <c r="B4760" s="98" t="str">
        <f t="shared" ref="B4760" si="1667">C4718</f>
        <v>Interruptores automáticos termomagnéticos en riel din (térmicas)</v>
      </c>
      <c r="C4760" s="197"/>
      <c r="D4760" s="197" t="s">
        <v>1747</v>
      </c>
      <c r="E4760" s="198"/>
      <c r="F4760" s="225" t="s">
        <v>1748</v>
      </c>
      <c r="G4760" s="226">
        <f t="shared" ref="G4760:G4809" si="1668">SUBTOTAL(9,G4723:G4759)</f>
        <v>0</v>
      </c>
    </row>
    <row r="4761" spans="1:7" ht="24" customHeight="1" x14ac:dyDescent="0.2">
      <c r="A4761" s="203" t="s">
        <v>1725</v>
      </c>
      <c r="B4761" s="204"/>
      <c r="C4761" s="99"/>
      <c r="D4761" s="99"/>
      <c r="E4761" s="99"/>
      <c r="F4761" s="99"/>
      <c r="G4761" s="215"/>
    </row>
    <row r="4762" spans="1:7" ht="24" customHeight="1" x14ac:dyDescent="0.2">
      <c r="A4762" s="206" t="s">
        <v>1726</v>
      </c>
      <c r="B4762" s="207" t="str">
        <f>Comitente</f>
        <v>SUBSECRETARIA DE OBRAS PUBLICAS</v>
      </c>
      <c r="C4762" s="216"/>
      <c r="D4762" s="74"/>
      <c r="E4762" s="74"/>
      <c r="F4762" s="190"/>
      <c r="G4762" s="191"/>
    </row>
    <row r="4763" spans="1:7" ht="24" customHeight="1" x14ac:dyDescent="0.2">
      <c r="A4763" s="206" t="s">
        <v>1727</v>
      </c>
      <c r="B4763" s="207">
        <f>Contratista</f>
        <v>0</v>
      </c>
      <c r="C4763" s="217"/>
      <c r="D4763" s="217"/>
      <c r="E4763" s="217"/>
      <c r="F4763" s="190"/>
      <c r="G4763" s="191"/>
    </row>
    <row r="4764" spans="1:7" ht="24" customHeight="1" x14ac:dyDescent="0.2">
      <c r="A4764" s="206" t="s">
        <v>1728</v>
      </c>
      <c r="B4764" s="207" t="str">
        <f>Obra</f>
        <v>CAPS. VIRGEN DE GUADALUPE</v>
      </c>
      <c r="C4764" s="217"/>
      <c r="D4764" s="217"/>
      <c r="E4764" s="217"/>
      <c r="F4764" s="190" t="s">
        <v>1729</v>
      </c>
      <c r="G4764" s="218">
        <f>Fecha_Base</f>
        <v>0</v>
      </c>
    </row>
    <row r="4765" spans="1:7" ht="24" customHeight="1" x14ac:dyDescent="0.2">
      <c r="A4765" s="208" t="s">
        <v>1730</v>
      </c>
      <c r="B4765" s="100" t="str">
        <f>Ubicación</f>
        <v xml:space="preserve"> Calle Enfermera Medina y Cristobal Colon - Dpto. CAUCETE   -  Sup. 227,50m2</v>
      </c>
      <c r="C4765" s="74"/>
      <c r="E4765" s="178"/>
      <c r="G4765" s="194"/>
    </row>
    <row r="4766" spans="1:7" ht="24" customHeight="1" x14ac:dyDescent="0.2">
      <c r="A4766" s="208" t="s">
        <v>1731</v>
      </c>
      <c r="B4766" s="192">
        <f t="shared" si="1647"/>
        <v>15</v>
      </c>
      <c r="C4766" s="71" t="str">
        <f>IFERROR(VLOOKUP(B4766,Tabla_CyP,2,FALSE),"VIDRIOS Y ESPEJOS ")</f>
        <v xml:space="preserve">VIDRIOS Y ESPEJOS </v>
      </c>
      <c r="E4766" s="178"/>
      <c r="G4766" s="194"/>
    </row>
    <row r="4767" spans="1:7" ht="24" customHeight="1" x14ac:dyDescent="0.2">
      <c r="A4767" s="208" t="s">
        <v>1732</v>
      </c>
      <c r="B4767" s="193" t="str">
        <f>IFERROR(VLOOKUP(COUNTIF($A$1:A4767,"ANALISIS DE PRECIOS"),Tabla_NumeroItem,2,FALSE),"")</f>
        <v>15.2.5</v>
      </c>
      <c r="C4767" s="71" t="str">
        <f>IFERROR(VLOOKUP(B4767,Tabla_CyP,2,FALSE),"")</f>
        <v>Interruptores diferenciales</v>
      </c>
      <c r="E4767" s="178"/>
      <c r="F4767" s="190" t="s">
        <v>1733</v>
      </c>
      <c r="G4767" s="194" t="str">
        <f>IFERROR(VLOOKUP(B4767,Tabla_CyP,4,FALSE),"")</f>
        <v>gl</v>
      </c>
    </row>
    <row r="4768" spans="1:7" ht="24" customHeight="1" x14ac:dyDescent="0.2">
      <c r="A4768" s="208"/>
      <c r="B4768" s="100"/>
      <c r="E4768" s="178"/>
      <c r="G4768" s="194"/>
    </row>
    <row r="4769" spans="1:7" ht="24" customHeight="1" x14ac:dyDescent="0.2">
      <c r="A4769" s="419" t="s">
        <v>1734</v>
      </c>
      <c r="B4769" s="420"/>
      <c r="C4769" s="421" t="s">
        <v>1690</v>
      </c>
      <c r="D4769" s="421" t="s">
        <v>1735</v>
      </c>
      <c r="E4769" s="423" t="s">
        <v>1736</v>
      </c>
      <c r="F4769" s="425" t="s">
        <v>1737</v>
      </c>
      <c r="G4769" s="425" t="s">
        <v>1738</v>
      </c>
    </row>
    <row r="4770" spans="1:7" ht="24" customHeight="1" x14ac:dyDescent="0.2">
      <c r="A4770" s="209" t="s">
        <v>1739</v>
      </c>
      <c r="B4770" s="209" t="s">
        <v>1740</v>
      </c>
      <c r="C4770" s="422"/>
      <c r="D4770" s="422"/>
      <c r="E4770" s="424"/>
      <c r="F4770" s="426"/>
      <c r="G4770" s="426"/>
    </row>
    <row r="4771" spans="1:7" ht="24" customHeight="1" x14ac:dyDescent="0.2">
      <c r="A4771" s="189"/>
      <c r="B4771" s="210"/>
      <c r="C4771" s="89" t="s">
        <v>1741</v>
      </c>
      <c r="D4771" s="197"/>
      <c r="E4771" s="198"/>
      <c r="F4771" s="199"/>
      <c r="G4771" s="200"/>
    </row>
    <row r="4772" spans="1:7" ht="24" customHeight="1" x14ac:dyDescent="0.2">
      <c r="A4772" s="211" t="str">
        <f t="shared" ref="A4772:A4785" si="1669">IFERROR(VLOOKUP(C4772,Tabla_Insumos,4,FALSE),"")</f>
        <v/>
      </c>
      <c r="B4772" s="211" t="str">
        <f>IFERROR(VLOOKUP(C4772,Tabla_Insumos,5,FALSE),"")</f>
        <v/>
      </c>
      <c r="C4772" s="220"/>
      <c r="D4772" s="174" t="str">
        <f t="shared" ref="D4772:D4785" si="1670">IFERROR(VLOOKUP(C4772,Tabla_Insumos,2,FALSE),"")</f>
        <v/>
      </c>
      <c r="E4772" s="173"/>
      <c r="F4772" s="201">
        <f t="shared" ref="F4772:F4785" si="1671">IFERROR(VLOOKUP(C4772,Tabla_Insumos,3,FALSE),0)</f>
        <v>0</v>
      </c>
      <c r="G4772" s="201">
        <f t="shared" ref="G4772:G4785" si="1672">ROUND(E4772*F4772,2)</f>
        <v>0</v>
      </c>
    </row>
    <row r="4773" spans="1:7" ht="24" customHeight="1" x14ac:dyDescent="0.2">
      <c r="A4773" s="211" t="str">
        <f t="shared" si="1669"/>
        <v/>
      </c>
      <c r="B4773" s="211" t="str">
        <f t="shared" ref="B4773:B4785" si="1673">IFERROR(VLOOKUP(C4773,Tabla_Insumos,5,FALSE),"")</f>
        <v/>
      </c>
      <c r="C4773" s="220"/>
      <c r="D4773" s="174" t="str">
        <f t="shared" si="1670"/>
        <v/>
      </c>
      <c r="E4773" s="173"/>
      <c r="F4773" s="201">
        <f t="shared" si="1671"/>
        <v>0</v>
      </c>
      <c r="G4773" s="201">
        <f t="shared" si="1672"/>
        <v>0</v>
      </c>
    </row>
    <row r="4774" spans="1:7" ht="24" customHeight="1" x14ac:dyDescent="0.2">
      <c r="A4774" s="211" t="str">
        <f t="shared" si="1669"/>
        <v/>
      </c>
      <c r="B4774" s="211" t="str">
        <f t="shared" si="1673"/>
        <v/>
      </c>
      <c r="C4774" s="227"/>
      <c r="D4774" s="174" t="str">
        <f t="shared" si="1670"/>
        <v/>
      </c>
      <c r="E4774" s="173"/>
      <c r="F4774" s="201">
        <f t="shared" si="1671"/>
        <v>0</v>
      </c>
      <c r="G4774" s="201">
        <f t="shared" si="1672"/>
        <v>0</v>
      </c>
    </row>
    <row r="4775" spans="1:7" ht="24" customHeight="1" x14ac:dyDescent="0.2">
      <c r="A4775" s="211" t="str">
        <f t="shared" si="1669"/>
        <v/>
      </c>
      <c r="B4775" s="211" t="str">
        <f t="shared" si="1673"/>
        <v/>
      </c>
      <c r="C4775" s="220"/>
      <c r="D4775" s="174" t="str">
        <f t="shared" si="1670"/>
        <v/>
      </c>
      <c r="E4775" s="173"/>
      <c r="F4775" s="201">
        <f t="shared" si="1671"/>
        <v>0</v>
      </c>
      <c r="G4775" s="201">
        <f t="shared" si="1672"/>
        <v>0</v>
      </c>
    </row>
    <row r="4776" spans="1:7" ht="24" customHeight="1" x14ac:dyDescent="0.2">
      <c r="A4776" s="211" t="str">
        <f t="shared" si="1669"/>
        <v/>
      </c>
      <c r="B4776" s="211" t="str">
        <f t="shared" si="1673"/>
        <v/>
      </c>
      <c r="C4776" s="221"/>
      <c r="D4776" s="172" t="str">
        <f t="shared" si="1670"/>
        <v/>
      </c>
      <c r="E4776" s="176"/>
      <c r="F4776" s="201">
        <f t="shared" si="1671"/>
        <v>0</v>
      </c>
      <c r="G4776" s="201">
        <f t="shared" si="1672"/>
        <v>0</v>
      </c>
    </row>
    <row r="4777" spans="1:7" ht="24" customHeight="1" x14ac:dyDescent="0.2">
      <c r="A4777" s="211" t="str">
        <f t="shared" si="1669"/>
        <v/>
      </c>
      <c r="B4777" s="211" t="str">
        <f t="shared" si="1673"/>
        <v/>
      </c>
      <c r="C4777" s="221"/>
      <c r="D4777" s="172" t="str">
        <f t="shared" si="1670"/>
        <v/>
      </c>
      <c r="E4777" s="176"/>
      <c r="F4777" s="201">
        <f t="shared" si="1671"/>
        <v>0</v>
      </c>
      <c r="G4777" s="201">
        <f t="shared" si="1672"/>
        <v>0</v>
      </c>
    </row>
    <row r="4778" spans="1:7" ht="24" customHeight="1" x14ac:dyDescent="0.2">
      <c r="A4778" s="211" t="str">
        <f t="shared" si="1669"/>
        <v/>
      </c>
      <c r="B4778" s="211" t="str">
        <f t="shared" si="1673"/>
        <v/>
      </c>
      <c r="C4778" s="221"/>
      <c r="D4778" s="172" t="str">
        <f t="shared" si="1670"/>
        <v/>
      </c>
      <c r="E4778" s="176"/>
      <c r="F4778" s="201">
        <f t="shared" si="1671"/>
        <v>0</v>
      </c>
      <c r="G4778" s="201">
        <f t="shared" si="1672"/>
        <v>0</v>
      </c>
    </row>
    <row r="4779" spans="1:7" ht="24" customHeight="1" x14ac:dyDescent="0.2">
      <c r="A4779" s="211" t="str">
        <f t="shared" si="1669"/>
        <v/>
      </c>
      <c r="B4779" s="211" t="str">
        <f t="shared" si="1673"/>
        <v/>
      </c>
      <c r="C4779" s="221"/>
      <c r="D4779" s="172" t="str">
        <f t="shared" si="1670"/>
        <v/>
      </c>
      <c r="E4779" s="176"/>
      <c r="F4779" s="201">
        <f t="shared" si="1671"/>
        <v>0</v>
      </c>
      <c r="G4779" s="201">
        <f t="shared" si="1672"/>
        <v>0</v>
      </c>
    </row>
    <row r="4780" spans="1:7" ht="24" customHeight="1" x14ac:dyDescent="0.2">
      <c r="A4780" s="211" t="str">
        <f t="shared" si="1669"/>
        <v/>
      </c>
      <c r="B4780" s="211" t="str">
        <f t="shared" si="1673"/>
        <v/>
      </c>
      <c r="C4780" s="221"/>
      <c r="D4780" s="172" t="str">
        <f t="shared" si="1670"/>
        <v/>
      </c>
      <c r="E4780" s="176"/>
      <c r="F4780" s="201">
        <f t="shared" si="1671"/>
        <v>0</v>
      </c>
      <c r="G4780" s="201">
        <f t="shared" si="1672"/>
        <v>0</v>
      </c>
    </row>
    <row r="4781" spans="1:7" ht="24" customHeight="1" x14ac:dyDescent="0.2">
      <c r="A4781" s="211" t="str">
        <f t="shared" si="1669"/>
        <v/>
      </c>
      <c r="B4781" s="211" t="str">
        <f t="shared" si="1673"/>
        <v/>
      </c>
      <c r="C4781" s="221"/>
      <c r="D4781" s="172" t="str">
        <f t="shared" si="1670"/>
        <v/>
      </c>
      <c r="E4781" s="176"/>
      <c r="F4781" s="201">
        <f t="shared" si="1671"/>
        <v>0</v>
      </c>
      <c r="G4781" s="201">
        <f t="shared" si="1672"/>
        <v>0</v>
      </c>
    </row>
    <row r="4782" spans="1:7" ht="24" customHeight="1" x14ac:dyDescent="0.2">
      <c r="A4782" s="211" t="str">
        <f t="shared" si="1669"/>
        <v/>
      </c>
      <c r="B4782" s="211" t="str">
        <f t="shared" si="1673"/>
        <v/>
      </c>
      <c r="C4782" s="221"/>
      <c r="D4782" s="172" t="str">
        <f t="shared" si="1670"/>
        <v/>
      </c>
      <c r="E4782" s="176"/>
      <c r="F4782" s="201">
        <f t="shared" si="1671"/>
        <v>0</v>
      </c>
      <c r="G4782" s="201">
        <f t="shared" si="1672"/>
        <v>0</v>
      </c>
    </row>
    <row r="4783" spans="1:7" ht="24" customHeight="1" x14ac:dyDescent="0.2">
      <c r="A4783" s="211" t="str">
        <f t="shared" si="1669"/>
        <v/>
      </c>
      <c r="B4783" s="211" t="str">
        <f t="shared" si="1673"/>
        <v/>
      </c>
      <c r="C4783" s="221"/>
      <c r="D4783" s="172" t="str">
        <f t="shared" si="1670"/>
        <v/>
      </c>
      <c r="E4783" s="176"/>
      <c r="F4783" s="201">
        <f t="shared" si="1671"/>
        <v>0</v>
      </c>
      <c r="G4783" s="201">
        <f t="shared" si="1672"/>
        <v>0</v>
      </c>
    </row>
    <row r="4784" spans="1:7" ht="24" customHeight="1" x14ac:dyDescent="0.2">
      <c r="A4784" s="211" t="str">
        <f t="shared" si="1669"/>
        <v/>
      </c>
      <c r="B4784" s="211" t="str">
        <f t="shared" si="1673"/>
        <v/>
      </c>
      <c r="C4784" s="221"/>
      <c r="D4784" s="172" t="str">
        <f t="shared" si="1670"/>
        <v/>
      </c>
      <c r="E4784" s="176"/>
      <c r="F4784" s="201">
        <f t="shared" si="1671"/>
        <v>0</v>
      </c>
      <c r="G4784" s="201">
        <f t="shared" si="1672"/>
        <v>0</v>
      </c>
    </row>
    <row r="4785" spans="1:7" ht="24" customHeight="1" x14ac:dyDescent="0.2">
      <c r="A4785" s="211" t="str">
        <f t="shared" si="1669"/>
        <v/>
      </c>
      <c r="B4785" s="211" t="str">
        <f t="shared" si="1673"/>
        <v/>
      </c>
      <c r="C4785" s="221"/>
      <c r="D4785" s="172" t="str">
        <f t="shared" si="1670"/>
        <v/>
      </c>
      <c r="E4785" s="176"/>
      <c r="F4785" s="202">
        <f t="shared" si="1671"/>
        <v>0</v>
      </c>
      <c r="G4785" s="201">
        <f t="shared" si="1672"/>
        <v>0</v>
      </c>
    </row>
    <row r="4786" spans="1:7" ht="24" customHeight="1" x14ac:dyDescent="0.2">
      <c r="A4786" s="212"/>
      <c r="E4786" s="178"/>
      <c r="F4786" s="195" t="s">
        <v>1742</v>
      </c>
      <c r="G4786" s="222">
        <f t="shared" si="1653"/>
        <v>0</v>
      </c>
    </row>
    <row r="4787" spans="1:7" ht="24" customHeight="1" x14ac:dyDescent="0.2">
      <c r="A4787" s="212"/>
      <c r="C4787" s="74" t="s">
        <v>1743</v>
      </c>
      <c r="E4787" s="178"/>
      <c r="G4787" s="194"/>
    </row>
    <row r="4788" spans="1:7" ht="24" customHeight="1" x14ac:dyDescent="0.2">
      <c r="A4788" s="211" t="str">
        <f t="shared" ref="A4788:A4795" si="1674">IFERROR(VLOOKUP(C4788,Tabla_Insumos,4,FALSE),"")</f>
        <v/>
      </c>
      <c r="B4788" s="211" t="str">
        <f t="shared" ref="B4788:B4795" si="1675">IFERROR(VLOOKUP(A4788,Tabla_Indices,5,FALSE),"")</f>
        <v/>
      </c>
      <c r="C4788" s="220"/>
      <c r="D4788" s="174" t="str">
        <f t="shared" ref="D4788:D4795" si="1676">IFERROR(VLOOKUP(C4788,Tabla_Insumos,2,FALSE),"")</f>
        <v/>
      </c>
      <c r="E4788" s="173"/>
      <c r="F4788" s="201">
        <f t="shared" ref="F4788:F4795" si="1677">IFERROR(VLOOKUP(C4788,Tabla_Insumos,3,FALSE),0)</f>
        <v>0</v>
      </c>
      <c r="G4788" s="201">
        <f t="shared" ref="G4788:G4795" si="1678">ROUND(E4788*F4788,2)</f>
        <v>0</v>
      </c>
    </row>
    <row r="4789" spans="1:7" ht="24" customHeight="1" x14ac:dyDescent="0.2">
      <c r="A4789" s="211" t="str">
        <f t="shared" si="1674"/>
        <v/>
      </c>
      <c r="B4789" s="211" t="str">
        <f t="shared" si="1675"/>
        <v/>
      </c>
      <c r="C4789" s="220"/>
      <c r="D4789" s="174" t="str">
        <f t="shared" si="1676"/>
        <v/>
      </c>
      <c r="E4789" s="173"/>
      <c r="F4789" s="201">
        <f t="shared" si="1677"/>
        <v>0</v>
      </c>
      <c r="G4789" s="201">
        <f t="shared" si="1678"/>
        <v>0</v>
      </c>
    </row>
    <row r="4790" spans="1:7" ht="24" customHeight="1" x14ac:dyDescent="0.2">
      <c r="A4790" s="211" t="str">
        <f t="shared" si="1674"/>
        <v/>
      </c>
      <c r="B4790" s="211" t="str">
        <f t="shared" si="1675"/>
        <v/>
      </c>
      <c r="C4790" s="220"/>
      <c r="D4790" s="174" t="str">
        <f t="shared" si="1676"/>
        <v/>
      </c>
      <c r="E4790" s="173"/>
      <c r="F4790" s="201">
        <f t="shared" si="1677"/>
        <v>0</v>
      </c>
      <c r="G4790" s="201">
        <f t="shared" si="1678"/>
        <v>0</v>
      </c>
    </row>
    <row r="4791" spans="1:7" ht="24" customHeight="1" x14ac:dyDescent="0.2">
      <c r="A4791" s="211" t="str">
        <f t="shared" si="1674"/>
        <v/>
      </c>
      <c r="B4791" s="211" t="str">
        <f t="shared" si="1675"/>
        <v/>
      </c>
      <c r="C4791" s="220"/>
      <c r="D4791" s="174" t="str">
        <f t="shared" si="1676"/>
        <v/>
      </c>
      <c r="E4791" s="173"/>
      <c r="F4791" s="201">
        <f t="shared" si="1677"/>
        <v>0</v>
      </c>
      <c r="G4791" s="201">
        <f t="shared" si="1678"/>
        <v>0</v>
      </c>
    </row>
    <row r="4792" spans="1:7" ht="24" customHeight="1" x14ac:dyDescent="0.2">
      <c r="A4792" s="211" t="str">
        <f t="shared" si="1674"/>
        <v/>
      </c>
      <c r="B4792" s="211" t="str">
        <f t="shared" si="1675"/>
        <v/>
      </c>
      <c r="C4792" s="220"/>
      <c r="D4792" s="174" t="str">
        <f t="shared" si="1676"/>
        <v/>
      </c>
      <c r="E4792" s="173"/>
      <c r="F4792" s="201">
        <f t="shared" si="1677"/>
        <v>0</v>
      </c>
      <c r="G4792" s="201">
        <f t="shared" si="1678"/>
        <v>0</v>
      </c>
    </row>
    <row r="4793" spans="1:7" ht="24" customHeight="1" x14ac:dyDescent="0.2">
      <c r="A4793" s="211" t="str">
        <f t="shared" si="1674"/>
        <v/>
      </c>
      <c r="B4793" s="211" t="str">
        <f t="shared" si="1675"/>
        <v/>
      </c>
      <c r="C4793" s="220"/>
      <c r="D4793" s="174" t="str">
        <f t="shared" si="1676"/>
        <v/>
      </c>
      <c r="E4793" s="173"/>
      <c r="F4793" s="201">
        <f t="shared" si="1677"/>
        <v>0</v>
      </c>
      <c r="G4793" s="201">
        <f t="shared" si="1678"/>
        <v>0</v>
      </c>
    </row>
    <row r="4794" spans="1:7" ht="24" customHeight="1" x14ac:dyDescent="0.2">
      <c r="A4794" s="211" t="str">
        <f t="shared" si="1674"/>
        <v/>
      </c>
      <c r="B4794" s="211" t="str">
        <f t="shared" si="1675"/>
        <v/>
      </c>
      <c r="C4794" s="221"/>
      <c r="D4794" s="172" t="str">
        <f t="shared" si="1676"/>
        <v/>
      </c>
      <c r="E4794" s="176"/>
      <c r="F4794" s="201">
        <f t="shared" si="1677"/>
        <v>0</v>
      </c>
      <c r="G4794" s="201">
        <f t="shared" si="1678"/>
        <v>0</v>
      </c>
    </row>
    <row r="4795" spans="1:7" ht="24" customHeight="1" x14ac:dyDescent="0.2">
      <c r="A4795" s="211" t="str">
        <f t="shared" si="1674"/>
        <v/>
      </c>
      <c r="B4795" s="211" t="str">
        <f t="shared" si="1675"/>
        <v/>
      </c>
      <c r="C4795" s="221"/>
      <c r="D4795" s="172" t="str">
        <f t="shared" si="1676"/>
        <v/>
      </c>
      <c r="E4795" s="176"/>
      <c r="F4795" s="201">
        <f t="shared" si="1677"/>
        <v>0</v>
      </c>
      <c r="G4795" s="201">
        <f t="shared" si="1678"/>
        <v>0</v>
      </c>
    </row>
    <row r="4796" spans="1:7" ht="24" customHeight="1" x14ac:dyDescent="0.2">
      <c r="A4796" s="212"/>
      <c r="E4796" s="178"/>
      <c r="F4796" s="195" t="s">
        <v>1744</v>
      </c>
      <c r="G4796" s="222">
        <f t="shared" si="1659"/>
        <v>0</v>
      </c>
    </row>
    <row r="4797" spans="1:7" ht="24" customHeight="1" x14ac:dyDescent="0.2">
      <c r="A4797" s="212"/>
      <c r="C4797" s="74" t="s">
        <v>1745</v>
      </c>
      <c r="E4797" s="178"/>
      <c r="G4797" s="194"/>
    </row>
    <row r="4798" spans="1:7" ht="24" customHeight="1" x14ac:dyDescent="0.2">
      <c r="A4798" s="211" t="str">
        <f t="shared" ref="A4798:A4806" si="1679">IFERROR(VLOOKUP(C4798,Tabla_Insumos,4,FALSE),"")</f>
        <v/>
      </c>
      <c r="B4798" s="211" t="str">
        <f t="shared" ref="B4798:B4806" si="1680">IFERROR(VLOOKUP(C4798,Tabla_Insumos,5,FALSE),"")</f>
        <v/>
      </c>
      <c r="C4798" s="220"/>
      <c r="D4798" s="174" t="str">
        <f t="shared" ref="D4798:D4806" si="1681">IFERROR(VLOOKUP(C4798,Tabla_Insumos,2,FALSE),"")</f>
        <v/>
      </c>
      <c r="E4798" s="173"/>
      <c r="F4798" s="201">
        <f t="shared" ref="F4798:F4806" si="1682">IFERROR(VLOOKUP(C4798,Tabla_Insumos,3,FALSE),0)</f>
        <v>0</v>
      </c>
      <c r="G4798" s="201">
        <f t="shared" ref="G4798:G4806" si="1683">ROUND(E4798*F4798,2)</f>
        <v>0</v>
      </c>
    </row>
    <row r="4799" spans="1:7" ht="24" customHeight="1" x14ac:dyDescent="0.2">
      <c r="A4799" s="211" t="str">
        <f t="shared" si="1679"/>
        <v/>
      </c>
      <c r="B4799" s="211" t="str">
        <f t="shared" si="1680"/>
        <v/>
      </c>
      <c r="C4799" s="220"/>
      <c r="D4799" s="174" t="str">
        <f t="shared" si="1681"/>
        <v/>
      </c>
      <c r="E4799" s="173"/>
      <c r="F4799" s="201">
        <f t="shared" si="1682"/>
        <v>0</v>
      </c>
      <c r="G4799" s="201">
        <f t="shared" si="1683"/>
        <v>0</v>
      </c>
    </row>
    <row r="4800" spans="1:7" ht="24" customHeight="1" x14ac:dyDescent="0.2">
      <c r="A4800" s="211" t="str">
        <f t="shared" si="1679"/>
        <v/>
      </c>
      <c r="B4800" s="211" t="str">
        <f t="shared" si="1680"/>
        <v/>
      </c>
      <c r="C4800" s="221"/>
      <c r="D4800" s="172" t="str">
        <f t="shared" si="1681"/>
        <v/>
      </c>
      <c r="E4800" s="176"/>
      <c r="F4800" s="201">
        <f t="shared" si="1682"/>
        <v>0</v>
      </c>
      <c r="G4800" s="201">
        <f t="shared" si="1683"/>
        <v>0</v>
      </c>
    </row>
    <row r="4801" spans="1:7" ht="24" customHeight="1" x14ac:dyDescent="0.2">
      <c r="A4801" s="211" t="str">
        <f t="shared" si="1679"/>
        <v/>
      </c>
      <c r="B4801" s="211" t="str">
        <f t="shared" si="1680"/>
        <v/>
      </c>
      <c r="C4801" s="221"/>
      <c r="D4801" s="172" t="str">
        <f t="shared" si="1681"/>
        <v/>
      </c>
      <c r="E4801" s="176"/>
      <c r="F4801" s="201">
        <f t="shared" si="1682"/>
        <v>0</v>
      </c>
      <c r="G4801" s="201">
        <f t="shared" si="1683"/>
        <v>0</v>
      </c>
    </row>
    <row r="4802" spans="1:7" ht="24" customHeight="1" x14ac:dyDescent="0.2">
      <c r="A4802" s="211" t="str">
        <f t="shared" si="1679"/>
        <v/>
      </c>
      <c r="B4802" s="211" t="str">
        <f t="shared" si="1680"/>
        <v/>
      </c>
      <c r="C4802" s="221"/>
      <c r="D4802" s="172" t="str">
        <f t="shared" si="1681"/>
        <v/>
      </c>
      <c r="E4802" s="176"/>
      <c r="F4802" s="201">
        <f t="shared" si="1682"/>
        <v>0</v>
      </c>
      <c r="G4802" s="201">
        <f t="shared" si="1683"/>
        <v>0</v>
      </c>
    </row>
    <row r="4803" spans="1:7" ht="24" customHeight="1" x14ac:dyDescent="0.2">
      <c r="A4803" s="211" t="str">
        <f t="shared" si="1679"/>
        <v/>
      </c>
      <c r="B4803" s="211" t="str">
        <f t="shared" si="1680"/>
        <v/>
      </c>
      <c r="C4803" s="221"/>
      <c r="D4803" s="172" t="str">
        <f t="shared" si="1681"/>
        <v/>
      </c>
      <c r="E4803" s="176"/>
      <c r="F4803" s="201">
        <f t="shared" si="1682"/>
        <v>0</v>
      </c>
      <c r="G4803" s="201">
        <f t="shared" si="1683"/>
        <v>0</v>
      </c>
    </row>
    <row r="4804" spans="1:7" ht="24" customHeight="1" x14ac:dyDescent="0.2">
      <c r="A4804" s="211" t="str">
        <f t="shared" si="1679"/>
        <v/>
      </c>
      <c r="B4804" s="211" t="str">
        <f t="shared" si="1680"/>
        <v/>
      </c>
      <c r="C4804" s="221"/>
      <c r="D4804" s="172" t="str">
        <f t="shared" si="1681"/>
        <v/>
      </c>
      <c r="E4804" s="176"/>
      <c r="F4804" s="201">
        <f t="shared" si="1682"/>
        <v>0</v>
      </c>
      <c r="G4804" s="201">
        <f t="shared" si="1683"/>
        <v>0</v>
      </c>
    </row>
    <row r="4805" spans="1:7" ht="24" customHeight="1" x14ac:dyDescent="0.2">
      <c r="A4805" s="211" t="str">
        <f t="shared" si="1679"/>
        <v/>
      </c>
      <c r="B4805" s="211" t="str">
        <f t="shared" si="1680"/>
        <v/>
      </c>
      <c r="C4805" s="221"/>
      <c r="D4805" s="172" t="str">
        <f t="shared" si="1681"/>
        <v/>
      </c>
      <c r="E4805" s="176"/>
      <c r="F4805" s="201">
        <f t="shared" si="1682"/>
        <v>0</v>
      </c>
      <c r="G4805" s="201">
        <f t="shared" si="1683"/>
        <v>0</v>
      </c>
    </row>
    <row r="4806" spans="1:7" ht="24" customHeight="1" x14ac:dyDescent="0.2">
      <c r="A4806" s="211" t="str">
        <f t="shared" si="1679"/>
        <v/>
      </c>
      <c r="B4806" s="211" t="str">
        <f t="shared" si="1680"/>
        <v/>
      </c>
      <c r="C4806" s="221"/>
      <c r="D4806" s="172" t="str">
        <f t="shared" si="1681"/>
        <v/>
      </c>
      <c r="E4806" s="176"/>
      <c r="F4806" s="201">
        <f t="shared" si="1682"/>
        <v>0</v>
      </c>
      <c r="G4806" s="201">
        <f t="shared" si="1683"/>
        <v>0</v>
      </c>
    </row>
    <row r="4807" spans="1:7" ht="24" customHeight="1" x14ac:dyDescent="0.2">
      <c r="A4807" s="213"/>
      <c r="E4807" s="178"/>
      <c r="F4807" s="195" t="s">
        <v>1746</v>
      </c>
      <c r="G4807" s="222">
        <f t="shared" si="1665"/>
        <v>0</v>
      </c>
    </row>
    <row r="4808" spans="1:7" ht="24" customHeight="1" x14ac:dyDescent="0.2">
      <c r="A4808" s="212"/>
      <c r="E4808" s="178"/>
      <c r="G4808" s="194"/>
    </row>
    <row r="4809" spans="1:7" ht="24" customHeight="1" x14ac:dyDescent="0.2">
      <c r="A4809" s="214" t="str">
        <f t="shared" ref="A4809" si="1684">B4767</f>
        <v>15.2.5</v>
      </c>
      <c r="B4809" s="98" t="str">
        <f t="shared" ref="B4809" si="1685">C4767</f>
        <v>Interruptores diferenciales</v>
      </c>
      <c r="C4809" s="197"/>
      <c r="D4809" s="197" t="s">
        <v>1747</v>
      </c>
      <c r="E4809" s="198"/>
      <c r="F4809" s="225" t="s">
        <v>1748</v>
      </c>
      <c r="G4809" s="226">
        <f t="shared" si="1668"/>
        <v>0</v>
      </c>
    </row>
    <row r="4810" spans="1:7" ht="24" customHeight="1" x14ac:dyDescent="0.2">
      <c r="A4810" s="203" t="s">
        <v>1725</v>
      </c>
      <c r="B4810" s="204"/>
      <c r="C4810" s="99"/>
      <c r="D4810" s="99"/>
      <c r="E4810" s="99"/>
      <c r="F4810" s="99"/>
      <c r="G4810" s="215"/>
    </row>
    <row r="4811" spans="1:7" ht="24" customHeight="1" x14ac:dyDescent="0.2">
      <c r="A4811" s="206" t="s">
        <v>1726</v>
      </c>
      <c r="B4811" s="207" t="str">
        <f>Comitente</f>
        <v>SUBSECRETARIA DE OBRAS PUBLICAS</v>
      </c>
      <c r="C4811" s="216"/>
      <c r="D4811" s="74"/>
      <c r="E4811" s="74"/>
      <c r="F4811" s="190"/>
      <c r="G4811" s="191"/>
    </row>
    <row r="4812" spans="1:7" ht="24" customHeight="1" x14ac:dyDescent="0.2">
      <c r="A4812" s="206" t="s">
        <v>1727</v>
      </c>
      <c r="B4812" s="207">
        <f>Contratista</f>
        <v>0</v>
      </c>
      <c r="C4812" s="217"/>
      <c r="D4812" s="217"/>
      <c r="E4812" s="217"/>
      <c r="F4812" s="190"/>
      <c r="G4812" s="191"/>
    </row>
    <row r="4813" spans="1:7" ht="24" customHeight="1" x14ac:dyDescent="0.2">
      <c r="A4813" s="206" t="s">
        <v>1728</v>
      </c>
      <c r="B4813" s="207" t="str">
        <f>Obra</f>
        <v>CAPS. VIRGEN DE GUADALUPE</v>
      </c>
      <c r="C4813" s="217"/>
      <c r="D4813" s="217"/>
      <c r="E4813" s="217"/>
      <c r="F4813" s="190" t="s">
        <v>1729</v>
      </c>
      <c r="G4813" s="218">
        <f>Fecha_Base</f>
        <v>0</v>
      </c>
    </row>
    <row r="4814" spans="1:7" ht="24" customHeight="1" x14ac:dyDescent="0.2">
      <c r="A4814" s="208" t="s">
        <v>1730</v>
      </c>
      <c r="B4814" s="100" t="str">
        <f>Ubicación</f>
        <v xml:space="preserve"> Calle Enfermera Medina y Cristobal Colon - Dpto. CAUCETE   -  Sup. 227,50m2</v>
      </c>
      <c r="C4814" s="74"/>
      <c r="E4814" s="178"/>
      <c r="G4814" s="194"/>
    </row>
    <row r="4815" spans="1:7" ht="24" customHeight="1" x14ac:dyDescent="0.2">
      <c r="A4815" s="208" t="s">
        <v>1731</v>
      </c>
      <c r="B4815" s="192">
        <f t="shared" ref="B4815:B4864" si="1686">IFERROR(VALUE(LEFT(B4816,FIND(".",B4816)-1)),"")</f>
        <v>15</v>
      </c>
      <c r="C4815" s="71" t="str">
        <f>IFERROR(VLOOKUP(B4815,Tabla_CyP,2,FALSE),"VIDRIOS Y ESPEJOS ")</f>
        <v xml:space="preserve">VIDRIOS Y ESPEJOS </v>
      </c>
      <c r="E4815" s="178"/>
      <c r="G4815" s="194"/>
    </row>
    <row r="4816" spans="1:7" ht="24" customHeight="1" x14ac:dyDescent="0.2">
      <c r="A4816" s="208" t="s">
        <v>1732</v>
      </c>
      <c r="B4816" s="193" t="str">
        <f>IFERROR(VLOOKUP(COUNTIF($A$1:A4816,"ANALISIS DE PRECIOS"),Tabla_NumeroItem,2,FALSE),"")</f>
        <v>15.2.6</v>
      </c>
      <c r="C4816" s="71" t="str">
        <f>IFERROR(VLOOKUP(B4816,Tabla_CyP,2,FALSE),"")</f>
        <v>Canalizaciones subterráneas</v>
      </c>
      <c r="E4816" s="178"/>
      <c r="F4816" s="190" t="s">
        <v>1733</v>
      </c>
      <c r="G4816" s="194" t="str">
        <f>IFERROR(VLOOKUP(B4816,Tabla_CyP,4,FALSE),"")</f>
        <v>gl</v>
      </c>
    </row>
    <row r="4817" spans="1:7" ht="24" customHeight="1" x14ac:dyDescent="0.2">
      <c r="A4817" s="208"/>
      <c r="B4817" s="100"/>
      <c r="E4817" s="178"/>
      <c r="G4817" s="194"/>
    </row>
    <row r="4818" spans="1:7" ht="24" customHeight="1" x14ac:dyDescent="0.2">
      <c r="A4818" s="419" t="s">
        <v>1734</v>
      </c>
      <c r="B4818" s="420"/>
      <c r="C4818" s="421" t="s">
        <v>1690</v>
      </c>
      <c r="D4818" s="421" t="s">
        <v>1735</v>
      </c>
      <c r="E4818" s="423" t="s">
        <v>1736</v>
      </c>
      <c r="F4818" s="425" t="s">
        <v>1737</v>
      </c>
      <c r="G4818" s="425" t="s">
        <v>1738</v>
      </c>
    </row>
    <row r="4819" spans="1:7" ht="24" customHeight="1" x14ac:dyDescent="0.2">
      <c r="A4819" s="209" t="s">
        <v>1739</v>
      </c>
      <c r="B4819" s="209" t="s">
        <v>1740</v>
      </c>
      <c r="C4819" s="422"/>
      <c r="D4819" s="422"/>
      <c r="E4819" s="424"/>
      <c r="F4819" s="426"/>
      <c r="G4819" s="426"/>
    </row>
    <row r="4820" spans="1:7" ht="24" customHeight="1" x14ac:dyDescent="0.2">
      <c r="A4820" s="189"/>
      <c r="B4820" s="210"/>
      <c r="C4820" s="89" t="s">
        <v>1741</v>
      </c>
      <c r="D4820" s="197"/>
      <c r="E4820" s="198"/>
      <c r="F4820" s="199"/>
      <c r="G4820" s="200"/>
    </row>
    <row r="4821" spans="1:7" ht="24" customHeight="1" x14ac:dyDescent="0.2">
      <c r="A4821" s="211" t="str">
        <f t="shared" ref="A4821:A4834" si="1687">IFERROR(VLOOKUP(C4821,Tabla_Insumos,4,FALSE),"")</f>
        <v/>
      </c>
      <c r="B4821" s="211" t="str">
        <f>IFERROR(VLOOKUP(C4821,Tabla_Insumos,5,FALSE),"")</f>
        <v/>
      </c>
      <c r="C4821" s="220"/>
      <c r="D4821" s="174" t="str">
        <f t="shared" ref="D4821:D4834" si="1688">IFERROR(VLOOKUP(C4821,Tabla_Insumos,2,FALSE),"")</f>
        <v/>
      </c>
      <c r="E4821" s="173"/>
      <c r="F4821" s="201">
        <f t="shared" ref="F4821:F4834" si="1689">IFERROR(VLOOKUP(C4821,Tabla_Insumos,3,FALSE),0)</f>
        <v>0</v>
      </c>
      <c r="G4821" s="201">
        <f t="shared" ref="G4821:G4834" si="1690">ROUND(E4821*F4821,2)</f>
        <v>0</v>
      </c>
    </row>
    <row r="4822" spans="1:7" ht="24" customHeight="1" x14ac:dyDescent="0.2">
      <c r="A4822" s="211" t="str">
        <f t="shared" si="1687"/>
        <v/>
      </c>
      <c r="B4822" s="211" t="str">
        <f t="shared" ref="B4822:B4834" si="1691">IFERROR(VLOOKUP(C4822,Tabla_Insumos,5,FALSE),"")</f>
        <v/>
      </c>
      <c r="C4822" s="220"/>
      <c r="D4822" s="174" t="str">
        <f t="shared" si="1688"/>
        <v/>
      </c>
      <c r="E4822" s="173"/>
      <c r="F4822" s="201">
        <f t="shared" si="1689"/>
        <v>0</v>
      </c>
      <c r="G4822" s="201">
        <f t="shared" si="1690"/>
        <v>0</v>
      </c>
    </row>
    <row r="4823" spans="1:7" ht="24" customHeight="1" x14ac:dyDescent="0.2">
      <c r="A4823" s="211" t="str">
        <f t="shared" si="1687"/>
        <v/>
      </c>
      <c r="B4823" s="211" t="str">
        <f t="shared" si="1691"/>
        <v/>
      </c>
      <c r="C4823" s="227"/>
      <c r="D4823" s="174" t="str">
        <f t="shared" si="1688"/>
        <v/>
      </c>
      <c r="E4823" s="173"/>
      <c r="F4823" s="201">
        <f t="shared" si="1689"/>
        <v>0</v>
      </c>
      <c r="G4823" s="201">
        <f t="shared" si="1690"/>
        <v>0</v>
      </c>
    </row>
    <row r="4824" spans="1:7" ht="24" customHeight="1" x14ac:dyDescent="0.2">
      <c r="A4824" s="211" t="str">
        <f t="shared" si="1687"/>
        <v/>
      </c>
      <c r="B4824" s="211" t="str">
        <f t="shared" si="1691"/>
        <v/>
      </c>
      <c r="C4824" s="220"/>
      <c r="D4824" s="174" t="str">
        <f t="shared" si="1688"/>
        <v/>
      </c>
      <c r="E4824" s="173"/>
      <c r="F4824" s="201">
        <f t="shared" si="1689"/>
        <v>0</v>
      </c>
      <c r="G4824" s="201">
        <f t="shared" si="1690"/>
        <v>0</v>
      </c>
    </row>
    <row r="4825" spans="1:7" ht="24" customHeight="1" x14ac:dyDescent="0.2">
      <c r="A4825" s="211" t="str">
        <f t="shared" si="1687"/>
        <v/>
      </c>
      <c r="B4825" s="211" t="str">
        <f t="shared" si="1691"/>
        <v/>
      </c>
      <c r="C4825" s="221"/>
      <c r="D4825" s="172" t="str">
        <f t="shared" si="1688"/>
        <v/>
      </c>
      <c r="E4825" s="176"/>
      <c r="F4825" s="201">
        <f t="shared" si="1689"/>
        <v>0</v>
      </c>
      <c r="G4825" s="201">
        <f t="shared" si="1690"/>
        <v>0</v>
      </c>
    </row>
    <row r="4826" spans="1:7" ht="24" customHeight="1" x14ac:dyDescent="0.2">
      <c r="A4826" s="211" t="str">
        <f t="shared" si="1687"/>
        <v/>
      </c>
      <c r="B4826" s="211" t="str">
        <f t="shared" si="1691"/>
        <v/>
      </c>
      <c r="C4826" s="221"/>
      <c r="D4826" s="172" t="str">
        <f t="shared" si="1688"/>
        <v/>
      </c>
      <c r="E4826" s="176"/>
      <c r="F4826" s="201">
        <f t="shared" si="1689"/>
        <v>0</v>
      </c>
      <c r="G4826" s="201">
        <f t="shared" si="1690"/>
        <v>0</v>
      </c>
    </row>
    <row r="4827" spans="1:7" ht="24" customHeight="1" x14ac:dyDescent="0.2">
      <c r="A4827" s="211" t="str">
        <f t="shared" si="1687"/>
        <v/>
      </c>
      <c r="B4827" s="211" t="str">
        <f t="shared" si="1691"/>
        <v/>
      </c>
      <c r="C4827" s="221"/>
      <c r="D4827" s="172" t="str">
        <f t="shared" si="1688"/>
        <v/>
      </c>
      <c r="E4827" s="176"/>
      <c r="F4827" s="201">
        <f t="shared" si="1689"/>
        <v>0</v>
      </c>
      <c r="G4827" s="201">
        <f t="shared" si="1690"/>
        <v>0</v>
      </c>
    </row>
    <row r="4828" spans="1:7" ht="24" customHeight="1" x14ac:dyDescent="0.2">
      <c r="A4828" s="211" t="str">
        <f t="shared" si="1687"/>
        <v/>
      </c>
      <c r="B4828" s="211" t="str">
        <f t="shared" si="1691"/>
        <v/>
      </c>
      <c r="C4828" s="221"/>
      <c r="D4828" s="172" t="str">
        <f t="shared" si="1688"/>
        <v/>
      </c>
      <c r="E4828" s="176"/>
      <c r="F4828" s="201">
        <f t="shared" si="1689"/>
        <v>0</v>
      </c>
      <c r="G4828" s="201">
        <f t="shared" si="1690"/>
        <v>0</v>
      </c>
    </row>
    <row r="4829" spans="1:7" ht="24" customHeight="1" x14ac:dyDescent="0.2">
      <c r="A4829" s="211" t="str">
        <f t="shared" si="1687"/>
        <v/>
      </c>
      <c r="B4829" s="211" t="str">
        <f t="shared" si="1691"/>
        <v/>
      </c>
      <c r="C4829" s="221"/>
      <c r="D4829" s="172" t="str">
        <f t="shared" si="1688"/>
        <v/>
      </c>
      <c r="E4829" s="176"/>
      <c r="F4829" s="201">
        <f t="shared" si="1689"/>
        <v>0</v>
      </c>
      <c r="G4829" s="201">
        <f t="shared" si="1690"/>
        <v>0</v>
      </c>
    </row>
    <row r="4830" spans="1:7" ht="24" customHeight="1" x14ac:dyDescent="0.2">
      <c r="A4830" s="211" t="str">
        <f t="shared" si="1687"/>
        <v/>
      </c>
      <c r="B4830" s="211" t="str">
        <f t="shared" si="1691"/>
        <v/>
      </c>
      <c r="C4830" s="221"/>
      <c r="D4830" s="172" t="str">
        <f t="shared" si="1688"/>
        <v/>
      </c>
      <c r="E4830" s="176"/>
      <c r="F4830" s="201">
        <f t="shared" si="1689"/>
        <v>0</v>
      </c>
      <c r="G4830" s="201">
        <f t="shared" si="1690"/>
        <v>0</v>
      </c>
    </row>
    <row r="4831" spans="1:7" ht="24" customHeight="1" x14ac:dyDescent="0.2">
      <c r="A4831" s="211" t="str">
        <f t="shared" si="1687"/>
        <v/>
      </c>
      <c r="B4831" s="211" t="str">
        <f t="shared" si="1691"/>
        <v/>
      </c>
      <c r="C4831" s="221"/>
      <c r="D4831" s="172" t="str">
        <f t="shared" si="1688"/>
        <v/>
      </c>
      <c r="E4831" s="176"/>
      <c r="F4831" s="201">
        <f t="shared" si="1689"/>
        <v>0</v>
      </c>
      <c r="G4831" s="201">
        <f t="shared" si="1690"/>
        <v>0</v>
      </c>
    </row>
    <row r="4832" spans="1:7" ht="24" customHeight="1" x14ac:dyDescent="0.2">
      <c r="A4832" s="211" t="str">
        <f t="shared" si="1687"/>
        <v/>
      </c>
      <c r="B4832" s="211" t="str">
        <f t="shared" si="1691"/>
        <v/>
      </c>
      <c r="C4832" s="221"/>
      <c r="D4832" s="172" t="str">
        <f t="shared" si="1688"/>
        <v/>
      </c>
      <c r="E4832" s="176"/>
      <c r="F4832" s="201">
        <f t="shared" si="1689"/>
        <v>0</v>
      </c>
      <c r="G4832" s="201">
        <f t="shared" si="1690"/>
        <v>0</v>
      </c>
    </row>
    <row r="4833" spans="1:7" ht="24" customHeight="1" x14ac:dyDescent="0.2">
      <c r="A4833" s="211" t="str">
        <f t="shared" si="1687"/>
        <v/>
      </c>
      <c r="B4833" s="211" t="str">
        <f t="shared" si="1691"/>
        <v/>
      </c>
      <c r="C4833" s="221"/>
      <c r="D4833" s="172" t="str">
        <f t="shared" si="1688"/>
        <v/>
      </c>
      <c r="E4833" s="176"/>
      <c r="F4833" s="201">
        <f t="shared" si="1689"/>
        <v>0</v>
      </c>
      <c r="G4833" s="201">
        <f t="shared" si="1690"/>
        <v>0</v>
      </c>
    </row>
    <row r="4834" spans="1:7" ht="24" customHeight="1" x14ac:dyDescent="0.2">
      <c r="A4834" s="211" t="str">
        <f t="shared" si="1687"/>
        <v/>
      </c>
      <c r="B4834" s="211" t="str">
        <f t="shared" si="1691"/>
        <v/>
      </c>
      <c r="C4834" s="221"/>
      <c r="D4834" s="172" t="str">
        <f t="shared" si="1688"/>
        <v/>
      </c>
      <c r="E4834" s="176"/>
      <c r="F4834" s="202">
        <f t="shared" si="1689"/>
        <v>0</v>
      </c>
      <c r="G4834" s="201">
        <f t="shared" si="1690"/>
        <v>0</v>
      </c>
    </row>
    <row r="4835" spans="1:7" ht="24" customHeight="1" x14ac:dyDescent="0.2">
      <c r="A4835" s="212"/>
      <c r="E4835" s="178"/>
      <c r="F4835" s="195" t="s">
        <v>1742</v>
      </c>
      <c r="G4835" s="222">
        <f t="shared" ref="G4835:G4884" si="1692">SUBTOTAL(9,G4821:G4834)</f>
        <v>0</v>
      </c>
    </row>
    <row r="4836" spans="1:7" ht="24" customHeight="1" x14ac:dyDescent="0.2">
      <c r="A4836" s="212"/>
      <c r="C4836" s="74" t="s">
        <v>1743</v>
      </c>
      <c r="E4836" s="178"/>
      <c r="G4836" s="194"/>
    </row>
    <row r="4837" spans="1:7" ht="24" customHeight="1" x14ac:dyDescent="0.2">
      <c r="A4837" s="211" t="str">
        <f t="shared" ref="A4837:A4844" si="1693">IFERROR(VLOOKUP(C4837,Tabla_Insumos,4,FALSE),"")</f>
        <v/>
      </c>
      <c r="B4837" s="211" t="str">
        <f t="shared" ref="B4837:B4844" si="1694">IFERROR(VLOOKUP(A4837,Tabla_Indices,5,FALSE),"")</f>
        <v/>
      </c>
      <c r="C4837" s="220"/>
      <c r="D4837" s="174" t="str">
        <f t="shared" ref="D4837:D4844" si="1695">IFERROR(VLOOKUP(C4837,Tabla_Insumos,2,FALSE),"")</f>
        <v/>
      </c>
      <c r="E4837" s="173"/>
      <c r="F4837" s="201">
        <f t="shared" ref="F4837:F4844" si="1696">IFERROR(VLOOKUP(C4837,Tabla_Insumos,3,FALSE),0)</f>
        <v>0</v>
      </c>
      <c r="G4837" s="201">
        <f t="shared" ref="G4837:G4844" si="1697">ROUND(E4837*F4837,2)</f>
        <v>0</v>
      </c>
    </row>
    <row r="4838" spans="1:7" ht="24" customHeight="1" x14ac:dyDescent="0.2">
      <c r="A4838" s="211" t="str">
        <f t="shared" si="1693"/>
        <v/>
      </c>
      <c r="B4838" s="211" t="str">
        <f t="shared" si="1694"/>
        <v/>
      </c>
      <c r="C4838" s="220"/>
      <c r="D4838" s="174" t="str">
        <f t="shared" si="1695"/>
        <v/>
      </c>
      <c r="E4838" s="173"/>
      <c r="F4838" s="201">
        <f t="shared" si="1696"/>
        <v>0</v>
      </c>
      <c r="G4838" s="201">
        <f t="shared" si="1697"/>
        <v>0</v>
      </c>
    </row>
    <row r="4839" spans="1:7" ht="24" customHeight="1" x14ac:dyDescent="0.2">
      <c r="A4839" s="211" t="str">
        <f t="shared" si="1693"/>
        <v/>
      </c>
      <c r="B4839" s="211" t="str">
        <f t="shared" si="1694"/>
        <v/>
      </c>
      <c r="C4839" s="220"/>
      <c r="D4839" s="174" t="str">
        <f t="shared" si="1695"/>
        <v/>
      </c>
      <c r="E4839" s="173"/>
      <c r="F4839" s="201">
        <f t="shared" si="1696"/>
        <v>0</v>
      </c>
      <c r="G4839" s="201">
        <f t="shared" si="1697"/>
        <v>0</v>
      </c>
    </row>
    <row r="4840" spans="1:7" ht="24" customHeight="1" x14ac:dyDescent="0.2">
      <c r="A4840" s="211" t="str">
        <f t="shared" si="1693"/>
        <v/>
      </c>
      <c r="B4840" s="211" t="str">
        <f t="shared" si="1694"/>
        <v/>
      </c>
      <c r="C4840" s="220"/>
      <c r="D4840" s="174" t="str">
        <f t="shared" si="1695"/>
        <v/>
      </c>
      <c r="E4840" s="173"/>
      <c r="F4840" s="201">
        <f t="shared" si="1696"/>
        <v>0</v>
      </c>
      <c r="G4840" s="201">
        <f t="shared" si="1697"/>
        <v>0</v>
      </c>
    </row>
    <row r="4841" spans="1:7" ht="24" customHeight="1" x14ac:dyDescent="0.2">
      <c r="A4841" s="211" t="str">
        <f t="shared" si="1693"/>
        <v/>
      </c>
      <c r="B4841" s="211" t="str">
        <f t="shared" si="1694"/>
        <v/>
      </c>
      <c r="C4841" s="220"/>
      <c r="D4841" s="174" t="str">
        <f t="shared" si="1695"/>
        <v/>
      </c>
      <c r="E4841" s="173"/>
      <c r="F4841" s="201">
        <f t="shared" si="1696"/>
        <v>0</v>
      </c>
      <c r="G4841" s="201">
        <f t="shared" si="1697"/>
        <v>0</v>
      </c>
    </row>
    <row r="4842" spans="1:7" ht="24" customHeight="1" x14ac:dyDescent="0.2">
      <c r="A4842" s="211" t="str">
        <f t="shared" si="1693"/>
        <v/>
      </c>
      <c r="B4842" s="211" t="str">
        <f t="shared" si="1694"/>
        <v/>
      </c>
      <c r="C4842" s="220"/>
      <c r="D4842" s="174" t="str">
        <f t="shared" si="1695"/>
        <v/>
      </c>
      <c r="E4842" s="173"/>
      <c r="F4842" s="201">
        <f t="shared" si="1696"/>
        <v>0</v>
      </c>
      <c r="G4842" s="201">
        <f t="shared" si="1697"/>
        <v>0</v>
      </c>
    </row>
    <row r="4843" spans="1:7" ht="24" customHeight="1" x14ac:dyDescent="0.2">
      <c r="A4843" s="211" t="str">
        <f t="shared" si="1693"/>
        <v/>
      </c>
      <c r="B4843" s="211" t="str">
        <f t="shared" si="1694"/>
        <v/>
      </c>
      <c r="C4843" s="221"/>
      <c r="D4843" s="172" t="str">
        <f t="shared" si="1695"/>
        <v/>
      </c>
      <c r="E4843" s="176"/>
      <c r="F4843" s="201">
        <f t="shared" si="1696"/>
        <v>0</v>
      </c>
      <c r="G4843" s="201">
        <f t="shared" si="1697"/>
        <v>0</v>
      </c>
    </row>
    <row r="4844" spans="1:7" ht="24" customHeight="1" x14ac:dyDescent="0.2">
      <c r="A4844" s="211" t="str">
        <f t="shared" si="1693"/>
        <v/>
      </c>
      <c r="B4844" s="211" t="str">
        <f t="shared" si="1694"/>
        <v/>
      </c>
      <c r="C4844" s="221"/>
      <c r="D4844" s="172" t="str">
        <f t="shared" si="1695"/>
        <v/>
      </c>
      <c r="E4844" s="176"/>
      <c r="F4844" s="201">
        <f t="shared" si="1696"/>
        <v>0</v>
      </c>
      <c r="G4844" s="201">
        <f t="shared" si="1697"/>
        <v>0</v>
      </c>
    </row>
    <row r="4845" spans="1:7" ht="24" customHeight="1" x14ac:dyDescent="0.2">
      <c r="A4845" s="212"/>
      <c r="E4845" s="178"/>
      <c r="F4845" s="195" t="s">
        <v>1744</v>
      </c>
      <c r="G4845" s="222">
        <f t="shared" ref="G4845:G4894" si="1698">SUBTOTAL(9,G4837:G4844)</f>
        <v>0</v>
      </c>
    </row>
    <row r="4846" spans="1:7" ht="24" customHeight="1" x14ac:dyDescent="0.2">
      <c r="A4846" s="212"/>
      <c r="C4846" s="74" t="s">
        <v>1745</v>
      </c>
      <c r="E4846" s="178"/>
      <c r="G4846" s="194"/>
    </row>
    <row r="4847" spans="1:7" ht="24" customHeight="1" x14ac:dyDescent="0.2">
      <c r="A4847" s="211" t="str">
        <f t="shared" ref="A4847:A4855" si="1699">IFERROR(VLOOKUP(C4847,Tabla_Insumos,4,FALSE),"")</f>
        <v/>
      </c>
      <c r="B4847" s="211" t="str">
        <f t="shared" ref="B4847:B4855" si="1700">IFERROR(VLOOKUP(C4847,Tabla_Insumos,5,FALSE),"")</f>
        <v/>
      </c>
      <c r="C4847" s="220"/>
      <c r="D4847" s="174" t="str">
        <f t="shared" ref="D4847:D4855" si="1701">IFERROR(VLOOKUP(C4847,Tabla_Insumos,2,FALSE),"")</f>
        <v/>
      </c>
      <c r="E4847" s="173"/>
      <c r="F4847" s="201">
        <f t="shared" ref="F4847:F4855" si="1702">IFERROR(VLOOKUP(C4847,Tabla_Insumos,3,FALSE),0)</f>
        <v>0</v>
      </c>
      <c r="G4847" s="201">
        <f t="shared" ref="G4847:G4855" si="1703">ROUND(E4847*F4847,2)</f>
        <v>0</v>
      </c>
    </row>
    <row r="4848" spans="1:7" ht="24" customHeight="1" x14ac:dyDescent="0.2">
      <c r="A4848" s="211" t="str">
        <f t="shared" si="1699"/>
        <v/>
      </c>
      <c r="B4848" s="211" t="str">
        <f t="shared" si="1700"/>
        <v/>
      </c>
      <c r="C4848" s="220"/>
      <c r="D4848" s="174" t="str">
        <f t="shared" si="1701"/>
        <v/>
      </c>
      <c r="E4848" s="173"/>
      <c r="F4848" s="201">
        <f t="shared" si="1702"/>
        <v>0</v>
      </c>
      <c r="G4848" s="201">
        <f t="shared" si="1703"/>
        <v>0</v>
      </c>
    </row>
    <row r="4849" spans="1:7" ht="24" customHeight="1" x14ac:dyDescent="0.2">
      <c r="A4849" s="211" t="str">
        <f t="shared" si="1699"/>
        <v/>
      </c>
      <c r="B4849" s="211" t="str">
        <f t="shared" si="1700"/>
        <v/>
      </c>
      <c r="C4849" s="221"/>
      <c r="D4849" s="172" t="str">
        <f t="shared" si="1701"/>
        <v/>
      </c>
      <c r="E4849" s="176"/>
      <c r="F4849" s="201">
        <f t="shared" si="1702"/>
        <v>0</v>
      </c>
      <c r="G4849" s="201">
        <f t="shared" si="1703"/>
        <v>0</v>
      </c>
    </row>
    <row r="4850" spans="1:7" ht="24" customHeight="1" x14ac:dyDescent="0.2">
      <c r="A4850" s="211" t="str">
        <f t="shared" si="1699"/>
        <v/>
      </c>
      <c r="B4850" s="211" t="str">
        <f t="shared" si="1700"/>
        <v/>
      </c>
      <c r="C4850" s="221"/>
      <c r="D4850" s="172" t="str">
        <f t="shared" si="1701"/>
        <v/>
      </c>
      <c r="E4850" s="176"/>
      <c r="F4850" s="201">
        <f t="shared" si="1702"/>
        <v>0</v>
      </c>
      <c r="G4850" s="201">
        <f t="shared" si="1703"/>
        <v>0</v>
      </c>
    </row>
    <row r="4851" spans="1:7" ht="24" customHeight="1" x14ac:dyDescent="0.2">
      <c r="A4851" s="211" t="str">
        <f t="shared" si="1699"/>
        <v/>
      </c>
      <c r="B4851" s="211" t="str">
        <f t="shared" si="1700"/>
        <v/>
      </c>
      <c r="C4851" s="221"/>
      <c r="D4851" s="172" t="str">
        <f t="shared" si="1701"/>
        <v/>
      </c>
      <c r="E4851" s="176"/>
      <c r="F4851" s="201">
        <f t="shared" si="1702"/>
        <v>0</v>
      </c>
      <c r="G4851" s="201">
        <f t="shared" si="1703"/>
        <v>0</v>
      </c>
    </row>
    <row r="4852" spans="1:7" ht="24" customHeight="1" x14ac:dyDescent="0.2">
      <c r="A4852" s="211" t="str">
        <f t="shared" si="1699"/>
        <v/>
      </c>
      <c r="B4852" s="211" t="str">
        <f t="shared" si="1700"/>
        <v/>
      </c>
      <c r="C4852" s="221"/>
      <c r="D4852" s="172" t="str">
        <f t="shared" si="1701"/>
        <v/>
      </c>
      <c r="E4852" s="176"/>
      <c r="F4852" s="201">
        <f t="shared" si="1702"/>
        <v>0</v>
      </c>
      <c r="G4852" s="201">
        <f t="shared" si="1703"/>
        <v>0</v>
      </c>
    </row>
    <row r="4853" spans="1:7" ht="24" customHeight="1" x14ac:dyDescent="0.2">
      <c r="A4853" s="211" t="str">
        <f t="shared" si="1699"/>
        <v/>
      </c>
      <c r="B4853" s="211" t="str">
        <f t="shared" si="1700"/>
        <v/>
      </c>
      <c r="C4853" s="221"/>
      <c r="D4853" s="172" t="str">
        <f t="shared" si="1701"/>
        <v/>
      </c>
      <c r="E4853" s="176"/>
      <c r="F4853" s="201">
        <f t="shared" si="1702"/>
        <v>0</v>
      </c>
      <c r="G4853" s="201">
        <f t="shared" si="1703"/>
        <v>0</v>
      </c>
    </row>
    <row r="4854" spans="1:7" ht="24" customHeight="1" x14ac:dyDescent="0.2">
      <c r="A4854" s="211" t="str">
        <f t="shared" si="1699"/>
        <v/>
      </c>
      <c r="B4854" s="211" t="str">
        <f t="shared" si="1700"/>
        <v/>
      </c>
      <c r="C4854" s="221"/>
      <c r="D4854" s="172" t="str">
        <f t="shared" si="1701"/>
        <v/>
      </c>
      <c r="E4854" s="176"/>
      <c r="F4854" s="201">
        <f t="shared" si="1702"/>
        <v>0</v>
      </c>
      <c r="G4854" s="201">
        <f t="shared" si="1703"/>
        <v>0</v>
      </c>
    </row>
    <row r="4855" spans="1:7" ht="24" customHeight="1" x14ac:dyDescent="0.2">
      <c r="A4855" s="211" t="str">
        <f t="shared" si="1699"/>
        <v/>
      </c>
      <c r="B4855" s="211" t="str">
        <f t="shared" si="1700"/>
        <v/>
      </c>
      <c r="C4855" s="221"/>
      <c r="D4855" s="172" t="str">
        <f t="shared" si="1701"/>
        <v/>
      </c>
      <c r="E4855" s="176"/>
      <c r="F4855" s="201">
        <f t="shared" si="1702"/>
        <v>0</v>
      </c>
      <c r="G4855" s="201">
        <f t="shared" si="1703"/>
        <v>0</v>
      </c>
    </row>
    <row r="4856" spans="1:7" ht="24" customHeight="1" x14ac:dyDescent="0.2">
      <c r="A4856" s="213"/>
      <c r="E4856" s="178"/>
      <c r="F4856" s="195" t="s">
        <v>1746</v>
      </c>
      <c r="G4856" s="222">
        <f t="shared" ref="G4856:G4905" si="1704">SUBTOTAL(9,G4847:G4855)</f>
        <v>0</v>
      </c>
    </row>
    <row r="4857" spans="1:7" ht="24" customHeight="1" x14ac:dyDescent="0.2">
      <c r="A4857" s="212"/>
      <c r="E4857" s="178"/>
      <c r="G4857" s="194"/>
    </row>
    <row r="4858" spans="1:7" ht="24" customHeight="1" x14ac:dyDescent="0.2">
      <c r="A4858" s="214" t="str">
        <f t="shared" ref="A4858" si="1705">B4816</f>
        <v>15.2.6</v>
      </c>
      <c r="B4858" s="98" t="str">
        <f t="shared" ref="B4858" si="1706">C4816</f>
        <v>Canalizaciones subterráneas</v>
      </c>
      <c r="C4858" s="197"/>
      <c r="D4858" s="197" t="s">
        <v>1747</v>
      </c>
      <c r="E4858" s="198"/>
      <c r="F4858" s="225" t="s">
        <v>1748</v>
      </c>
      <c r="G4858" s="226">
        <f t="shared" ref="G4858:G4907" si="1707">SUBTOTAL(9,G4821:G4857)</f>
        <v>0</v>
      </c>
    </row>
    <row r="4859" spans="1:7" ht="24" customHeight="1" x14ac:dyDescent="0.2">
      <c r="A4859" s="203" t="s">
        <v>1725</v>
      </c>
      <c r="B4859" s="204"/>
      <c r="C4859" s="99"/>
      <c r="D4859" s="99"/>
      <c r="E4859" s="99"/>
      <c r="F4859" s="99"/>
      <c r="G4859" s="215"/>
    </row>
    <row r="4860" spans="1:7" ht="24" customHeight="1" x14ac:dyDescent="0.2">
      <c r="A4860" s="206" t="s">
        <v>1726</v>
      </c>
      <c r="B4860" s="207" t="str">
        <f>Comitente</f>
        <v>SUBSECRETARIA DE OBRAS PUBLICAS</v>
      </c>
      <c r="C4860" s="216"/>
      <c r="D4860" s="74"/>
      <c r="E4860" s="74"/>
      <c r="F4860" s="190"/>
      <c r="G4860" s="191"/>
    </row>
    <row r="4861" spans="1:7" ht="24" customHeight="1" x14ac:dyDescent="0.2">
      <c r="A4861" s="206" t="s">
        <v>1727</v>
      </c>
      <c r="B4861" s="207">
        <f>Contratista</f>
        <v>0</v>
      </c>
      <c r="C4861" s="217"/>
      <c r="D4861" s="217"/>
      <c r="E4861" s="217"/>
      <c r="F4861" s="190"/>
      <c r="G4861" s="191"/>
    </row>
    <row r="4862" spans="1:7" ht="24" customHeight="1" x14ac:dyDescent="0.2">
      <c r="A4862" s="206" t="s">
        <v>1728</v>
      </c>
      <c r="B4862" s="207" t="str">
        <f>Obra</f>
        <v>CAPS. VIRGEN DE GUADALUPE</v>
      </c>
      <c r="C4862" s="217"/>
      <c r="D4862" s="217"/>
      <c r="E4862" s="217"/>
      <c r="F4862" s="190" t="s">
        <v>1729</v>
      </c>
      <c r="G4862" s="218">
        <f>Fecha_Base</f>
        <v>0</v>
      </c>
    </row>
    <row r="4863" spans="1:7" ht="24" customHeight="1" x14ac:dyDescent="0.2">
      <c r="A4863" s="208" t="s">
        <v>1730</v>
      </c>
      <c r="B4863" s="100" t="str">
        <f>Ubicación</f>
        <v xml:space="preserve"> Calle Enfermera Medina y Cristobal Colon - Dpto. CAUCETE   -  Sup. 227,50m2</v>
      </c>
      <c r="C4863" s="74"/>
      <c r="E4863" s="178"/>
      <c r="G4863" s="194"/>
    </row>
    <row r="4864" spans="1:7" ht="24" customHeight="1" x14ac:dyDescent="0.2">
      <c r="A4864" s="208" t="s">
        <v>1731</v>
      </c>
      <c r="B4864" s="192">
        <f t="shared" si="1686"/>
        <v>15</v>
      </c>
      <c r="C4864" s="71" t="str">
        <f>IFERROR(VLOOKUP(B4864,Tabla_CyP,2,FALSE),"VIDRIOS Y ESPEJOS ")</f>
        <v xml:space="preserve">VIDRIOS Y ESPEJOS </v>
      </c>
      <c r="E4864" s="178"/>
      <c r="G4864" s="194"/>
    </row>
    <row r="4865" spans="1:7" ht="24" customHeight="1" x14ac:dyDescent="0.2">
      <c r="A4865" s="208" t="s">
        <v>1732</v>
      </c>
      <c r="B4865" s="193" t="str">
        <f>IFERROR(VLOOKUP(COUNTIF($A$1:A4865,"ANALISIS DE PRECIOS"),Tabla_NumeroItem,2,FALSE),"")</f>
        <v>15.4</v>
      </c>
      <c r="C4865" s="71" t="str">
        <f>IFERROR(VLOOKUP(B4865,Tabla_CyP,2,FALSE),"")</f>
        <v>Pararrrayos</v>
      </c>
      <c r="E4865" s="178"/>
      <c r="F4865" s="190" t="s">
        <v>1733</v>
      </c>
      <c r="G4865" s="194" t="str">
        <f>IFERROR(VLOOKUP(B4865,Tabla_CyP,4,FALSE),"")</f>
        <v>gl</v>
      </c>
    </row>
    <row r="4866" spans="1:7" ht="24" customHeight="1" x14ac:dyDescent="0.2">
      <c r="A4866" s="208"/>
      <c r="B4866" s="100"/>
      <c r="E4866" s="178"/>
      <c r="G4866" s="194"/>
    </row>
    <row r="4867" spans="1:7" ht="24" customHeight="1" x14ac:dyDescent="0.2">
      <c r="A4867" s="419" t="s">
        <v>1734</v>
      </c>
      <c r="B4867" s="420"/>
      <c r="C4867" s="421" t="s">
        <v>1690</v>
      </c>
      <c r="D4867" s="421" t="s">
        <v>1735</v>
      </c>
      <c r="E4867" s="423" t="s">
        <v>1736</v>
      </c>
      <c r="F4867" s="425" t="s">
        <v>1737</v>
      </c>
      <c r="G4867" s="425" t="s">
        <v>1738</v>
      </c>
    </row>
    <row r="4868" spans="1:7" ht="24" customHeight="1" x14ac:dyDescent="0.2">
      <c r="A4868" s="209" t="s">
        <v>1739</v>
      </c>
      <c r="B4868" s="209" t="s">
        <v>1740</v>
      </c>
      <c r="C4868" s="422"/>
      <c r="D4868" s="422"/>
      <c r="E4868" s="424"/>
      <c r="F4868" s="426"/>
      <c r="G4868" s="426"/>
    </row>
    <row r="4869" spans="1:7" ht="24" customHeight="1" x14ac:dyDescent="0.2">
      <c r="A4869" s="189"/>
      <c r="B4869" s="210"/>
      <c r="C4869" s="89" t="s">
        <v>1741</v>
      </c>
      <c r="D4869" s="197"/>
      <c r="E4869" s="198"/>
      <c r="F4869" s="199"/>
      <c r="G4869" s="200"/>
    </row>
    <row r="4870" spans="1:7" ht="24" customHeight="1" x14ac:dyDescent="0.2">
      <c r="A4870" s="211" t="str">
        <f t="shared" ref="A4870:A4883" si="1708">IFERROR(VLOOKUP(C4870,Tabla_Insumos,4,FALSE),"")</f>
        <v/>
      </c>
      <c r="B4870" s="211" t="str">
        <f>IFERROR(VLOOKUP(C4870,Tabla_Insumos,5,FALSE),"")</f>
        <v/>
      </c>
      <c r="C4870" s="220"/>
      <c r="D4870" s="174" t="str">
        <f t="shared" ref="D4870:D4883" si="1709">IFERROR(VLOOKUP(C4870,Tabla_Insumos,2,FALSE),"")</f>
        <v/>
      </c>
      <c r="E4870" s="173"/>
      <c r="F4870" s="201">
        <f t="shared" ref="F4870:F4883" si="1710">IFERROR(VLOOKUP(C4870,Tabla_Insumos,3,FALSE),0)</f>
        <v>0</v>
      </c>
      <c r="G4870" s="201">
        <f t="shared" ref="G4870:G4883" si="1711">ROUND(E4870*F4870,2)</f>
        <v>0</v>
      </c>
    </row>
    <row r="4871" spans="1:7" ht="24" customHeight="1" x14ac:dyDescent="0.2">
      <c r="A4871" s="211" t="str">
        <f t="shared" si="1708"/>
        <v/>
      </c>
      <c r="B4871" s="211" t="str">
        <f t="shared" ref="B4871:B4883" si="1712">IFERROR(VLOOKUP(C4871,Tabla_Insumos,5,FALSE),"")</f>
        <v/>
      </c>
      <c r="C4871" s="220"/>
      <c r="D4871" s="174" t="str">
        <f t="shared" si="1709"/>
        <v/>
      </c>
      <c r="E4871" s="173"/>
      <c r="F4871" s="201">
        <f t="shared" si="1710"/>
        <v>0</v>
      </c>
      <c r="G4871" s="201">
        <f t="shared" si="1711"/>
        <v>0</v>
      </c>
    </row>
    <row r="4872" spans="1:7" ht="24" customHeight="1" x14ac:dyDescent="0.2">
      <c r="A4872" s="211" t="str">
        <f t="shared" si="1708"/>
        <v/>
      </c>
      <c r="B4872" s="211" t="str">
        <f t="shared" si="1712"/>
        <v/>
      </c>
      <c r="C4872" s="227"/>
      <c r="D4872" s="174" t="str">
        <f t="shared" si="1709"/>
        <v/>
      </c>
      <c r="E4872" s="173"/>
      <c r="F4872" s="201">
        <f t="shared" si="1710"/>
        <v>0</v>
      </c>
      <c r="G4872" s="201">
        <f t="shared" si="1711"/>
        <v>0</v>
      </c>
    </row>
    <row r="4873" spans="1:7" ht="24" customHeight="1" x14ac:dyDescent="0.2">
      <c r="A4873" s="211" t="str">
        <f t="shared" si="1708"/>
        <v/>
      </c>
      <c r="B4873" s="211" t="str">
        <f t="shared" si="1712"/>
        <v/>
      </c>
      <c r="C4873" s="220"/>
      <c r="D4873" s="174" t="str">
        <f t="shared" si="1709"/>
        <v/>
      </c>
      <c r="E4873" s="173"/>
      <c r="F4873" s="201">
        <f t="shared" si="1710"/>
        <v>0</v>
      </c>
      <c r="G4873" s="201">
        <f t="shared" si="1711"/>
        <v>0</v>
      </c>
    </row>
    <row r="4874" spans="1:7" ht="24" customHeight="1" x14ac:dyDescent="0.2">
      <c r="A4874" s="211" t="str">
        <f t="shared" si="1708"/>
        <v/>
      </c>
      <c r="B4874" s="211" t="str">
        <f t="shared" si="1712"/>
        <v/>
      </c>
      <c r="C4874" s="221"/>
      <c r="D4874" s="172" t="str">
        <f t="shared" si="1709"/>
        <v/>
      </c>
      <c r="E4874" s="176"/>
      <c r="F4874" s="201">
        <f t="shared" si="1710"/>
        <v>0</v>
      </c>
      <c r="G4874" s="201">
        <f t="shared" si="1711"/>
        <v>0</v>
      </c>
    </row>
    <row r="4875" spans="1:7" ht="24" customHeight="1" x14ac:dyDescent="0.2">
      <c r="A4875" s="211" t="str">
        <f t="shared" si="1708"/>
        <v/>
      </c>
      <c r="B4875" s="211" t="str">
        <f t="shared" si="1712"/>
        <v/>
      </c>
      <c r="C4875" s="221"/>
      <c r="D4875" s="172" t="str">
        <f t="shared" si="1709"/>
        <v/>
      </c>
      <c r="E4875" s="176"/>
      <c r="F4875" s="201">
        <f t="shared" si="1710"/>
        <v>0</v>
      </c>
      <c r="G4875" s="201">
        <f t="shared" si="1711"/>
        <v>0</v>
      </c>
    </row>
    <row r="4876" spans="1:7" ht="24" customHeight="1" x14ac:dyDescent="0.2">
      <c r="A4876" s="211" t="str">
        <f t="shared" si="1708"/>
        <v/>
      </c>
      <c r="B4876" s="211" t="str">
        <f t="shared" si="1712"/>
        <v/>
      </c>
      <c r="C4876" s="221"/>
      <c r="D4876" s="172" t="str">
        <f t="shared" si="1709"/>
        <v/>
      </c>
      <c r="E4876" s="176"/>
      <c r="F4876" s="201">
        <f t="shared" si="1710"/>
        <v>0</v>
      </c>
      <c r="G4876" s="201">
        <f t="shared" si="1711"/>
        <v>0</v>
      </c>
    </row>
    <row r="4877" spans="1:7" ht="24" customHeight="1" x14ac:dyDescent="0.2">
      <c r="A4877" s="211" t="str">
        <f t="shared" si="1708"/>
        <v/>
      </c>
      <c r="B4877" s="211" t="str">
        <f t="shared" si="1712"/>
        <v/>
      </c>
      <c r="C4877" s="221"/>
      <c r="D4877" s="172" t="str">
        <f t="shared" si="1709"/>
        <v/>
      </c>
      <c r="E4877" s="176"/>
      <c r="F4877" s="201">
        <f t="shared" si="1710"/>
        <v>0</v>
      </c>
      <c r="G4877" s="201">
        <f t="shared" si="1711"/>
        <v>0</v>
      </c>
    </row>
    <row r="4878" spans="1:7" ht="24" customHeight="1" x14ac:dyDescent="0.2">
      <c r="A4878" s="211" t="str">
        <f t="shared" si="1708"/>
        <v/>
      </c>
      <c r="B4878" s="211" t="str">
        <f t="shared" si="1712"/>
        <v/>
      </c>
      <c r="C4878" s="221"/>
      <c r="D4878" s="172" t="str">
        <f t="shared" si="1709"/>
        <v/>
      </c>
      <c r="E4878" s="176"/>
      <c r="F4878" s="201">
        <f t="shared" si="1710"/>
        <v>0</v>
      </c>
      <c r="G4878" s="201">
        <f t="shared" si="1711"/>
        <v>0</v>
      </c>
    </row>
    <row r="4879" spans="1:7" ht="24" customHeight="1" x14ac:dyDescent="0.2">
      <c r="A4879" s="211" t="str">
        <f t="shared" si="1708"/>
        <v/>
      </c>
      <c r="B4879" s="211" t="str">
        <f t="shared" si="1712"/>
        <v/>
      </c>
      <c r="C4879" s="221"/>
      <c r="D4879" s="172" t="str">
        <f t="shared" si="1709"/>
        <v/>
      </c>
      <c r="E4879" s="176"/>
      <c r="F4879" s="201">
        <f t="shared" si="1710"/>
        <v>0</v>
      </c>
      <c r="G4879" s="201">
        <f t="shared" si="1711"/>
        <v>0</v>
      </c>
    </row>
    <row r="4880" spans="1:7" ht="24" customHeight="1" x14ac:dyDescent="0.2">
      <c r="A4880" s="211" t="str">
        <f t="shared" si="1708"/>
        <v/>
      </c>
      <c r="B4880" s="211" t="str">
        <f t="shared" si="1712"/>
        <v/>
      </c>
      <c r="C4880" s="221"/>
      <c r="D4880" s="172" t="str">
        <f t="shared" si="1709"/>
        <v/>
      </c>
      <c r="E4880" s="176"/>
      <c r="F4880" s="201">
        <f t="shared" si="1710"/>
        <v>0</v>
      </c>
      <c r="G4880" s="201">
        <f t="shared" si="1711"/>
        <v>0</v>
      </c>
    </row>
    <row r="4881" spans="1:7" ht="24" customHeight="1" x14ac:dyDescent="0.2">
      <c r="A4881" s="211" t="str">
        <f t="shared" si="1708"/>
        <v/>
      </c>
      <c r="B4881" s="211" t="str">
        <f t="shared" si="1712"/>
        <v/>
      </c>
      <c r="C4881" s="221"/>
      <c r="D4881" s="172" t="str">
        <f t="shared" si="1709"/>
        <v/>
      </c>
      <c r="E4881" s="176"/>
      <c r="F4881" s="201">
        <f t="shared" si="1710"/>
        <v>0</v>
      </c>
      <c r="G4881" s="201">
        <f t="shared" si="1711"/>
        <v>0</v>
      </c>
    </row>
    <row r="4882" spans="1:7" ht="24" customHeight="1" x14ac:dyDescent="0.2">
      <c r="A4882" s="211" t="str">
        <f t="shared" si="1708"/>
        <v/>
      </c>
      <c r="B4882" s="211" t="str">
        <f t="shared" si="1712"/>
        <v/>
      </c>
      <c r="C4882" s="221"/>
      <c r="D4882" s="172" t="str">
        <f t="shared" si="1709"/>
        <v/>
      </c>
      <c r="E4882" s="176"/>
      <c r="F4882" s="201">
        <f t="shared" si="1710"/>
        <v>0</v>
      </c>
      <c r="G4882" s="201">
        <f t="shared" si="1711"/>
        <v>0</v>
      </c>
    </row>
    <row r="4883" spans="1:7" ht="24" customHeight="1" x14ac:dyDescent="0.2">
      <c r="A4883" s="211" t="str">
        <f t="shared" si="1708"/>
        <v/>
      </c>
      <c r="B4883" s="211" t="str">
        <f t="shared" si="1712"/>
        <v/>
      </c>
      <c r="C4883" s="221"/>
      <c r="D4883" s="172" t="str">
        <f t="shared" si="1709"/>
        <v/>
      </c>
      <c r="E4883" s="176"/>
      <c r="F4883" s="202">
        <f t="shared" si="1710"/>
        <v>0</v>
      </c>
      <c r="G4883" s="201">
        <f t="shared" si="1711"/>
        <v>0</v>
      </c>
    </row>
    <row r="4884" spans="1:7" ht="24" customHeight="1" x14ac:dyDescent="0.2">
      <c r="A4884" s="212"/>
      <c r="E4884" s="178"/>
      <c r="F4884" s="195" t="s">
        <v>1742</v>
      </c>
      <c r="G4884" s="222">
        <f t="shared" si="1692"/>
        <v>0</v>
      </c>
    </row>
    <row r="4885" spans="1:7" ht="24" customHeight="1" x14ac:dyDescent="0.2">
      <c r="A4885" s="212"/>
      <c r="C4885" s="74" t="s">
        <v>1743</v>
      </c>
      <c r="E4885" s="178"/>
      <c r="G4885" s="194"/>
    </row>
    <row r="4886" spans="1:7" ht="24" customHeight="1" x14ac:dyDescent="0.2">
      <c r="A4886" s="211" t="str">
        <f t="shared" ref="A4886:A4893" si="1713">IFERROR(VLOOKUP(C4886,Tabla_Insumos,4,FALSE),"")</f>
        <v/>
      </c>
      <c r="B4886" s="211" t="str">
        <f t="shared" ref="B4886:B4893" si="1714">IFERROR(VLOOKUP(A4886,Tabla_Indices,5,FALSE),"")</f>
        <v/>
      </c>
      <c r="C4886" s="220"/>
      <c r="D4886" s="174" t="str">
        <f t="shared" ref="D4886:D4893" si="1715">IFERROR(VLOOKUP(C4886,Tabla_Insumos,2,FALSE),"")</f>
        <v/>
      </c>
      <c r="E4886" s="173"/>
      <c r="F4886" s="201">
        <f t="shared" ref="F4886:F4893" si="1716">IFERROR(VLOOKUP(C4886,Tabla_Insumos,3,FALSE),0)</f>
        <v>0</v>
      </c>
      <c r="G4886" s="201">
        <f t="shared" ref="G4886:G4893" si="1717">ROUND(E4886*F4886,2)</f>
        <v>0</v>
      </c>
    </row>
    <row r="4887" spans="1:7" ht="24" customHeight="1" x14ac:dyDescent="0.2">
      <c r="A4887" s="211" t="str">
        <f t="shared" si="1713"/>
        <v/>
      </c>
      <c r="B4887" s="211" t="str">
        <f t="shared" si="1714"/>
        <v/>
      </c>
      <c r="C4887" s="220"/>
      <c r="D4887" s="174" t="str">
        <f t="shared" si="1715"/>
        <v/>
      </c>
      <c r="E4887" s="173"/>
      <c r="F4887" s="201">
        <f t="shared" si="1716"/>
        <v>0</v>
      </c>
      <c r="G4887" s="201">
        <f t="shared" si="1717"/>
        <v>0</v>
      </c>
    </row>
    <row r="4888" spans="1:7" ht="24" customHeight="1" x14ac:dyDescent="0.2">
      <c r="A4888" s="211" t="str">
        <f t="shared" si="1713"/>
        <v/>
      </c>
      <c r="B4888" s="211" t="str">
        <f t="shared" si="1714"/>
        <v/>
      </c>
      <c r="C4888" s="220"/>
      <c r="D4888" s="174" t="str">
        <f t="shared" si="1715"/>
        <v/>
      </c>
      <c r="E4888" s="173"/>
      <c r="F4888" s="201">
        <f t="shared" si="1716"/>
        <v>0</v>
      </c>
      <c r="G4888" s="201">
        <f t="shared" si="1717"/>
        <v>0</v>
      </c>
    </row>
    <row r="4889" spans="1:7" ht="24" customHeight="1" x14ac:dyDescent="0.2">
      <c r="A4889" s="211" t="str">
        <f t="shared" si="1713"/>
        <v/>
      </c>
      <c r="B4889" s="211" t="str">
        <f t="shared" si="1714"/>
        <v/>
      </c>
      <c r="C4889" s="220"/>
      <c r="D4889" s="174" t="str">
        <f t="shared" si="1715"/>
        <v/>
      </c>
      <c r="E4889" s="173"/>
      <c r="F4889" s="201">
        <f t="shared" si="1716"/>
        <v>0</v>
      </c>
      <c r="G4889" s="201">
        <f t="shared" si="1717"/>
        <v>0</v>
      </c>
    </row>
    <row r="4890" spans="1:7" ht="24" customHeight="1" x14ac:dyDescent="0.2">
      <c r="A4890" s="211" t="str">
        <f t="shared" si="1713"/>
        <v/>
      </c>
      <c r="B4890" s="211" t="str">
        <f t="shared" si="1714"/>
        <v/>
      </c>
      <c r="C4890" s="220"/>
      <c r="D4890" s="174" t="str">
        <f t="shared" si="1715"/>
        <v/>
      </c>
      <c r="E4890" s="173"/>
      <c r="F4890" s="201">
        <f t="shared" si="1716"/>
        <v>0</v>
      </c>
      <c r="G4890" s="201">
        <f t="shared" si="1717"/>
        <v>0</v>
      </c>
    </row>
    <row r="4891" spans="1:7" ht="24" customHeight="1" x14ac:dyDescent="0.2">
      <c r="A4891" s="211" t="str">
        <f t="shared" si="1713"/>
        <v/>
      </c>
      <c r="B4891" s="211" t="str">
        <f t="shared" si="1714"/>
        <v/>
      </c>
      <c r="C4891" s="220"/>
      <c r="D4891" s="174" t="str">
        <f t="shared" si="1715"/>
        <v/>
      </c>
      <c r="E4891" s="173"/>
      <c r="F4891" s="201">
        <f t="shared" si="1716"/>
        <v>0</v>
      </c>
      <c r="G4891" s="201">
        <f t="shared" si="1717"/>
        <v>0</v>
      </c>
    </row>
    <row r="4892" spans="1:7" ht="24" customHeight="1" x14ac:dyDescent="0.2">
      <c r="A4892" s="211" t="str">
        <f t="shared" si="1713"/>
        <v/>
      </c>
      <c r="B4892" s="211" t="str">
        <f t="shared" si="1714"/>
        <v/>
      </c>
      <c r="C4892" s="221"/>
      <c r="D4892" s="172" t="str">
        <f t="shared" si="1715"/>
        <v/>
      </c>
      <c r="E4892" s="176"/>
      <c r="F4892" s="201">
        <f t="shared" si="1716"/>
        <v>0</v>
      </c>
      <c r="G4892" s="201">
        <f t="shared" si="1717"/>
        <v>0</v>
      </c>
    </row>
    <row r="4893" spans="1:7" ht="24" customHeight="1" x14ac:dyDescent="0.2">
      <c r="A4893" s="211" t="str">
        <f t="shared" si="1713"/>
        <v/>
      </c>
      <c r="B4893" s="211" t="str">
        <f t="shared" si="1714"/>
        <v/>
      </c>
      <c r="C4893" s="221"/>
      <c r="D4893" s="172" t="str">
        <f t="shared" si="1715"/>
        <v/>
      </c>
      <c r="E4893" s="176"/>
      <c r="F4893" s="201">
        <f t="shared" si="1716"/>
        <v>0</v>
      </c>
      <c r="G4893" s="201">
        <f t="shared" si="1717"/>
        <v>0</v>
      </c>
    </row>
    <row r="4894" spans="1:7" ht="24" customHeight="1" x14ac:dyDescent="0.2">
      <c r="A4894" s="212"/>
      <c r="E4894" s="178"/>
      <c r="F4894" s="195" t="s">
        <v>1744</v>
      </c>
      <c r="G4894" s="222">
        <f t="shared" si="1698"/>
        <v>0</v>
      </c>
    </row>
    <row r="4895" spans="1:7" ht="24" customHeight="1" x14ac:dyDescent="0.2">
      <c r="A4895" s="212"/>
      <c r="C4895" s="74" t="s">
        <v>1745</v>
      </c>
      <c r="E4895" s="178"/>
      <c r="G4895" s="194"/>
    </row>
    <row r="4896" spans="1:7" ht="24" customHeight="1" x14ac:dyDescent="0.2">
      <c r="A4896" s="211" t="str">
        <f t="shared" ref="A4896:A4904" si="1718">IFERROR(VLOOKUP(C4896,Tabla_Insumos,4,FALSE),"")</f>
        <v/>
      </c>
      <c r="B4896" s="211" t="str">
        <f t="shared" ref="B4896:B4904" si="1719">IFERROR(VLOOKUP(C4896,Tabla_Insumos,5,FALSE),"")</f>
        <v/>
      </c>
      <c r="C4896" s="220"/>
      <c r="D4896" s="174" t="str">
        <f t="shared" ref="D4896:D4904" si="1720">IFERROR(VLOOKUP(C4896,Tabla_Insumos,2,FALSE),"")</f>
        <v/>
      </c>
      <c r="E4896" s="173"/>
      <c r="F4896" s="201">
        <f t="shared" ref="F4896:F4904" si="1721">IFERROR(VLOOKUP(C4896,Tabla_Insumos,3,FALSE),0)</f>
        <v>0</v>
      </c>
      <c r="G4896" s="201">
        <f t="shared" ref="G4896:G4904" si="1722">ROUND(E4896*F4896,2)</f>
        <v>0</v>
      </c>
    </row>
    <row r="4897" spans="1:7" ht="24" customHeight="1" x14ac:dyDescent="0.2">
      <c r="A4897" s="211" t="str">
        <f t="shared" si="1718"/>
        <v/>
      </c>
      <c r="B4897" s="211" t="str">
        <f t="shared" si="1719"/>
        <v/>
      </c>
      <c r="C4897" s="220"/>
      <c r="D4897" s="174" t="str">
        <f t="shared" si="1720"/>
        <v/>
      </c>
      <c r="E4897" s="173"/>
      <c r="F4897" s="201">
        <f t="shared" si="1721"/>
        <v>0</v>
      </c>
      <c r="G4897" s="201">
        <f t="shared" si="1722"/>
        <v>0</v>
      </c>
    </row>
    <row r="4898" spans="1:7" ht="24" customHeight="1" x14ac:dyDescent="0.2">
      <c r="A4898" s="211" t="str">
        <f t="shared" si="1718"/>
        <v/>
      </c>
      <c r="B4898" s="211" t="str">
        <f t="shared" si="1719"/>
        <v/>
      </c>
      <c r="C4898" s="221"/>
      <c r="D4898" s="172" t="str">
        <f t="shared" si="1720"/>
        <v/>
      </c>
      <c r="E4898" s="176"/>
      <c r="F4898" s="201">
        <f t="shared" si="1721"/>
        <v>0</v>
      </c>
      <c r="G4898" s="201">
        <f t="shared" si="1722"/>
        <v>0</v>
      </c>
    </row>
    <row r="4899" spans="1:7" ht="24" customHeight="1" x14ac:dyDescent="0.2">
      <c r="A4899" s="211" t="str">
        <f t="shared" si="1718"/>
        <v/>
      </c>
      <c r="B4899" s="211" t="str">
        <f t="shared" si="1719"/>
        <v/>
      </c>
      <c r="C4899" s="221"/>
      <c r="D4899" s="172" t="str">
        <f t="shared" si="1720"/>
        <v/>
      </c>
      <c r="E4899" s="176"/>
      <c r="F4899" s="201">
        <f t="shared" si="1721"/>
        <v>0</v>
      </c>
      <c r="G4899" s="201">
        <f t="shared" si="1722"/>
        <v>0</v>
      </c>
    </row>
    <row r="4900" spans="1:7" ht="24" customHeight="1" x14ac:dyDescent="0.2">
      <c r="A4900" s="211" t="str">
        <f t="shared" si="1718"/>
        <v/>
      </c>
      <c r="B4900" s="211" t="str">
        <f t="shared" si="1719"/>
        <v/>
      </c>
      <c r="C4900" s="221"/>
      <c r="D4900" s="172" t="str">
        <f t="shared" si="1720"/>
        <v/>
      </c>
      <c r="E4900" s="176"/>
      <c r="F4900" s="201">
        <f t="shared" si="1721"/>
        <v>0</v>
      </c>
      <c r="G4900" s="201">
        <f t="shared" si="1722"/>
        <v>0</v>
      </c>
    </row>
    <row r="4901" spans="1:7" ht="24" customHeight="1" x14ac:dyDescent="0.2">
      <c r="A4901" s="211" t="str">
        <f t="shared" si="1718"/>
        <v/>
      </c>
      <c r="B4901" s="211" t="str">
        <f t="shared" si="1719"/>
        <v/>
      </c>
      <c r="C4901" s="221"/>
      <c r="D4901" s="172" t="str">
        <f t="shared" si="1720"/>
        <v/>
      </c>
      <c r="E4901" s="176"/>
      <c r="F4901" s="201">
        <f t="shared" si="1721"/>
        <v>0</v>
      </c>
      <c r="G4901" s="201">
        <f t="shared" si="1722"/>
        <v>0</v>
      </c>
    </row>
    <row r="4902" spans="1:7" ht="24" customHeight="1" x14ac:dyDescent="0.2">
      <c r="A4902" s="211" t="str">
        <f t="shared" si="1718"/>
        <v/>
      </c>
      <c r="B4902" s="211" t="str">
        <f t="shared" si="1719"/>
        <v/>
      </c>
      <c r="C4902" s="221"/>
      <c r="D4902" s="172" t="str">
        <f t="shared" si="1720"/>
        <v/>
      </c>
      <c r="E4902" s="176"/>
      <c r="F4902" s="201">
        <f t="shared" si="1721"/>
        <v>0</v>
      </c>
      <c r="G4902" s="201">
        <f t="shared" si="1722"/>
        <v>0</v>
      </c>
    </row>
    <row r="4903" spans="1:7" ht="24" customHeight="1" x14ac:dyDescent="0.2">
      <c r="A4903" s="211" t="str">
        <f t="shared" si="1718"/>
        <v/>
      </c>
      <c r="B4903" s="211" t="str">
        <f t="shared" si="1719"/>
        <v/>
      </c>
      <c r="C4903" s="221"/>
      <c r="D4903" s="172" t="str">
        <f t="shared" si="1720"/>
        <v/>
      </c>
      <c r="E4903" s="176"/>
      <c r="F4903" s="201">
        <f t="shared" si="1721"/>
        <v>0</v>
      </c>
      <c r="G4903" s="201">
        <f t="shared" si="1722"/>
        <v>0</v>
      </c>
    </row>
    <row r="4904" spans="1:7" ht="24" customHeight="1" x14ac:dyDescent="0.2">
      <c r="A4904" s="211" t="str">
        <f t="shared" si="1718"/>
        <v/>
      </c>
      <c r="B4904" s="211" t="str">
        <f t="shared" si="1719"/>
        <v/>
      </c>
      <c r="C4904" s="221"/>
      <c r="D4904" s="172" t="str">
        <f t="shared" si="1720"/>
        <v/>
      </c>
      <c r="E4904" s="176"/>
      <c r="F4904" s="201">
        <f t="shared" si="1721"/>
        <v>0</v>
      </c>
      <c r="G4904" s="201">
        <f t="shared" si="1722"/>
        <v>0</v>
      </c>
    </row>
    <row r="4905" spans="1:7" ht="24" customHeight="1" x14ac:dyDescent="0.2">
      <c r="A4905" s="213"/>
      <c r="E4905" s="178"/>
      <c r="F4905" s="195" t="s">
        <v>1746</v>
      </c>
      <c r="G4905" s="222">
        <f t="shared" si="1704"/>
        <v>0</v>
      </c>
    </row>
    <row r="4906" spans="1:7" ht="24" customHeight="1" x14ac:dyDescent="0.2">
      <c r="A4906" s="212"/>
      <c r="E4906" s="178"/>
      <c r="G4906" s="194"/>
    </row>
    <row r="4907" spans="1:7" ht="24" customHeight="1" x14ac:dyDescent="0.2">
      <c r="A4907" s="214" t="str">
        <f t="shared" ref="A4907" si="1723">B4865</f>
        <v>15.4</v>
      </c>
      <c r="B4907" s="98" t="str">
        <f t="shared" ref="B4907" si="1724">C4865</f>
        <v>Pararrrayos</v>
      </c>
      <c r="C4907" s="197"/>
      <c r="D4907" s="197" t="s">
        <v>1747</v>
      </c>
      <c r="E4907" s="198"/>
      <c r="F4907" s="225" t="s">
        <v>1748</v>
      </c>
      <c r="G4907" s="226">
        <f t="shared" si="1707"/>
        <v>0</v>
      </c>
    </row>
    <row r="4908" spans="1:7" ht="24" customHeight="1" x14ac:dyDescent="0.2">
      <c r="A4908" s="203" t="s">
        <v>1725</v>
      </c>
      <c r="B4908" s="204"/>
      <c r="C4908" s="99"/>
      <c r="D4908" s="99"/>
      <c r="E4908" s="99"/>
      <c r="F4908" s="99"/>
      <c r="G4908" s="215"/>
    </row>
    <row r="4909" spans="1:7" ht="24" customHeight="1" x14ac:dyDescent="0.2">
      <c r="A4909" s="206" t="s">
        <v>1726</v>
      </c>
      <c r="B4909" s="207" t="str">
        <f>Comitente</f>
        <v>SUBSECRETARIA DE OBRAS PUBLICAS</v>
      </c>
      <c r="C4909" s="216"/>
      <c r="D4909" s="74"/>
      <c r="E4909" s="74"/>
      <c r="F4909" s="190"/>
      <c r="G4909" s="191"/>
    </row>
    <row r="4910" spans="1:7" ht="24" customHeight="1" x14ac:dyDescent="0.2">
      <c r="A4910" s="206" t="s">
        <v>1727</v>
      </c>
      <c r="B4910" s="207">
        <f>Contratista</f>
        <v>0</v>
      </c>
      <c r="C4910" s="217"/>
      <c r="D4910" s="217"/>
      <c r="E4910" s="217"/>
      <c r="F4910" s="190"/>
      <c r="G4910" s="191"/>
    </row>
    <row r="4911" spans="1:7" ht="24" customHeight="1" x14ac:dyDescent="0.2">
      <c r="A4911" s="206" t="s">
        <v>1728</v>
      </c>
      <c r="B4911" s="207" t="str">
        <f>Obra</f>
        <v>CAPS. VIRGEN DE GUADALUPE</v>
      </c>
      <c r="C4911" s="217"/>
      <c r="D4911" s="217"/>
      <c r="E4911" s="217"/>
      <c r="F4911" s="190" t="s">
        <v>1729</v>
      </c>
      <c r="G4911" s="218">
        <f>Fecha_Base</f>
        <v>0</v>
      </c>
    </row>
    <row r="4912" spans="1:7" ht="24" customHeight="1" x14ac:dyDescent="0.2">
      <c r="A4912" s="208" t="s">
        <v>1730</v>
      </c>
      <c r="B4912" s="100" t="str">
        <f>Ubicación</f>
        <v xml:space="preserve"> Calle Enfermera Medina y Cristobal Colon - Dpto. CAUCETE   -  Sup. 227,50m2</v>
      </c>
      <c r="C4912" s="74"/>
      <c r="E4912" s="178"/>
      <c r="G4912" s="194"/>
    </row>
    <row r="4913" spans="1:7" ht="24" customHeight="1" x14ac:dyDescent="0.2">
      <c r="A4913" s="208" t="s">
        <v>1731</v>
      </c>
      <c r="B4913" s="192">
        <f t="shared" ref="B4913:B4962" si="1725">IFERROR(VALUE(LEFT(B4914,FIND(".",B4914)-1)),"")</f>
        <v>15</v>
      </c>
      <c r="C4913" s="71" t="str">
        <f>IFERROR(VLOOKUP(B4913,Tabla_CyP,2,FALSE),"VIDRIOS Y ESPEJOS ")</f>
        <v xml:space="preserve">VIDRIOS Y ESPEJOS </v>
      </c>
      <c r="E4913" s="178"/>
      <c r="G4913" s="194"/>
    </row>
    <row r="4914" spans="1:7" ht="24" customHeight="1" x14ac:dyDescent="0.2">
      <c r="A4914" s="208" t="s">
        <v>1732</v>
      </c>
      <c r="B4914" s="193" t="str">
        <f>IFERROR(VLOOKUP(COUNTIF($A$1:A4914,"ANALISIS DE PRECIOS"),Tabla_NumeroItem,2,FALSE),"")</f>
        <v>15.5.1</v>
      </c>
      <c r="C4914" s="71" t="str">
        <f>IFERROR(VLOOKUP(B4914,Tabla_CyP,2,FALSE),"")</f>
        <v>Sistema de Telecomunicaciones Datos</v>
      </c>
      <c r="E4914" s="178"/>
      <c r="F4914" s="190" t="s">
        <v>1733</v>
      </c>
      <c r="G4914" s="194" t="str">
        <f>IFERROR(VLOOKUP(B4914,Tabla_CyP,4,FALSE),"")</f>
        <v>gl</v>
      </c>
    </row>
    <row r="4915" spans="1:7" ht="24" customHeight="1" x14ac:dyDescent="0.2">
      <c r="A4915" s="208"/>
      <c r="B4915" s="100"/>
      <c r="E4915" s="178"/>
      <c r="G4915" s="194"/>
    </row>
    <row r="4916" spans="1:7" ht="24" customHeight="1" x14ac:dyDescent="0.2">
      <c r="A4916" s="419" t="s">
        <v>1734</v>
      </c>
      <c r="B4916" s="420"/>
      <c r="C4916" s="421" t="s">
        <v>1690</v>
      </c>
      <c r="D4916" s="421" t="s">
        <v>1735</v>
      </c>
      <c r="E4916" s="423" t="s">
        <v>1736</v>
      </c>
      <c r="F4916" s="425" t="s">
        <v>1737</v>
      </c>
      <c r="G4916" s="425" t="s">
        <v>1738</v>
      </c>
    </row>
    <row r="4917" spans="1:7" ht="24" customHeight="1" x14ac:dyDescent="0.2">
      <c r="A4917" s="209" t="s">
        <v>1739</v>
      </c>
      <c r="B4917" s="209" t="s">
        <v>1740</v>
      </c>
      <c r="C4917" s="422"/>
      <c r="D4917" s="422"/>
      <c r="E4917" s="424"/>
      <c r="F4917" s="426"/>
      <c r="G4917" s="426"/>
    </row>
    <row r="4918" spans="1:7" ht="24" customHeight="1" x14ac:dyDescent="0.2">
      <c r="A4918" s="189"/>
      <c r="B4918" s="210"/>
      <c r="C4918" s="89" t="s">
        <v>1741</v>
      </c>
      <c r="D4918" s="197"/>
      <c r="E4918" s="198"/>
      <c r="F4918" s="199"/>
      <c r="G4918" s="200"/>
    </row>
    <row r="4919" spans="1:7" ht="24" customHeight="1" x14ac:dyDescent="0.2">
      <c r="A4919" s="211" t="str">
        <f t="shared" ref="A4919:A4932" si="1726">IFERROR(VLOOKUP(C4919,Tabla_Insumos,4,FALSE),"")</f>
        <v/>
      </c>
      <c r="B4919" s="211" t="str">
        <f>IFERROR(VLOOKUP(C4919,Tabla_Insumos,5,FALSE),"")</f>
        <v/>
      </c>
      <c r="C4919" s="220"/>
      <c r="D4919" s="174" t="str">
        <f t="shared" ref="D4919:D4932" si="1727">IFERROR(VLOOKUP(C4919,Tabla_Insumos,2,FALSE),"")</f>
        <v/>
      </c>
      <c r="E4919" s="173"/>
      <c r="F4919" s="201">
        <f t="shared" ref="F4919:F4932" si="1728">IFERROR(VLOOKUP(C4919,Tabla_Insumos,3,FALSE),0)</f>
        <v>0</v>
      </c>
      <c r="G4919" s="201">
        <f t="shared" ref="G4919:G4932" si="1729">ROUND(E4919*F4919,2)</f>
        <v>0</v>
      </c>
    </row>
    <row r="4920" spans="1:7" ht="24" customHeight="1" x14ac:dyDescent="0.2">
      <c r="A4920" s="211" t="str">
        <f t="shared" si="1726"/>
        <v/>
      </c>
      <c r="B4920" s="211" t="str">
        <f t="shared" ref="B4920:B4932" si="1730">IFERROR(VLOOKUP(C4920,Tabla_Insumos,5,FALSE),"")</f>
        <v/>
      </c>
      <c r="C4920" s="220"/>
      <c r="D4920" s="174" t="str">
        <f t="shared" si="1727"/>
        <v/>
      </c>
      <c r="E4920" s="173"/>
      <c r="F4920" s="201">
        <f t="shared" si="1728"/>
        <v>0</v>
      </c>
      <c r="G4920" s="201">
        <f t="shared" si="1729"/>
        <v>0</v>
      </c>
    </row>
    <row r="4921" spans="1:7" ht="24" customHeight="1" x14ac:dyDescent="0.2">
      <c r="A4921" s="211" t="str">
        <f t="shared" si="1726"/>
        <v/>
      </c>
      <c r="B4921" s="211" t="str">
        <f t="shared" si="1730"/>
        <v/>
      </c>
      <c r="C4921" s="227"/>
      <c r="D4921" s="174" t="str">
        <f t="shared" si="1727"/>
        <v/>
      </c>
      <c r="E4921" s="173"/>
      <c r="F4921" s="201">
        <f t="shared" si="1728"/>
        <v>0</v>
      </c>
      <c r="G4921" s="201">
        <f t="shared" si="1729"/>
        <v>0</v>
      </c>
    </row>
    <row r="4922" spans="1:7" ht="24" customHeight="1" x14ac:dyDescent="0.2">
      <c r="A4922" s="211" t="str">
        <f t="shared" si="1726"/>
        <v/>
      </c>
      <c r="B4922" s="211" t="str">
        <f t="shared" si="1730"/>
        <v/>
      </c>
      <c r="C4922" s="220"/>
      <c r="D4922" s="174" t="str">
        <f t="shared" si="1727"/>
        <v/>
      </c>
      <c r="E4922" s="173"/>
      <c r="F4922" s="201">
        <f t="shared" si="1728"/>
        <v>0</v>
      </c>
      <c r="G4922" s="201">
        <f t="shared" si="1729"/>
        <v>0</v>
      </c>
    </row>
    <row r="4923" spans="1:7" ht="24" customHeight="1" x14ac:dyDescent="0.2">
      <c r="A4923" s="211" t="str">
        <f t="shared" si="1726"/>
        <v/>
      </c>
      <c r="B4923" s="211" t="str">
        <f t="shared" si="1730"/>
        <v/>
      </c>
      <c r="C4923" s="221"/>
      <c r="D4923" s="172" t="str">
        <f t="shared" si="1727"/>
        <v/>
      </c>
      <c r="E4923" s="176"/>
      <c r="F4923" s="201">
        <f t="shared" si="1728"/>
        <v>0</v>
      </c>
      <c r="G4923" s="201">
        <f t="shared" si="1729"/>
        <v>0</v>
      </c>
    </row>
    <row r="4924" spans="1:7" ht="24" customHeight="1" x14ac:dyDescent="0.2">
      <c r="A4924" s="211" t="str">
        <f t="shared" si="1726"/>
        <v/>
      </c>
      <c r="B4924" s="211" t="str">
        <f t="shared" si="1730"/>
        <v/>
      </c>
      <c r="C4924" s="221"/>
      <c r="D4924" s="172" t="str">
        <f t="shared" si="1727"/>
        <v/>
      </c>
      <c r="E4924" s="176"/>
      <c r="F4924" s="201">
        <f t="shared" si="1728"/>
        <v>0</v>
      </c>
      <c r="G4924" s="201">
        <f t="shared" si="1729"/>
        <v>0</v>
      </c>
    </row>
    <row r="4925" spans="1:7" ht="24" customHeight="1" x14ac:dyDescent="0.2">
      <c r="A4925" s="211" t="str">
        <f t="shared" si="1726"/>
        <v/>
      </c>
      <c r="B4925" s="211" t="str">
        <f t="shared" si="1730"/>
        <v/>
      </c>
      <c r="C4925" s="221"/>
      <c r="D4925" s="172" t="str">
        <f t="shared" si="1727"/>
        <v/>
      </c>
      <c r="E4925" s="176"/>
      <c r="F4925" s="201">
        <f t="shared" si="1728"/>
        <v>0</v>
      </c>
      <c r="G4925" s="201">
        <f t="shared" si="1729"/>
        <v>0</v>
      </c>
    </row>
    <row r="4926" spans="1:7" ht="24" customHeight="1" x14ac:dyDescent="0.2">
      <c r="A4926" s="211" t="str">
        <f t="shared" si="1726"/>
        <v/>
      </c>
      <c r="B4926" s="211" t="str">
        <f t="shared" si="1730"/>
        <v/>
      </c>
      <c r="C4926" s="221"/>
      <c r="D4926" s="172" t="str">
        <f t="shared" si="1727"/>
        <v/>
      </c>
      <c r="E4926" s="176"/>
      <c r="F4926" s="201">
        <f t="shared" si="1728"/>
        <v>0</v>
      </c>
      <c r="G4926" s="201">
        <f t="shared" si="1729"/>
        <v>0</v>
      </c>
    </row>
    <row r="4927" spans="1:7" ht="24" customHeight="1" x14ac:dyDescent="0.2">
      <c r="A4927" s="211" t="str">
        <f t="shared" si="1726"/>
        <v/>
      </c>
      <c r="B4927" s="211" t="str">
        <f t="shared" si="1730"/>
        <v/>
      </c>
      <c r="C4927" s="221"/>
      <c r="D4927" s="172" t="str">
        <f t="shared" si="1727"/>
        <v/>
      </c>
      <c r="E4927" s="176"/>
      <c r="F4927" s="201">
        <f t="shared" si="1728"/>
        <v>0</v>
      </c>
      <c r="G4927" s="201">
        <f t="shared" si="1729"/>
        <v>0</v>
      </c>
    </row>
    <row r="4928" spans="1:7" ht="24" customHeight="1" x14ac:dyDescent="0.2">
      <c r="A4928" s="211" t="str">
        <f t="shared" si="1726"/>
        <v/>
      </c>
      <c r="B4928" s="211" t="str">
        <f t="shared" si="1730"/>
        <v/>
      </c>
      <c r="C4928" s="221"/>
      <c r="D4928" s="172" t="str">
        <f t="shared" si="1727"/>
        <v/>
      </c>
      <c r="E4928" s="176"/>
      <c r="F4928" s="201">
        <f t="shared" si="1728"/>
        <v>0</v>
      </c>
      <c r="G4928" s="201">
        <f t="shared" si="1729"/>
        <v>0</v>
      </c>
    </row>
    <row r="4929" spans="1:7" ht="24" customHeight="1" x14ac:dyDescent="0.2">
      <c r="A4929" s="211" t="str">
        <f t="shared" si="1726"/>
        <v/>
      </c>
      <c r="B4929" s="211" t="str">
        <f t="shared" si="1730"/>
        <v/>
      </c>
      <c r="C4929" s="221"/>
      <c r="D4929" s="172" t="str">
        <f t="shared" si="1727"/>
        <v/>
      </c>
      <c r="E4929" s="176"/>
      <c r="F4929" s="201">
        <f t="shared" si="1728"/>
        <v>0</v>
      </c>
      <c r="G4929" s="201">
        <f t="shared" si="1729"/>
        <v>0</v>
      </c>
    </row>
    <row r="4930" spans="1:7" ht="24" customHeight="1" x14ac:dyDescent="0.2">
      <c r="A4930" s="211" t="str">
        <f t="shared" si="1726"/>
        <v/>
      </c>
      <c r="B4930" s="211" t="str">
        <f t="shared" si="1730"/>
        <v/>
      </c>
      <c r="C4930" s="221"/>
      <c r="D4930" s="172" t="str">
        <f t="shared" si="1727"/>
        <v/>
      </c>
      <c r="E4930" s="176"/>
      <c r="F4930" s="201">
        <f t="shared" si="1728"/>
        <v>0</v>
      </c>
      <c r="G4930" s="201">
        <f t="shared" si="1729"/>
        <v>0</v>
      </c>
    </row>
    <row r="4931" spans="1:7" ht="24" customHeight="1" x14ac:dyDescent="0.2">
      <c r="A4931" s="211" t="str">
        <f t="shared" si="1726"/>
        <v/>
      </c>
      <c r="B4931" s="211" t="str">
        <f t="shared" si="1730"/>
        <v/>
      </c>
      <c r="C4931" s="221"/>
      <c r="D4931" s="172" t="str">
        <f t="shared" si="1727"/>
        <v/>
      </c>
      <c r="E4931" s="176"/>
      <c r="F4931" s="201">
        <f t="shared" si="1728"/>
        <v>0</v>
      </c>
      <c r="G4931" s="201">
        <f t="shared" si="1729"/>
        <v>0</v>
      </c>
    </row>
    <row r="4932" spans="1:7" ht="24" customHeight="1" x14ac:dyDescent="0.2">
      <c r="A4932" s="211" t="str">
        <f t="shared" si="1726"/>
        <v/>
      </c>
      <c r="B4932" s="211" t="str">
        <f t="shared" si="1730"/>
        <v/>
      </c>
      <c r="C4932" s="221"/>
      <c r="D4932" s="172" t="str">
        <f t="shared" si="1727"/>
        <v/>
      </c>
      <c r="E4932" s="176"/>
      <c r="F4932" s="202">
        <f t="shared" si="1728"/>
        <v>0</v>
      </c>
      <c r="G4932" s="201">
        <f t="shared" si="1729"/>
        <v>0</v>
      </c>
    </row>
    <row r="4933" spans="1:7" ht="24" customHeight="1" x14ac:dyDescent="0.2">
      <c r="A4933" s="212"/>
      <c r="E4933" s="178"/>
      <c r="F4933" s="195" t="s">
        <v>1742</v>
      </c>
      <c r="G4933" s="222">
        <f t="shared" ref="G4933:G4982" si="1731">SUBTOTAL(9,G4919:G4932)</f>
        <v>0</v>
      </c>
    </row>
    <row r="4934" spans="1:7" ht="24" customHeight="1" x14ac:dyDescent="0.2">
      <c r="A4934" s="212"/>
      <c r="C4934" s="74" t="s">
        <v>1743</v>
      </c>
      <c r="E4934" s="178"/>
      <c r="G4934" s="194"/>
    </row>
    <row r="4935" spans="1:7" ht="24" customHeight="1" x14ac:dyDescent="0.2">
      <c r="A4935" s="211" t="str">
        <f t="shared" ref="A4935:A4942" si="1732">IFERROR(VLOOKUP(C4935,Tabla_Insumos,4,FALSE),"")</f>
        <v/>
      </c>
      <c r="B4935" s="211" t="str">
        <f t="shared" ref="B4935:B4942" si="1733">IFERROR(VLOOKUP(A4935,Tabla_Indices,5,FALSE),"")</f>
        <v/>
      </c>
      <c r="C4935" s="220"/>
      <c r="D4935" s="174" t="str">
        <f t="shared" ref="D4935:D4942" si="1734">IFERROR(VLOOKUP(C4935,Tabla_Insumos,2,FALSE),"")</f>
        <v/>
      </c>
      <c r="E4935" s="173"/>
      <c r="F4935" s="201">
        <f t="shared" ref="F4935:F4942" si="1735">IFERROR(VLOOKUP(C4935,Tabla_Insumos,3,FALSE),0)</f>
        <v>0</v>
      </c>
      <c r="G4935" s="201">
        <f t="shared" ref="G4935:G4942" si="1736">ROUND(E4935*F4935,2)</f>
        <v>0</v>
      </c>
    </row>
    <row r="4936" spans="1:7" ht="24" customHeight="1" x14ac:dyDescent="0.2">
      <c r="A4936" s="211" t="str">
        <f t="shared" si="1732"/>
        <v/>
      </c>
      <c r="B4936" s="211" t="str">
        <f t="shared" si="1733"/>
        <v/>
      </c>
      <c r="C4936" s="220"/>
      <c r="D4936" s="174" t="str">
        <f t="shared" si="1734"/>
        <v/>
      </c>
      <c r="E4936" s="173"/>
      <c r="F4936" s="201">
        <f t="shared" si="1735"/>
        <v>0</v>
      </c>
      <c r="G4936" s="201">
        <f t="shared" si="1736"/>
        <v>0</v>
      </c>
    </row>
    <row r="4937" spans="1:7" ht="24" customHeight="1" x14ac:dyDescent="0.2">
      <c r="A4937" s="211" t="str">
        <f t="shared" si="1732"/>
        <v/>
      </c>
      <c r="B4937" s="211" t="str">
        <f t="shared" si="1733"/>
        <v/>
      </c>
      <c r="C4937" s="220"/>
      <c r="D4937" s="174" t="str">
        <f t="shared" si="1734"/>
        <v/>
      </c>
      <c r="E4937" s="173"/>
      <c r="F4937" s="201">
        <f t="shared" si="1735"/>
        <v>0</v>
      </c>
      <c r="G4937" s="201">
        <f t="shared" si="1736"/>
        <v>0</v>
      </c>
    </row>
    <row r="4938" spans="1:7" ht="24" customHeight="1" x14ac:dyDescent="0.2">
      <c r="A4938" s="211" t="str">
        <f t="shared" si="1732"/>
        <v/>
      </c>
      <c r="B4938" s="211" t="str">
        <f t="shared" si="1733"/>
        <v/>
      </c>
      <c r="C4938" s="220"/>
      <c r="D4938" s="174" t="str">
        <f t="shared" si="1734"/>
        <v/>
      </c>
      <c r="E4938" s="173"/>
      <c r="F4938" s="201">
        <f t="shared" si="1735"/>
        <v>0</v>
      </c>
      <c r="G4938" s="201">
        <f t="shared" si="1736"/>
        <v>0</v>
      </c>
    </row>
    <row r="4939" spans="1:7" ht="24" customHeight="1" x14ac:dyDescent="0.2">
      <c r="A4939" s="211" t="str">
        <f t="shared" si="1732"/>
        <v/>
      </c>
      <c r="B4939" s="211" t="str">
        <f t="shared" si="1733"/>
        <v/>
      </c>
      <c r="C4939" s="220"/>
      <c r="D4939" s="174" t="str">
        <f t="shared" si="1734"/>
        <v/>
      </c>
      <c r="E4939" s="173"/>
      <c r="F4939" s="201">
        <f t="shared" si="1735"/>
        <v>0</v>
      </c>
      <c r="G4939" s="201">
        <f t="shared" si="1736"/>
        <v>0</v>
      </c>
    </row>
    <row r="4940" spans="1:7" ht="24" customHeight="1" x14ac:dyDescent="0.2">
      <c r="A4940" s="211" t="str">
        <f t="shared" si="1732"/>
        <v/>
      </c>
      <c r="B4940" s="211" t="str">
        <f t="shared" si="1733"/>
        <v/>
      </c>
      <c r="C4940" s="220"/>
      <c r="D4940" s="174" t="str">
        <f t="shared" si="1734"/>
        <v/>
      </c>
      <c r="E4940" s="173"/>
      <c r="F4940" s="201">
        <f t="shared" si="1735"/>
        <v>0</v>
      </c>
      <c r="G4940" s="201">
        <f t="shared" si="1736"/>
        <v>0</v>
      </c>
    </row>
    <row r="4941" spans="1:7" ht="24" customHeight="1" x14ac:dyDescent="0.2">
      <c r="A4941" s="211" t="str">
        <f t="shared" si="1732"/>
        <v/>
      </c>
      <c r="B4941" s="211" t="str">
        <f t="shared" si="1733"/>
        <v/>
      </c>
      <c r="C4941" s="221"/>
      <c r="D4941" s="172" t="str">
        <f t="shared" si="1734"/>
        <v/>
      </c>
      <c r="E4941" s="176"/>
      <c r="F4941" s="201">
        <f t="shared" si="1735"/>
        <v>0</v>
      </c>
      <c r="G4941" s="201">
        <f t="shared" si="1736"/>
        <v>0</v>
      </c>
    </row>
    <row r="4942" spans="1:7" ht="24" customHeight="1" x14ac:dyDescent="0.2">
      <c r="A4942" s="211" t="str">
        <f t="shared" si="1732"/>
        <v/>
      </c>
      <c r="B4942" s="211" t="str">
        <f t="shared" si="1733"/>
        <v/>
      </c>
      <c r="C4942" s="221"/>
      <c r="D4942" s="172" t="str">
        <f t="shared" si="1734"/>
        <v/>
      </c>
      <c r="E4942" s="176"/>
      <c r="F4942" s="201">
        <f t="shared" si="1735"/>
        <v>0</v>
      </c>
      <c r="G4942" s="201">
        <f t="shared" si="1736"/>
        <v>0</v>
      </c>
    </row>
    <row r="4943" spans="1:7" ht="24" customHeight="1" x14ac:dyDescent="0.2">
      <c r="A4943" s="212"/>
      <c r="E4943" s="178"/>
      <c r="F4943" s="195" t="s">
        <v>1744</v>
      </c>
      <c r="G4943" s="222">
        <f t="shared" ref="G4943:G4992" si="1737">SUBTOTAL(9,G4935:G4942)</f>
        <v>0</v>
      </c>
    </row>
    <row r="4944" spans="1:7" ht="24" customHeight="1" x14ac:dyDescent="0.2">
      <c r="A4944" s="212"/>
      <c r="C4944" s="74" t="s">
        <v>1745</v>
      </c>
      <c r="E4944" s="178"/>
      <c r="G4944" s="194"/>
    </row>
    <row r="4945" spans="1:7" ht="24" customHeight="1" x14ac:dyDescent="0.2">
      <c r="A4945" s="211" t="str">
        <f t="shared" ref="A4945:A4953" si="1738">IFERROR(VLOOKUP(C4945,Tabla_Insumos,4,FALSE),"")</f>
        <v/>
      </c>
      <c r="B4945" s="211" t="str">
        <f t="shared" ref="B4945:B4953" si="1739">IFERROR(VLOOKUP(C4945,Tabla_Insumos,5,FALSE),"")</f>
        <v/>
      </c>
      <c r="C4945" s="220"/>
      <c r="D4945" s="174" t="str">
        <f t="shared" ref="D4945:D4953" si="1740">IFERROR(VLOOKUP(C4945,Tabla_Insumos,2,FALSE),"")</f>
        <v/>
      </c>
      <c r="E4945" s="173"/>
      <c r="F4945" s="201">
        <f t="shared" ref="F4945:F4953" si="1741">IFERROR(VLOOKUP(C4945,Tabla_Insumos,3,FALSE),0)</f>
        <v>0</v>
      </c>
      <c r="G4945" s="201">
        <f t="shared" ref="G4945:G4953" si="1742">ROUND(E4945*F4945,2)</f>
        <v>0</v>
      </c>
    </row>
    <row r="4946" spans="1:7" ht="24" customHeight="1" x14ac:dyDescent="0.2">
      <c r="A4946" s="211" t="str">
        <f t="shared" si="1738"/>
        <v/>
      </c>
      <c r="B4946" s="211" t="str">
        <f t="shared" si="1739"/>
        <v/>
      </c>
      <c r="C4946" s="220"/>
      <c r="D4946" s="174" t="str">
        <f t="shared" si="1740"/>
        <v/>
      </c>
      <c r="E4946" s="173"/>
      <c r="F4946" s="201">
        <f t="shared" si="1741"/>
        <v>0</v>
      </c>
      <c r="G4946" s="201">
        <f t="shared" si="1742"/>
        <v>0</v>
      </c>
    </row>
    <row r="4947" spans="1:7" ht="24" customHeight="1" x14ac:dyDescent="0.2">
      <c r="A4947" s="211" t="str">
        <f t="shared" si="1738"/>
        <v/>
      </c>
      <c r="B4947" s="211" t="str">
        <f t="shared" si="1739"/>
        <v/>
      </c>
      <c r="C4947" s="221"/>
      <c r="D4947" s="172" t="str">
        <f t="shared" si="1740"/>
        <v/>
      </c>
      <c r="E4947" s="176"/>
      <c r="F4947" s="201">
        <f t="shared" si="1741"/>
        <v>0</v>
      </c>
      <c r="G4947" s="201">
        <f t="shared" si="1742"/>
        <v>0</v>
      </c>
    </row>
    <row r="4948" spans="1:7" ht="24" customHeight="1" x14ac:dyDescent="0.2">
      <c r="A4948" s="211" t="str">
        <f t="shared" si="1738"/>
        <v/>
      </c>
      <c r="B4948" s="211" t="str">
        <f t="shared" si="1739"/>
        <v/>
      </c>
      <c r="C4948" s="221"/>
      <c r="D4948" s="172" t="str">
        <f t="shared" si="1740"/>
        <v/>
      </c>
      <c r="E4948" s="176"/>
      <c r="F4948" s="201">
        <f t="shared" si="1741"/>
        <v>0</v>
      </c>
      <c r="G4948" s="201">
        <f t="shared" si="1742"/>
        <v>0</v>
      </c>
    </row>
    <row r="4949" spans="1:7" ht="24" customHeight="1" x14ac:dyDescent="0.2">
      <c r="A4949" s="211" t="str">
        <f t="shared" si="1738"/>
        <v/>
      </c>
      <c r="B4949" s="211" t="str">
        <f t="shared" si="1739"/>
        <v/>
      </c>
      <c r="C4949" s="221"/>
      <c r="D4949" s="172" t="str">
        <f t="shared" si="1740"/>
        <v/>
      </c>
      <c r="E4949" s="176"/>
      <c r="F4949" s="201">
        <f t="shared" si="1741"/>
        <v>0</v>
      </c>
      <c r="G4949" s="201">
        <f t="shared" si="1742"/>
        <v>0</v>
      </c>
    </row>
    <row r="4950" spans="1:7" ht="24" customHeight="1" x14ac:dyDescent="0.2">
      <c r="A4950" s="211" t="str">
        <f t="shared" si="1738"/>
        <v/>
      </c>
      <c r="B4950" s="211" t="str">
        <f t="shared" si="1739"/>
        <v/>
      </c>
      <c r="C4950" s="221"/>
      <c r="D4950" s="172" t="str">
        <f t="shared" si="1740"/>
        <v/>
      </c>
      <c r="E4950" s="176"/>
      <c r="F4950" s="201">
        <f t="shared" si="1741"/>
        <v>0</v>
      </c>
      <c r="G4950" s="201">
        <f t="shared" si="1742"/>
        <v>0</v>
      </c>
    </row>
    <row r="4951" spans="1:7" ht="24" customHeight="1" x14ac:dyDescent="0.2">
      <c r="A4951" s="211" t="str">
        <f t="shared" si="1738"/>
        <v/>
      </c>
      <c r="B4951" s="211" t="str">
        <f t="shared" si="1739"/>
        <v/>
      </c>
      <c r="C4951" s="221"/>
      <c r="D4951" s="172" t="str">
        <f t="shared" si="1740"/>
        <v/>
      </c>
      <c r="E4951" s="176"/>
      <c r="F4951" s="201">
        <f t="shared" si="1741"/>
        <v>0</v>
      </c>
      <c r="G4951" s="201">
        <f t="shared" si="1742"/>
        <v>0</v>
      </c>
    </row>
    <row r="4952" spans="1:7" ht="24" customHeight="1" x14ac:dyDescent="0.2">
      <c r="A4952" s="211" t="str">
        <f t="shared" si="1738"/>
        <v/>
      </c>
      <c r="B4952" s="211" t="str">
        <f t="shared" si="1739"/>
        <v/>
      </c>
      <c r="C4952" s="221"/>
      <c r="D4952" s="172" t="str">
        <f t="shared" si="1740"/>
        <v/>
      </c>
      <c r="E4952" s="176"/>
      <c r="F4952" s="201">
        <f t="shared" si="1741"/>
        <v>0</v>
      </c>
      <c r="G4952" s="201">
        <f t="shared" si="1742"/>
        <v>0</v>
      </c>
    </row>
    <row r="4953" spans="1:7" ht="24" customHeight="1" x14ac:dyDescent="0.2">
      <c r="A4953" s="211" t="str">
        <f t="shared" si="1738"/>
        <v/>
      </c>
      <c r="B4953" s="211" t="str">
        <f t="shared" si="1739"/>
        <v/>
      </c>
      <c r="C4953" s="221"/>
      <c r="D4953" s="172" t="str">
        <f t="shared" si="1740"/>
        <v/>
      </c>
      <c r="E4953" s="176"/>
      <c r="F4953" s="201">
        <f t="shared" si="1741"/>
        <v>0</v>
      </c>
      <c r="G4953" s="201">
        <f t="shared" si="1742"/>
        <v>0</v>
      </c>
    </row>
    <row r="4954" spans="1:7" ht="24" customHeight="1" x14ac:dyDescent="0.2">
      <c r="A4954" s="213"/>
      <c r="E4954" s="178"/>
      <c r="F4954" s="195" t="s">
        <v>1746</v>
      </c>
      <c r="G4954" s="222">
        <f t="shared" ref="G4954:G5003" si="1743">SUBTOTAL(9,G4945:G4953)</f>
        <v>0</v>
      </c>
    </row>
    <row r="4955" spans="1:7" ht="24" customHeight="1" x14ac:dyDescent="0.2">
      <c r="A4955" s="212"/>
      <c r="E4955" s="178"/>
      <c r="G4955" s="194"/>
    </row>
    <row r="4956" spans="1:7" ht="24" customHeight="1" x14ac:dyDescent="0.2">
      <c r="A4956" s="214" t="str">
        <f t="shared" ref="A4956" si="1744">B4914</f>
        <v>15.5.1</v>
      </c>
      <c r="B4956" s="98" t="str">
        <f t="shared" ref="B4956" si="1745">C4914</f>
        <v>Sistema de Telecomunicaciones Datos</v>
      </c>
      <c r="C4956" s="197"/>
      <c r="D4956" s="197" t="s">
        <v>1747</v>
      </c>
      <c r="E4956" s="198"/>
      <c r="F4956" s="225" t="s">
        <v>1748</v>
      </c>
      <c r="G4956" s="226">
        <f t="shared" ref="G4956:G5005" si="1746">SUBTOTAL(9,G4919:G4955)</f>
        <v>0</v>
      </c>
    </row>
    <row r="4957" spans="1:7" ht="24" customHeight="1" x14ac:dyDescent="0.2">
      <c r="A4957" s="203" t="s">
        <v>1725</v>
      </c>
      <c r="B4957" s="204"/>
      <c r="C4957" s="99"/>
      <c r="D4957" s="99"/>
      <c r="E4957" s="99"/>
      <c r="F4957" s="99"/>
      <c r="G4957" s="215"/>
    </row>
    <row r="4958" spans="1:7" ht="24" customHeight="1" x14ac:dyDescent="0.2">
      <c r="A4958" s="206" t="s">
        <v>1726</v>
      </c>
      <c r="B4958" s="207" t="str">
        <f>Comitente</f>
        <v>SUBSECRETARIA DE OBRAS PUBLICAS</v>
      </c>
      <c r="C4958" s="216"/>
      <c r="D4958" s="74"/>
      <c r="E4958" s="74"/>
      <c r="F4958" s="190"/>
      <c r="G4958" s="191"/>
    </row>
    <row r="4959" spans="1:7" ht="24" customHeight="1" x14ac:dyDescent="0.2">
      <c r="A4959" s="206" t="s">
        <v>1727</v>
      </c>
      <c r="B4959" s="207">
        <f>Contratista</f>
        <v>0</v>
      </c>
      <c r="C4959" s="217"/>
      <c r="D4959" s="217"/>
      <c r="E4959" s="217"/>
      <c r="F4959" s="190"/>
      <c r="G4959" s="191"/>
    </row>
    <row r="4960" spans="1:7" ht="24" customHeight="1" x14ac:dyDescent="0.2">
      <c r="A4960" s="206" t="s">
        <v>1728</v>
      </c>
      <c r="B4960" s="207" t="str">
        <f>Obra</f>
        <v>CAPS. VIRGEN DE GUADALUPE</v>
      </c>
      <c r="C4960" s="217"/>
      <c r="D4960" s="217"/>
      <c r="E4960" s="217"/>
      <c r="F4960" s="190" t="s">
        <v>1729</v>
      </c>
      <c r="G4960" s="218">
        <f>Fecha_Base</f>
        <v>0</v>
      </c>
    </row>
    <row r="4961" spans="1:7" ht="24" customHeight="1" x14ac:dyDescent="0.2">
      <c r="A4961" s="208" t="s">
        <v>1730</v>
      </c>
      <c r="B4961" s="100" t="str">
        <f>Ubicación</f>
        <v xml:space="preserve"> Calle Enfermera Medina y Cristobal Colon - Dpto. CAUCETE   -  Sup. 227,50m2</v>
      </c>
      <c r="C4961" s="74"/>
      <c r="E4961" s="178"/>
      <c r="G4961" s="194"/>
    </row>
    <row r="4962" spans="1:7" ht="24" customHeight="1" x14ac:dyDescent="0.2">
      <c r="A4962" s="208" t="s">
        <v>1731</v>
      </c>
      <c r="B4962" s="192">
        <f t="shared" si="1725"/>
        <v>15</v>
      </c>
      <c r="C4962" s="71" t="str">
        <f>IFERROR(VLOOKUP(B4962,Tabla_CyP,2,FALSE),"VIDRIOS Y ESPEJOS ")</f>
        <v xml:space="preserve">VIDRIOS Y ESPEJOS </v>
      </c>
      <c r="E4962" s="178"/>
      <c r="G4962" s="194"/>
    </row>
    <row r="4963" spans="1:7" ht="24" customHeight="1" x14ac:dyDescent="0.2">
      <c r="A4963" s="208" t="s">
        <v>1732</v>
      </c>
      <c r="B4963" s="193" t="str">
        <f>IFERROR(VLOOKUP(COUNTIF($A$1:A4963,"ANALISIS DE PRECIOS"),Tabla_NumeroItem,2,FALSE),"")</f>
        <v>15.5.2</v>
      </c>
      <c r="C4963" s="71" t="str">
        <f>IFERROR(VLOOKUP(B4963,Tabla_CyP,2,FALSE),"")</f>
        <v>Sistema de Circuito de CCTV</v>
      </c>
      <c r="E4963" s="178"/>
      <c r="F4963" s="190" t="s">
        <v>1733</v>
      </c>
      <c r="G4963" s="194" t="str">
        <f>IFERROR(VLOOKUP(B4963,Tabla_CyP,4,FALSE),"")</f>
        <v>gl</v>
      </c>
    </row>
    <row r="4964" spans="1:7" ht="24" customHeight="1" x14ac:dyDescent="0.2">
      <c r="A4964" s="208"/>
      <c r="B4964" s="100"/>
      <c r="E4964" s="178"/>
      <c r="G4964" s="194"/>
    </row>
    <row r="4965" spans="1:7" ht="24" customHeight="1" x14ac:dyDescent="0.2">
      <c r="A4965" s="419" t="s">
        <v>1734</v>
      </c>
      <c r="B4965" s="420"/>
      <c r="C4965" s="421" t="s">
        <v>1690</v>
      </c>
      <c r="D4965" s="421" t="s">
        <v>1735</v>
      </c>
      <c r="E4965" s="423" t="s">
        <v>1736</v>
      </c>
      <c r="F4965" s="425" t="s">
        <v>1737</v>
      </c>
      <c r="G4965" s="425" t="s">
        <v>1738</v>
      </c>
    </row>
    <row r="4966" spans="1:7" ht="24" customHeight="1" x14ac:dyDescent="0.2">
      <c r="A4966" s="209" t="s">
        <v>1739</v>
      </c>
      <c r="B4966" s="209" t="s">
        <v>1740</v>
      </c>
      <c r="C4966" s="422"/>
      <c r="D4966" s="422"/>
      <c r="E4966" s="424"/>
      <c r="F4966" s="426"/>
      <c r="G4966" s="426"/>
    </row>
    <row r="4967" spans="1:7" ht="24" customHeight="1" x14ac:dyDescent="0.2">
      <c r="A4967" s="189"/>
      <c r="B4967" s="210"/>
      <c r="C4967" s="89" t="s">
        <v>1741</v>
      </c>
      <c r="D4967" s="197"/>
      <c r="E4967" s="198"/>
      <c r="F4967" s="199"/>
      <c r="G4967" s="200"/>
    </row>
    <row r="4968" spans="1:7" ht="24" customHeight="1" x14ac:dyDescent="0.2">
      <c r="A4968" s="211" t="str">
        <f t="shared" ref="A4968:A4981" si="1747">IFERROR(VLOOKUP(C4968,Tabla_Insumos,4,FALSE),"")</f>
        <v/>
      </c>
      <c r="B4968" s="211" t="str">
        <f>IFERROR(VLOOKUP(C4968,Tabla_Insumos,5,FALSE),"")</f>
        <v/>
      </c>
      <c r="C4968" s="220"/>
      <c r="D4968" s="174" t="str">
        <f t="shared" ref="D4968:D4981" si="1748">IFERROR(VLOOKUP(C4968,Tabla_Insumos,2,FALSE),"")</f>
        <v/>
      </c>
      <c r="E4968" s="173"/>
      <c r="F4968" s="201">
        <f t="shared" ref="F4968:F4981" si="1749">IFERROR(VLOOKUP(C4968,Tabla_Insumos,3,FALSE),0)</f>
        <v>0</v>
      </c>
      <c r="G4968" s="201">
        <f t="shared" ref="G4968:G4981" si="1750">ROUND(E4968*F4968,2)</f>
        <v>0</v>
      </c>
    </row>
    <row r="4969" spans="1:7" ht="24" customHeight="1" x14ac:dyDescent="0.2">
      <c r="A4969" s="211" t="str">
        <f t="shared" si="1747"/>
        <v/>
      </c>
      <c r="B4969" s="211" t="str">
        <f t="shared" ref="B4969:B4981" si="1751">IFERROR(VLOOKUP(C4969,Tabla_Insumos,5,FALSE),"")</f>
        <v/>
      </c>
      <c r="C4969" s="220"/>
      <c r="D4969" s="174" t="str">
        <f t="shared" si="1748"/>
        <v/>
      </c>
      <c r="E4969" s="173"/>
      <c r="F4969" s="201">
        <f t="shared" si="1749"/>
        <v>0</v>
      </c>
      <c r="G4969" s="201">
        <f t="shared" si="1750"/>
        <v>0</v>
      </c>
    </row>
    <row r="4970" spans="1:7" ht="24" customHeight="1" x14ac:dyDescent="0.2">
      <c r="A4970" s="211" t="str">
        <f t="shared" si="1747"/>
        <v/>
      </c>
      <c r="B4970" s="211" t="str">
        <f t="shared" si="1751"/>
        <v/>
      </c>
      <c r="C4970" s="227"/>
      <c r="D4970" s="174" t="str">
        <f t="shared" si="1748"/>
        <v/>
      </c>
      <c r="E4970" s="173"/>
      <c r="F4970" s="201">
        <f t="shared" si="1749"/>
        <v>0</v>
      </c>
      <c r="G4970" s="201">
        <f t="shared" si="1750"/>
        <v>0</v>
      </c>
    </row>
    <row r="4971" spans="1:7" ht="24" customHeight="1" x14ac:dyDescent="0.2">
      <c r="A4971" s="211" t="str">
        <f t="shared" si="1747"/>
        <v/>
      </c>
      <c r="B4971" s="211" t="str">
        <f t="shared" si="1751"/>
        <v/>
      </c>
      <c r="C4971" s="220"/>
      <c r="D4971" s="174" t="str">
        <f t="shared" si="1748"/>
        <v/>
      </c>
      <c r="E4971" s="173"/>
      <c r="F4971" s="201">
        <f t="shared" si="1749"/>
        <v>0</v>
      </c>
      <c r="G4971" s="201">
        <f t="shared" si="1750"/>
        <v>0</v>
      </c>
    </row>
    <row r="4972" spans="1:7" ht="24" customHeight="1" x14ac:dyDescent="0.2">
      <c r="A4972" s="211" t="str">
        <f t="shared" si="1747"/>
        <v/>
      </c>
      <c r="B4972" s="211" t="str">
        <f t="shared" si="1751"/>
        <v/>
      </c>
      <c r="C4972" s="221"/>
      <c r="D4972" s="172" t="str">
        <f t="shared" si="1748"/>
        <v/>
      </c>
      <c r="E4972" s="176"/>
      <c r="F4972" s="201">
        <f t="shared" si="1749"/>
        <v>0</v>
      </c>
      <c r="G4972" s="201">
        <f t="shared" si="1750"/>
        <v>0</v>
      </c>
    </row>
    <row r="4973" spans="1:7" ht="24" customHeight="1" x14ac:dyDescent="0.2">
      <c r="A4973" s="211" t="str">
        <f t="shared" si="1747"/>
        <v/>
      </c>
      <c r="B4973" s="211" t="str">
        <f t="shared" si="1751"/>
        <v/>
      </c>
      <c r="C4973" s="221"/>
      <c r="D4973" s="172" t="str">
        <f t="shared" si="1748"/>
        <v/>
      </c>
      <c r="E4973" s="176"/>
      <c r="F4973" s="201">
        <f t="shared" si="1749"/>
        <v>0</v>
      </c>
      <c r="G4973" s="201">
        <f t="shared" si="1750"/>
        <v>0</v>
      </c>
    </row>
    <row r="4974" spans="1:7" ht="24" customHeight="1" x14ac:dyDescent="0.2">
      <c r="A4974" s="211" t="str">
        <f t="shared" si="1747"/>
        <v/>
      </c>
      <c r="B4974" s="211" t="str">
        <f t="shared" si="1751"/>
        <v/>
      </c>
      <c r="C4974" s="221"/>
      <c r="D4974" s="172" t="str">
        <f t="shared" si="1748"/>
        <v/>
      </c>
      <c r="E4974" s="176"/>
      <c r="F4974" s="201">
        <f t="shared" si="1749"/>
        <v>0</v>
      </c>
      <c r="G4974" s="201">
        <f t="shared" si="1750"/>
        <v>0</v>
      </c>
    </row>
    <row r="4975" spans="1:7" ht="24" customHeight="1" x14ac:dyDescent="0.2">
      <c r="A4975" s="211" t="str">
        <f t="shared" si="1747"/>
        <v/>
      </c>
      <c r="B4975" s="211" t="str">
        <f t="shared" si="1751"/>
        <v/>
      </c>
      <c r="C4975" s="221"/>
      <c r="D4975" s="172" t="str">
        <f t="shared" si="1748"/>
        <v/>
      </c>
      <c r="E4975" s="176"/>
      <c r="F4975" s="201">
        <f t="shared" si="1749"/>
        <v>0</v>
      </c>
      <c r="G4975" s="201">
        <f t="shared" si="1750"/>
        <v>0</v>
      </c>
    </row>
    <row r="4976" spans="1:7" ht="24" customHeight="1" x14ac:dyDescent="0.2">
      <c r="A4976" s="211" t="str">
        <f t="shared" si="1747"/>
        <v/>
      </c>
      <c r="B4976" s="211" t="str">
        <f t="shared" si="1751"/>
        <v/>
      </c>
      <c r="C4976" s="221"/>
      <c r="D4976" s="172" t="str">
        <f t="shared" si="1748"/>
        <v/>
      </c>
      <c r="E4976" s="176"/>
      <c r="F4976" s="201">
        <f t="shared" si="1749"/>
        <v>0</v>
      </c>
      <c r="G4976" s="201">
        <f t="shared" si="1750"/>
        <v>0</v>
      </c>
    </row>
    <row r="4977" spans="1:7" ht="24" customHeight="1" x14ac:dyDescent="0.2">
      <c r="A4977" s="211" t="str">
        <f t="shared" si="1747"/>
        <v/>
      </c>
      <c r="B4977" s="211" t="str">
        <f t="shared" si="1751"/>
        <v/>
      </c>
      <c r="C4977" s="221"/>
      <c r="D4977" s="172" t="str">
        <f t="shared" si="1748"/>
        <v/>
      </c>
      <c r="E4977" s="176"/>
      <c r="F4977" s="201">
        <f t="shared" si="1749"/>
        <v>0</v>
      </c>
      <c r="G4977" s="201">
        <f t="shared" si="1750"/>
        <v>0</v>
      </c>
    </row>
    <row r="4978" spans="1:7" ht="24" customHeight="1" x14ac:dyDescent="0.2">
      <c r="A4978" s="211" t="str">
        <f t="shared" si="1747"/>
        <v/>
      </c>
      <c r="B4978" s="211" t="str">
        <f t="shared" si="1751"/>
        <v/>
      </c>
      <c r="C4978" s="221"/>
      <c r="D4978" s="172" t="str">
        <f t="shared" si="1748"/>
        <v/>
      </c>
      <c r="E4978" s="176"/>
      <c r="F4978" s="201">
        <f t="shared" si="1749"/>
        <v>0</v>
      </c>
      <c r="G4978" s="201">
        <f t="shared" si="1750"/>
        <v>0</v>
      </c>
    </row>
    <row r="4979" spans="1:7" ht="24" customHeight="1" x14ac:dyDescent="0.2">
      <c r="A4979" s="211" t="str">
        <f t="shared" si="1747"/>
        <v/>
      </c>
      <c r="B4979" s="211" t="str">
        <f t="shared" si="1751"/>
        <v/>
      </c>
      <c r="C4979" s="221"/>
      <c r="D4979" s="172" t="str">
        <f t="shared" si="1748"/>
        <v/>
      </c>
      <c r="E4979" s="176"/>
      <c r="F4979" s="201">
        <f t="shared" si="1749"/>
        <v>0</v>
      </c>
      <c r="G4979" s="201">
        <f t="shared" si="1750"/>
        <v>0</v>
      </c>
    </row>
    <row r="4980" spans="1:7" ht="24" customHeight="1" x14ac:dyDescent="0.2">
      <c r="A4980" s="211" t="str">
        <f t="shared" si="1747"/>
        <v/>
      </c>
      <c r="B4980" s="211" t="str">
        <f t="shared" si="1751"/>
        <v/>
      </c>
      <c r="C4980" s="221"/>
      <c r="D4980" s="172" t="str">
        <f t="shared" si="1748"/>
        <v/>
      </c>
      <c r="E4980" s="176"/>
      <c r="F4980" s="201">
        <f t="shared" si="1749"/>
        <v>0</v>
      </c>
      <c r="G4980" s="201">
        <f t="shared" si="1750"/>
        <v>0</v>
      </c>
    </row>
    <row r="4981" spans="1:7" ht="24" customHeight="1" x14ac:dyDescent="0.2">
      <c r="A4981" s="211" t="str">
        <f t="shared" si="1747"/>
        <v/>
      </c>
      <c r="B4981" s="211" t="str">
        <f t="shared" si="1751"/>
        <v/>
      </c>
      <c r="C4981" s="221"/>
      <c r="D4981" s="172" t="str">
        <f t="shared" si="1748"/>
        <v/>
      </c>
      <c r="E4981" s="176"/>
      <c r="F4981" s="202">
        <f t="shared" si="1749"/>
        <v>0</v>
      </c>
      <c r="G4981" s="201">
        <f t="shared" si="1750"/>
        <v>0</v>
      </c>
    </row>
    <row r="4982" spans="1:7" ht="24" customHeight="1" x14ac:dyDescent="0.2">
      <c r="A4982" s="212"/>
      <c r="E4982" s="178"/>
      <c r="F4982" s="195" t="s">
        <v>1742</v>
      </c>
      <c r="G4982" s="222">
        <f t="shared" si="1731"/>
        <v>0</v>
      </c>
    </row>
    <row r="4983" spans="1:7" ht="24" customHeight="1" x14ac:dyDescent="0.2">
      <c r="A4983" s="212"/>
      <c r="C4983" s="74" t="s">
        <v>1743</v>
      </c>
      <c r="E4983" s="178"/>
      <c r="G4983" s="194"/>
    </row>
    <row r="4984" spans="1:7" ht="24" customHeight="1" x14ac:dyDescent="0.2">
      <c r="A4984" s="211" t="str">
        <f t="shared" ref="A4984:A4991" si="1752">IFERROR(VLOOKUP(C4984,Tabla_Insumos,4,FALSE),"")</f>
        <v/>
      </c>
      <c r="B4984" s="211" t="str">
        <f t="shared" ref="B4984:B4991" si="1753">IFERROR(VLOOKUP(A4984,Tabla_Indices,5,FALSE),"")</f>
        <v/>
      </c>
      <c r="C4984" s="220"/>
      <c r="D4984" s="174" t="str">
        <f t="shared" ref="D4984:D4991" si="1754">IFERROR(VLOOKUP(C4984,Tabla_Insumos,2,FALSE),"")</f>
        <v/>
      </c>
      <c r="E4984" s="173"/>
      <c r="F4984" s="201">
        <f t="shared" ref="F4984:F4991" si="1755">IFERROR(VLOOKUP(C4984,Tabla_Insumos,3,FALSE),0)</f>
        <v>0</v>
      </c>
      <c r="G4984" s="201">
        <f t="shared" ref="G4984:G4991" si="1756">ROUND(E4984*F4984,2)</f>
        <v>0</v>
      </c>
    </row>
    <row r="4985" spans="1:7" ht="24" customHeight="1" x14ac:dyDescent="0.2">
      <c r="A4985" s="211" t="str">
        <f t="shared" si="1752"/>
        <v/>
      </c>
      <c r="B4985" s="211" t="str">
        <f t="shared" si="1753"/>
        <v/>
      </c>
      <c r="C4985" s="220"/>
      <c r="D4985" s="174" t="str">
        <f t="shared" si="1754"/>
        <v/>
      </c>
      <c r="E4985" s="173"/>
      <c r="F4985" s="201">
        <f t="shared" si="1755"/>
        <v>0</v>
      </c>
      <c r="G4985" s="201">
        <f t="shared" si="1756"/>
        <v>0</v>
      </c>
    </row>
    <row r="4986" spans="1:7" ht="24" customHeight="1" x14ac:dyDescent="0.2">
      <c r="A4986" s="211" t="str">
        <f t="shared" si="1752"/>
        <v/>
      </c>
      <c r="B4986" s="211" t="str">
        <f t="shared" si="1753"/>
        <v/>
      </c>
      <c r="C4986" s="220"/>
      <c r="D4986" s="174" t="str">
        <f t="shared" si="1754"/>
        <v/>
      </c>
      <c r="E4986" s="173"/>
      <c r="F4986" s="201">
        <f t="shared" si="1755"/>
        <v>0</v>
      </c>
      <c r="G4986" s="201">
        <f t="shared" si="1756"/>
        <v>0</v>
      </c>
    </row>
    <row r="4987" spans="1:7" ht="24" customHeight="1" x14ac:dyDescent="0.2">
      <c r="A4987" s="211" t="str">
        <f t="shared" si="1752"/>
        <v/>
      </c>
      <c r="B4987" s="211" t="str">
        <f t="shared" si="1753"/>
        <v/>
      </c>
      <c r="C4987" s="220"/>
      <c r="D4987" s="174" t="str">
        <f t="shared" si="1754"/>
        <v/>
      </c>
      <c r="E4987" s="173"/>
      <c r="F4987" s="201">
        <f t="shared" si="1755"/>
        <v>0</v>
      </c>
      <c r="G4987" s="201">
        <f t="shared" si="1756"/>
        <v>0</v>
      </c>
    </row>
    <row r="4988" spans="1:7" ht="24" customHeight="1" x14ac:dyDescent="0.2">
      <c r="A4988" s="211" t="str">
        <f t="shared" si="1752"/>
        <v/>
      </c>
      <c r="B4988" s="211" t="str">
        <f t="shared" si="1753"/>
        <v/>
      </c>
      <c r="C4988" s="220"/>
      <c r="D4988" s="174" t="str">
        <f t="shared" si="1754"/>
        <v/>
      </c>
      <c r="E4988" s="173"/>
      <c r="F4988" s="201">
        <f t="shared" si="1755"/>
        <v>0</v>
      </c>
      <c r="G4988" s="201">
        <f t="shared" si="1756"/>
        <v>0</v>
      </c>
    </row>
    <row r="4989" spans="1:7" ht="24" customHeight="1" x14ac:dyDescent="0.2">
      <c r="A4989" s="211" t="str">
        <f t="shared" si="1752"/>
        <v/>
      </c>
      <c r="B4989" s="211" t="str">
        <f t="shared" si="1753"/>
        <v/>
      </c>
      <c r="C4989" s="220"/>
      <c r="D4989" s="174" t="str">
        <f t="shared" si="1754"/>
        <v/>
      </c>
      <c r="E4989" s="173"/>
      <c r="F4989" s="201">
        <f t="shared" si="1755"/>
        <v>0</v>
      </c>
      <c r="G4989" s="201">
        <f t="shared" si="1756"/>
        <v>0</v>
      </c>
    </row>
    <row r="4990" spans="1:7" ht="24" customHeight="1" x14ac:dyDescent="0.2">
      <c r="A4990" s="211" t="str">
        <f t="shared" si="1752"/>
        <v/>
      </c>
      <c r="B4990" s="211" t="str">
        <f t="shared" si="1753"/>
        <v/>
      </c>
      <c r="C4990" s="221"/>
      <c r="D4990" s="172" t="str">
        <f t="shared" si="1754"/>
        <v/>
      </c>
      <c r="E4990" s="176"/>
      <c r="F4990" s="201">
        <f t="shared" si="1755"/>
        <v>0</v>
      </c>
      <c r="G4990" s="201">
        <f t="shared" si="1756"/>
        <v>0</v>
      </c>
    </row>
    <row r="4991" spans="1:7" ht="24" customHeight="1" x14ac:dyDescent="0.2">
      <c r="A4991" s="211" t="str">
        <f t="shared" si="1752"/>
        <v/>
      </c>
      <c r="B4991" s="211" t="str">
        <f t="shared" si="1753"/>
        <v/>
      </c>
      <c r="C4991" s="221"/>
      <c r="D4991" s="172" t="str">
        <f t="shared" si="1754"/>
        <v/>
      </c>
      <c r="E4991" s="176"/>
      <c r="F4991" s="201">
        <f t="shared" si="1755"/>
        <v>0</v>
      </c>
      <c r="G4991" s="201">
        <f t="shared" si="1756"/>
        <v>0</v>
      </c>
    </row>
    <row r="4992" spans="1:7" ht="24" customHeight="1" x14ac:dyDescent="0.2">
      <c r="A4992" s="212"/>
      <c r="E4992" s="178"/>
      <c r="F4992" s="195" t="s">
        <v>1744</v>
      </c>
      <c r="G4992" s="222">
        <f t="shared" si="1737"/>
        <v>0</v>
      </c>
    </row>
    <row r="4993" spans="1:7" ht="24" customHeight="1" x14ac:dyDescent="0.2">
      <c r="A4993" s="212"/>
      <c r="C4993" s="74" t="s">
        <v>1745</v>
      </c>
      <c r="E4993" s="178"/>
      <c r="G4993" s="194"/>
    </row>
    <row r="4994" spans="1:7" ht="24" customHeight="1" x14ac:dyDescent="0.2">
      <c r="A4994" s="211" t="str">
        <f t="shared" ref="A4994:A5002" si="1757">IFERROR(VLOOKUP(C4994,Tabla_Insumos,4,FALSE),"")</f>
        <v/>
      </c>
      <c r="B4994" s="211" t="str">
        <f t="shared" ref="B4994:B5002" si="1758">IFERROR(VLOOKUP(C4994,Tabla_Insumos,5,FALSE),"")</f>
        <v/>
      </c>
      <c r="C4994" s="220"/>
      <c r="D4994" s="174" t="str">
        <f t="shared" ref="D4994:D5002" si="1759">IFERROR(VLOOKUP(C4994,Tabla_Insumos,2,FALSE),"")</f>
        <v/>
      </c>
      <c r="E4994" s="173"/>
      <c r="F4994" s="201">
        <f t="shared" ref="F4994:F5002" si="1760">IFERROR(VLOOKUP(C4994,Tabla_Insumos,3,FALSE),0)</f>
        <v>0</v>
      </c>
      <c r="G4994" s="201">
        <f t="shared" ref="G4994:G5002" si="1761">ROUND(E4994*F4994,2)</f>
        <v>0</v>
      </c>
    </row>
    <row r="4995" spans="1:7" ht="24" customHeight="1" x14ac:dyDescent="0.2">
      <c r="A4995" s="211" t="str">
        <f t="shared" si="1757"/>
        <v/>
      </c>
      <c r="B4995" s="211" t="str">
        <f t="shared" si="1758"/>
        <v/>
      </c>
      <c r="C4995" s="220"/>
      <c r="D4995" s="174" t="str">
        <f t="shared" si="1759"/>
        <v/>
      </c>
      <c r="E4995" s="173"/>
      <c r="F4995" s="201">
        <f t="shared" si="1760"/>
        <v>0</v>
      </c>
      <c r="G4995" s="201">
        <f t="shared" si="1761"/>
        <v>0</v>
      </c>
    </row>
    <row r="4996" spans="1:7" ht="24" customHeight="1" x14ac:dyDescent="0.2">
      <c r="A4996" s="211" t="str">
        <f t="shared" si="1757"/>
        <v/>
      </c>
      <c r="B4996" s="211" t="str">
        <f t="shared" si="1758"/>
        <v/>
      </c>
      <c r="C4996" s="221"/>
      <c r="D4996" s="172" t="str">
        <f t="shared" si="1759"/>
        <v/>
      </c>
      <c r="E4996" s="176"/>
      <c r="F4996" s="201">
        <f t="shared" si="1760"/>
        <v>0</v>
      </c>
      <c r="G4996" s="201">
        <f t="shared" si="1761"/>
        <v>0</v>
      </c>
    </row>
    <row r="4997" spans="1:7" ht="24" customHeight="1" x14ac:dyDescent="0.2">
      <c r="A4997" s="211" t="str">
        <f t="shared" si="1757"/>
        <v/>
      </c>
      <c r="B4997" s="211" t="str">
        <f t="shared" si="1758"/>
        <v/>
      </c>
      <c r="C4997" s="221"/>
      <c r="D4997" s="172" t="str">
        <f t="shared" si="1759"/>
        <v/>
      </c>
      <c r="E4997" s="176"/>
      <c r="F4997" s="201">
        <f t="shared" si="1760"/>
        <v>0</v>
      </c>
      <c r="G4997" s="201">
        <f t="shared" si="1761"/>
        <v>0</v>
      </c>
    </row>
    <row r="4998" spans="1:7" ht="24" customHeight="1" x14ac:dyDescent="0.2">
      <c r="A4998" s="211" t="str">
        <f t="shared" si="1757"/>
        <v/>
      </c>
      <c r="B4998" s="211" t="str">
        <f t="shared" si="1758"/>
        <v/>
      </c>
      <c r="C4998" s="221"/>
      <c r="D4998" s="172" t="str">
        <f t="shared" si="1759"/>
        <v/>
      </c>
      <c r="E4998" s="176"/>
      <c r="F4998" s="201">
        <f t="shared" si="1760"/>
        <v>0</v>
      </c>
      <c r="G4998" s="201">
        <f t="shared" si="1761"/>
        <v>0</v>
      </c>
    </row>
    <row r="4999" spans="1:7" ht="24" customHeight="1" x14ac:dyDescent="0.2">
      <c r="A4999" s="211" t="str">
        <f t="shared" si="1757"/>
        <v/>
      </c>
      <c r="B4999" s="211" t="str">
        <f t="shared" si="1758"/>
        <v/>
      </c>
      <c r="C4999" s="221"/>
      <c r="D4999" s="172" t="str">
        <f t="shared" si="1759"/>
        <v/>
      </c>
      <c r="E4999" s="176"/>
      <c r="F4999" s="201">
        <f t="shared" si="1760"/>
        <v>0</v>
      </c>
      <c r="G4999" s="201">
        <f t="shared" si="1761"/>
        <v>0</v>
      </c>
    </row>
    <row r="5000" spans="1:7" ht="24" customHeight="1" x14ac:dyDescent="0.2">
      <c r="A5000" s="211" t="str">
        <f t="shared" si="1757"/>
        <v/>
      </c>
      <c r="B5000" s="211" t="str">
        <f t="shared" si="1758"/>
        <v/>
      </c>
      <c r="C5000" s="221"/>
      <c r="D5000" s="172" t="str">
        <f t="shared" si="1759"/>
        <v/>
      </c>
      <c r="E5000" s="176"/>
      <c r="F5000" s="201">
        <f t="shared" si="1760"/>
        <v>0</v>
      </c>
      <c r="G5000" s="201">
        <f t="shared" si="1761"/>
        <v>0</v>
      </c>
    </row>
    <row r="5001" spans="1:7" ht="24" customHeight="1" x14ac:dyDescent="0.2">
      <c r="A5001" s="211" t="str">
        <f t="shared" si="1757"/>
        <v/>
      </c>
      <c r="B5001" s="211" t="str">
        <f t="shared" si="1758"/>
        <v/>
      </c>
      <c r="C5001" s="221"/>
      <c r="D5001" s="172" t="str">
        <f t="shared" si="1759"/>
        <v/>
      </c>
      <c r="E5001" s="176"/>
      <c r="F5001" s="201">
        <f t="shared" si="1760"/>
        <v>0</v>
      </c>
      <c r="G5001" s="201">
        <f t="shared" si="1761"/>
        <v>0</v>
      </c>
    </row>
    <row r="5002" spans="1:7" ht="24" customHeight="1" x14ac:dyDescent="0.2">
      <c r="A5002" s="211" t="str">
        <f t="shared" si="1757"/>
        <v/>
      </c>
      <c r="B5002" s="211" t="str">
        <f t="shared" si="1758"/>
        <v/>
      </c>
      <c r="C5002" s="221"/>
      <c r="D5002" s="172" t="str">
        <f t="shared" si="1759"/>
        <v/>
      </c>
      <c r="E5002" s="176"/>
      <c r="F5002" s="201">
        <f t="shared" si="1760"/>
        <v>0</v>
      </c>
      <c r="G5002" s="201">
        <f t="shared" si="1761"/>
        <v>0</v>
      </c>
    </row>
    <row r="5003" spans="1:7" ht="24" customHeight="1" x14ac:dyDescent="0.2">
      <c r="A5003" s="213"/>
      <c r="E5003" s="178"/>
      <c r="F5003" s="195" t="s">
        <v>1746</v>
      </c>
      <c r="G5003" s="222">
        <f t="shared" si="1743"/>
        <v>0</v>
      </c>
    </row>
    <row r="5004" spans="1:7" ht="24" customHeight="1" x14ac:dyDescent="0.2">
      <c r="A5004" s="212"/>
      <c r="E5004" s="178"/>
      <c r="G5004" s="194"/>
    </row>
    <row r="5005" spans="1:7" ht="24" customHeight="1" x14ac:dyDescent="0.2">
      <c r="A5005" s="214" t="str">
        <f t="shared" ref="A5005" si="1762">B4963</f>
        <v>15.5.2</v>
      </c>
      <c r="B5005" s="98" t="str">
        <f t="shared" ref="B5005" si="1763">C4963</f>
        <v>Sistema de Circuito de CCTV</v>
      </c>
      <c r="C5005" s="197"/>
      <c r="D5005" s="197" t="s">
        <v>1747</v>
      </c>
      <c r="E5005" s="198"/>
      <c r="F5005" s="225" t="s">
        <v>1748</v>
      </c>
      <c r="G5005" s="226">
        <f t="shared" si="1746"/>
        <v>0</v>
      </c>
    </row>
    <row r="5006" spans="1:7" ht="24" customHeight="1" x14ac:dyDescent="0.2">
      <c r="A5006" s="203" t="s">
        <v>1725</v>
      </c>
      <c r="B5006" s="204"/>
      <c r="C5006" s="99"/>
      <c r="D5006" s="99"/>
      <c r="E5006" s="99"/>
      <c r="F5006" s="99"/>
      <c r="G5006" s="215"/>
    </row>
    <row r="5007" spans="1:7" ht="24" customHeight="1" x14ac:dyDescent="0.2">
      <c r="A5007" s="206" t="s">
        <v>1726</v>
      </c>
      <c r="B5007" s="207" t="str">
        <f>Comitente</f>
        <v>SUBSECRETARIA DE OBRAS PUBLICAS</v>
      </c>
      <c r="C5007" s="216"/>
      <c r="D5007" s="74"/>
      <c r="E5007" s="74"/>
      <c r="F5007" s="190"/>
      <c r="G5007" s="191"/>
    </row>
    <row r="5008" spans="1:7" ht="24" customHeight="1" x14ac:dyDescent="0.2">
      <c r="A5008" s="206" t="s">
        <v>1727</v>
      </c>
      <c r="B5008" s="207">
        <f>Contratista</f>
        <v>0</v>
      </c>
      <c r="C5008" s="217"/>
      <c r="D5008" s="217"/>
      <c r="E5008" s="217"/>
      <c r="F5008" s="190"/>
      <c r="G5008" s="191"/>
    </row>
    <row r="5009" spans="1:7" ht="24" customHeight="1" x14ac:dyDescent="0.2">
      <c r="A5009" s="206" t="s">
        <v>1728</v>
      </c>
      <c r="B5009" s="207" t="str">
        <f>Obra</f>
        <v>CAPS. VIRGEN DE GUADALUPE</v>
      </c>
      <c r="C5009" s="217"/>
      <c r="D5009" s="217"/>
      <c r="E5009" s="217"/>
      <c r="F5009" s="190" t="s">
        <v>1729</v>
      </c>
      <c r="G5009" s="218">
        <f>Fecha_Base</f>
        <v>0</v>
      </c>
    </row>
    <row r="5010" spans="1:7" ht="24" customHeight="1" x14ac:dyDescent="0.2">
      <c r="A5010" s="208" t="s">
        <v>1730</v>
      </c>
      <c r="B5010" s="100" t="str">
        <f>Ubicación</f>
        <v xml:space="preserve"> Calle Enfermera Medina y Cristobal Colon - Dpto. CAUCETE   -  Sup. 227,50m2</v>
      </c>
      <c r="C5010" s="74"/>
      <c r="E5010" s="178"/>
      <c r="G5010" s="194"/>
    </row>
    <row r="5011" spans="1:7" ht="24" customHeight="1" x14ac:dyDescent="0.2">
      <c r="A5011" s="208" t="s">
        <v>1731</v>
      </c>
      <c r="B5011" s="192" t="str">
        <f t="shared" ref="B5011:B5060" si="1764">IFERROR(VALUE(LEFT(B5012,FIND(".",B5012)-1)),"")</f>
        <v/>
      </c>
      <c r="C5011" s="71" t="str">
        <f>IFERROR(VLOOKUP(B5011,Tabla_CyP,2,FALSE),"VIDRIOS Y ESPEJOS ")</f>
        <v xml:space="preserve">VIDRIOS Y ESPEJOS </v>
      </c>
      <c r="E5011" s="178"/>
      <c r="G5011" s="194"/>
    </row>
    <row r="5012" spans="1:7" ht="24" customHeight="1" x14ac:dyDescent="0.2">
      <c r="A5012" s="208" t="s">
        <v>1732</v>
      </c>
      <c r="B5012" s="193" t="str">
        <f>IFERROR(VLOOKUP(COUNTIF($A$1:A5012,"ANALISIS DE PRECIOS"),Tabla_NumeroItem,2,FALSE),"")</f>
        <v>17</v>
      </c>
      <c r="C5012" s="71" t="str">
        <f>IFERROR(VLOOKUP(B5012,Tabla_CyP,2,FALSE),"")</f>
        <v>INSTALACIÓN TERMOMECÁNICA</v>
      </c>
      <c r="E5012" s="178"/>
      <c r="F5012" s="190" t="s">
        <v>1733</v>
      </c>
      <c r="G5012" s="194" t="str">
        <f>IFERROR(VLOOKUP(B5012,Tabla_CyP,4,FALSE),"")</f>
        <v>gl</v>
      </c>
    </row>
    <row r="5013" spans="1:7" ht="24" customHeight="1" x14ac:dyDescent="0.2">
      <c r="A5013" s="208"/>
      <c r="B5013" s="100"/>
      <c r="E5013" s="178"/>
      <c r="G5013" s="194"/>
    </row>
    <row r="5014" spans="1:7" ht="24" customHeight="1" x14ac:dyDescent="0.2">
      <c r="A5014" s="419" t="s">
        <v>1734</v>
      </c>
      <c r="B5014" s="420"/>
      <c r="C5014" s="421" t="s">
        <v>1690</v>
      </c>
      <c r="D5014" s="421" t="s">
        <v>1735</v>
      </c>
      <c r="E5014" s="423" t="s">
        <v>1736</v>
      </c>
      <c r="F5014" s="425" t="s">
        <v>1737</v>
      </c>
      <c r="G5014" s="425" t="s">
        <v>1738</v>
      </c>
    </row>
    <row r="5015" spans="1:7" ht="24" customHeight="1" x14ac:dyDescent="0.2">
      <c r="A5015" s="209" t="s">
        <v>1739</v>
      </c>
      <c r="B5015" s="209" t="s">
        <v>1740</v>
      </c>
      <c r="C5015" s="422"/>
      <c r="D5015" s="422"/>
      <c r="E5015" s="424"/>
      <c r="F5015" s="426"/>
      <c r="G5015" s="426"/>
    </row>
    <row r="5016" spans="1:7" ht="24" customHeight="1" x14ac:dyDescent="0.2">
      <c r="A5016" s="189"/>
      <c r="B5016" s="210"/>
      <c r="C5016" s="89" t="s">
        <v>1741</v>
      </c>
      <c r="D5016" s="197"/>
      <c r="E5016" s="198"/>
      <c r="F5016" s="199"/>
      <c r="G5016" s="200"/>
    </row>
    <row r="5017" spans="1:7" ht="24" customHeight="1" x14ac:dyDescent="0.2">
      <c r="A5017" s="211" t="str">
        <f t="shared" ref="A5017:A5030" si="1765">IFERROR(VLOOKUP(C5017,Tabla_Insumos,4,FALSE),"")</f>
        <v/>
      </c>
      <c r="B5017" s="211" t="str">
        <f>IFERROR(VLOOKUP(C5017,Tabla_Insumos,5,FALSE),"")</f>
        <v/>
      </c>
      <c r="C5017" s="220"/>
      <c r="D5017" s="174" t="str">
        <f t="shared" ref="D5017:D5030" si="1766">IFERROR(VLOOKUP(C5017,Tabla_Insumos,2,FALSE),"")</f>
        <v/>
      </c>
      <c r="E5017" s="173"/>
      <c r="F5017" s="201">
        <f t="shared" ref="F5017:F5030" si="1767">IFERROR(VLOOKUP(C5017,Tabla_Insumos,3,FALSE),0)</f>
        <v>0</v>
      </c>
      <c r="G5017" s="201">
        <f t="shared" ref="G5017:G5030" si="1768">ROUND(E5017*F5017,2)</f>
        <v>0</v>
      </c>
    </row>
    <row r="5018" spans="1:7" ht="24" customHeight="1" x14ac:dyDescent="0.2">
      <c r="A5018" s="211" t="str">
        <f t="shared" si="1765"/>
        <v/>
      </c>
      <c r="B5018" s="211" t="str">
        <f t="shared" ref="B5018:B5030" si="1769">IFERROR(VLOOKUP(C5018,Tabla_Insumos,5,FALSE),"")</f>
        <v/>
      </c>
      <c r="C5018" s="220"/>
      <c r="D5018" s="174" t="str">
        <f t="shared" si="1766"/>
        <v/>
      </c>
      <c r="E5018" s="173"/>
      <c r="F5018" s="201">
        <f t="shared" si="1767"/>
        <v>0</v>
      </c>
      <c r="G5018" s="201">
        <f t="shared" si="1768"/>
        <v>0</v>
      </c>
    </row>
    <row r="5019" spans="1:7" ht="24" customHeight="1" x14ac:dyDescent="0.2">
      <c r="A5019" s="211" t="str">
        <f t="shared" si="1765"/>
        <v/>
      </c>
      <c r="B5019" s="211" t="str">
        <f t="shared" si="1769"/>
        <v/>
      </c>
      <c r="C5019" s="227"/>
      <c r="D5019" s="174" t="str">
        <f t="shared" si="1766"/>
        <v/>
      </c>
      <c r="E5019" s="173"/>
      <c r="F5019" s="201">
        <f t="shared" si="1767"/>
        <v>0</v>
      </c>
      <c r="G5019" s="201">
        <f t="shared" si="1768"/>
        <v>0</v>
      </c>
    </row>
    <row r="5020" spans="1:7" ht="24" customHeight="1" x14ac:dyDescent="0.2">
      <c r="A5020" s="211" t="str">
        <f t="shared" si="1765"/>
        <v/>
      </c>
      <c r="B5020" s="211" t="str">
        <f t="shared" si="1769"/>
        <v/>
      </c>
      <c r="C5020" s="220"/>
      <c r="D5020" s="174" t="str">
        <f t="shared" si="1766"/>
        <v/>
      </c>
      <c r="E5020" s="173"/>
      <c r="F5020" s="201">
        <f t="shared" si="1767"/>
        <v>0</v>
      </c>
      <c r="G5020" s="201">
        <f t="shared" si="1768"/>
        <v>0</v>
      </c>
    </row>
    <row r="5021" spans="1:7" ht="24" customHeight="1" x14ac:dyDescent="0.2">
      <c r="A5021" s="211" t="str">
        <f t="shared" si="1765"/>
        <v/>
      </c>
      <c r="B5021" s="211" t="str">
        <f t="shared" si="1769"/>
        <v/>
      </c>
      <c r="C5021" s="221"/>
      <c r="D5021" s="172" t="str">
        <f t="shared" si="1766"/>
        <v/>
      </c>
      <c r="E5021" s="176"/>
      <c r="F5021" s="201">
        <f t="shared" si="1767"/>
        <v>0</v>
      </c>
      <c r="G5021" s="201">
        <f t="shared" si="1768"/>
        <v>0</v>
      </c>
    </row>
    <row r="5022" spans="1:7" ht="24" customHeight="1" x14ac:dyDescent="0.2">
      <c r="A5022" s="211" t="str">
        <f t="shared" si="1765"/>
        <v/>
      </c>
      <c r="B5022" s="211" t="str">
        <f t="shared" si="1769"/>
        <v/>
      </c>
      <c r="C5022" s="221"/>
      <c r="D5022" s="172" t="str">
        <f t="shared" si="1766"/>
        <v/>
      </c>
      <c r="E5022" s="176"/>
      <c r="F5022" s="201">
        <f t="shared" si="1767"/>
        <v>0</v>
      </c>
      <c r="G5022" s="201">
        <f t="shared" si="1768"/>
        <v>0</v>
      </c>
    </row>
    <row r="5023" spans="1:7" ht="24" customHeight="1" x14ac:dyDescent="0.2">
      <c r="A5023" s="211" t="str">
        <f t="shared" si="1765"/>
        <v/>
      </c>
      <c r="B5023" s="211" t="str">
        <f t="shared" si="1769"/>
        <v/>
      </c>
      <c r="C5023" s="221"/>
      <c r="D5023" s="172" t="str">
        <f t="shared" si="1766"/>
        <v/>
      </c>
      <c r="E5023" s="176"/>
      <c r="F5023" s="201">
        <f t="shared" si="1767"/>
        <v>0</v>
      </c>
      <c r="G5023" s="201">
        <f t="shared" si="1768"/>
        <v>0</v>
      </c>
    </row>
    <row r="5024" spans="1:7" ht="24" customHeight="1" x14ac:dyDescent="0.2">
      <c r="A5024" s="211" t="str">
        <f t="shared" si="1765"/>
        <v/>
      </c>
      <c r="B5024" s="211" t="str">
        <f t="shared" si="1769"/>
        <v/>
      </c>
      <c r="C5024" s="221"/>
      <c r="D5024" s="172" t="str">
        <f t="shared" si="1766"/>
        <v/>
      </c>
      <c r="E5024" s="176"/>
      <c r="F5024" s="201">
        <f t="shared" si="1767"/>
        <v>0</v>
      </c>
      <c r="G5024" s="201">
        <f t="shared" si="1768"/>
        <v>0</v>
      </c>
    </row>
    <row r="5025" spans="1:7" ht="24" customHeight="1" x14ac:dyDescent="0.2">
      <c r="A5025" s="211" t="str">
        <f t="shared" si="1765"/>
        <v/>
      </c>
      <c r="B5025" s="211" t="str">
        <f t="shared" si="1769"/>
        <v/>
      </c>
      <c r="C5025" s="221"/>
      <c r="D5025" s="172" t="str">
        <f t="shared" si="1766"/>
        <v/>
      </c>
      <c r="E5025" s="176"/>
      <c r="F5025" s="201">
        <f t="shared" si="1767"/>
        <v>0</v>
      </c>
      <c r="G5025" s="201">
        <f t="shared" si="1768"/>
        <v>0</v>
      </c>
    </row>
    <row r="5026" spans="1:7" ht="24" customHeight="1" x14ac:dyDescent="0.2">
      <c r="A5026" s="211" t="str">
        <f t="shared" si="1765"/>
        <v/>
      </c>
      <c r="B5026" s="211" t="str">
        <f t="shared" si="1769"/>
        <v/>
      </c>
      <c r="C5026" s="221"/>
      <c r="D5026" s="172" t="str">
        <f t="shared" si="1766"/>
        <v/>
      </c>
      <c r="E5026" s="176"/>
      <c r="F5026" s="201">
        <f t="shared" si="1767"/>
        <v>0</v>
      </c>
      <c r="G5026" s="201">
        <f t="shared" si="1768"/>
        <v>0</v>
      </c>
    </row>
    <row r="5027" spans="1:7" ht="24" customHeight="1" x14ac:dyDescent="0.2">
      <c r="A5027" s="211" t="str">
        <f t="shared" si="1765"/>
        <v/>
      </c>
      <c r="B5027" s="211" t="str">
        <f t="shared" si="1769"/>
        <v/>
      </c>
      <c r="C5027" s="221"/>
      <c r="D5027" s="172" t="str">
        <f t="shared" si="1766"/>
        <v/>
      </c>
      <c r="E5027" s="176"/>
      <c r="F5027" s="201">
        <f t="shared" si="1767"/>
        <v>0</v>
      </c>
      <c r="G5027" s="201">
        <f t="shared" si="1768"/>
        <v>0</v>
      </c>
    </row>
    <row r="5028" spans="1:7" ht="24" customHeight="1" x14ac:dyDescent="0.2">
      <c r="A5028" s="211" t="str">
        <f t="shared" si="1765"/>
        <v/>
      </c>
      <c r="B5028" s="211" t="str">
        <f t="shared" si="1769"/>
        <v/>
      </c>
      <c r="C5028" s="221"/>
      <c r="D5028" s="172" t="str">
        <f t="shared" si="1766"/>
        <v/>
      </c>
      <c r="E5028" s="176"/>
      <c r="F5028" s="201">
        <f t="shared" si="1767"/>
        <v>0</v>
      </c>
      <c r="G5028" s="201">
        <f t="shared" si="1768"/>
        <v>0</v>
      </c>
    </row>
    <row r="5029" spans="1:7" ht="24" customHeight="1" x14ac:dyDescent="0.2">
      <c r="A5029" s="211" t="str">
        <f t="shared" si="1765"/>
        <v/>
      </c>
      <c r="B5029" s="211" t="str">
        <f t="shared" si="1769"/>
        <v/>
      </c>
      <c r="C5029" s="221"/>
      <c r="D5029" s="172" t="str">
        <f t="shared" si="1766"/>
        <v/>
      </c>
      <c r="E5029" s="176"/>
      <c r="F5029" s="201">
        <f t="shared" si="1767"/>
        <v>0</v>
      </c>
      <c r="G5029" s="201">
        <f t="shared" si="1768"/>
        <v>0</v>
      </c>
    </row>
    <row r="5030" spans="1:7" ht="24" customHeight="1" x14ac:dyDescent="0.2">
      <c r="A5030" s="211" t="str">
        <f t="shared" si="1765"/>
        <v/>
      </c>
      <c r="B5030" s="211" t="str">
        <f t="shared" si="1769"/>
        <v/>
      </c>
      <c r="C5030" s="221"/>
      <c r="D5030" s="172" t="str">
        <f t="shared" si="1766"/>
        <v/>
      </c>
      <c r="E5030" s="176"/>
      <c r="F5030" s="202">
        <f t="shared" si="1767"/>
        <v>0</v>
      </c>
      <c r="G5030" s="201">
        <f t="shared" si="1768"/>
        <v>0</v>
      </c>
    </row>
    <row r="5031" spans="1:7" ht="24" customHeight="1" x14ac:dyDescent="0.2">
      <c r="A5031" s="212"/>
      <c r="E5031" s="178"/>
      <c r="F5031" s="195" t="s">
        <v>1742</v>
      </c>
      <c r="G5031" s="222">
        <f t="shared" ref="G5031:G5080" si="1770">SUBTOTAL(9,G5017:G5030)</f>
        <v>0</v>
      </c>
    </row>
    <row r="5032" spans="1:7" ht="24" customHeight="1" x14ac:dyDescent="0.2">
      <c r="A5032" s="212"/>
      <c r="C5032" s="74" t="s">
        <v>1743</v>
      </c>
      <c r="E5032" s="178"/>
      <c r="G5032" s="194"/>
    </row>
    <row r="5033" spans="1:7" ht="24" customHeight="1" x14ac:dyDescent="0.2">
      <c r="A5033" s="211" t="str">
        <f t="shared" ref="A5033:A5040" si="1771">IFERROR(VLOOKUP(C5033,Tabla_Insumos,4,FALSE),"")</f>
        <v/>
      </c>
      <c r="B5033" s="211" t="str">
        <f t="shared" ref="B5033:B5040" si="1772">IFERROR(VLOOKUP(A5033,Tabla_Indices,5,FALSE),"")</f>
        <v/>
      </c>
      <c r="C5033" s="220"/>
      <c r="D5033" s="174" t="str">
        <f t="shared" ref="D5033:D5040" si="1773">IFERROR(VLOOKUP(C5033,Tabla_Insumos,2,FALSE),"")</f>
        <v/>
      </c>
      <c r="E5033" s="173"/>
      <c r="F5033" s="201">
        <f t="shared" ref="F5033:F5040" si="1774">IFERROR(VLOOKUP(C5033,Tabla_Insumos,3,FALSE),0)</f>
        <v>0</v>
      </c>
      <c r="G5033" s="201">
        <f t="shared" ref="G5033:G5040" si="1775">ROUND(E5033*F5033,2)</f>
        <v>0</v>
      </c>
    </row>
    <row r="5034" spans="1:7" ht="24" customHeight="1" x14ac:dyDescent="0.2">
      <c r="A5034" s="211" t="str">
        <f t="shared" si="1771"/>
        <v/>
      </c>
      <c r="B5034" s="211" t="str">
        <f t="shared" si="1772"/>
        <v/>
      </c>
      <c r="C5034" s="220"/>
      <c r="D5034" s="174" t="str">
        <f t="shared" si="1773"/>
        <v/>
      </c>
      <c r="E5034" s="173"/>
      <c r="F5034" s="201">
        <f t="shared" si="1774"/>
        <v>0</v>
      </c>
      <c r="G5034" s="201">
        <f t="shared" si="1775"/>
        <v>0</v>
      </c>
    </row>
    <row r="5035" spans="1:7" ht="24" customHeight="1" x14ac:dyDescent="0.2">
      <c r="A5035" s="211" t="str">
        <f t="shared" si="1771"/>
        <v/>
      </c>
      <c r="B5035" s="211" t="str">
        <f t="shared" si="1772"/>
        <v/>
      </c>
      <c r="C5035" s="220"/>
      <c r="D5035" s="174" t="str">
        <f t="shared" si="1773"/>
        <v/>
      </c>
      <c r="E5035" s="173"/>
      <c r="F5035" s="201">
        <f t="shared" si="1774"/>
        <v>0</v>
      </c>
      <c r="G5035" s="201">
        <f t="shared" si="1775"/>
        <v>0</v>
      </c>
    </row>
    <row r="5036" spans="1:7" ht="24" customHeight="1" x14ac:dyDescent="0.2">
      <c r="A5036" s="211" t="str">
        <f t="shared" si="1771"/>
        <v/>
      </c>
      <c r="B5036" s="211" t="str">
        <f t="shared" si="1772"/>
        <v/>
      </c>
      <c r="C5036" s="220"/>
      <c r="D5036" s="174" t="str">
        <f t="shared" si="1773"/>
        <v/>
      </c>
      <c r="E5036" s="173"/>
      <c r="F5036" s="201">
        <f t="shared" si="1774"/>
        <v>0</v>
      </c>
      <c r="G5036" s="201">
        <f t="shared" si="1775"/>
        <v>0</v>
      </c>
    </row>
    <row r="5037" spans="1:7" ht="24" customHeight="1" x14ac:dyDescent="0.2">
      <c r="A5037" s="211" t="str">
        <f t="shared" si="1771"/>
        <v/>
      </c>
      <c r="B5037" s="211" t="str">
        <f t="shared" si="1772"/>
        <v/>
      </c>
      <c r="C5037" s="220"/>
      <c r="D5037" s="174" t="str">
        <f t="shared" si="1773"/>
        <v/>
      </c>
      <c r="E5037" s="173"/>
      <c r="F5037" s="201">
        <f t="shared" si="1774"/>
        <v>0</v>
      </c>
      <c r="G5037" s="201">
        <f t="shared" si="1775"/>
        <v>0</v>
      </c>
    </row>
    <row r="5038" spans="1:7" ht="24" customHeight="1" x14ac:dyDescent="0.2">
      <c r="A5038" s="211" t="str">
        <f t="shared" si="1771"/>
        <v/>
      </c>
      <c r="B5038" s="211" t="str">
        <f t="shared" si="1772"/>
        <v/>
      </c>
      <c r="C5038" s="220"/>
      <c r="D5038" s="174" t="str">
        <f t="shared" si="1773"/>
        <v/>
      </c>
      <c r="E5038" s="173"/>
      <c r="F5038" s="201">
        <f t="shared" si="1774"/>
        <v>0</v>
      </c>
      <c r="G5038" s="201">
        <f t="shared" si="1775"/>
        <v>0</v>
      </c>
    </row>
    <row r="5039" spans="1:7" ht="24" customHeight="1" x14ac:dyDescent="0.2">
      <c r="A5039" s="211" t="str">
        <f t="shared" si="1771"/>
        <v/>
      </c>
      <c r="B5039" s="211" t="str">
        <f t="shared" si="1772"/>
        <v/>
      </c>
      <c r="C5039" s="221"/>
      <c r="D5039" s="172" t="str">
        <f t="shared" si="1773"/>
        <v/>
      </c>
      <c r="E5039" s="176"/>
      <c r="F5039" s="201">
        <f t="shared" si="1774"/>
        <v>0</v>
      </c>
      <c r="G5039" s="201">
        <f t="shared" si="1775"/>
        <v>0</v>
      </c>
    </row>
    <row r="5040" spans="1:7" ht="24" customHeight="1" x14ac:dyDescent="0.2">
      <c r="A5040" s="211" t="str">
        <f t="shared" si="1771"/>
        <v/>
      </c>
      <c r="B5040" s="211" t="str">
        <f t="shared" si="1772"/>
        <v/>
      </c>
      <c r="C5040" s="221"/>
      <c r="D5040" s="172" t="str">
        <f t="shared" si="1773"/>
        <v/>
      </c>
      <c r="E5040" s="176"/>
      <c r="F5040" s="201">
        <f t="shared" si="1774"/>
        <v>0</v>
      </c>
      <c r="G5040" s="201">
        <f t="shared" si="1775"/>
        <v>0</v>
      </c>
    </row>
    <row r="5041" spans="1:7" ht="24" customHeight="1" x14ac:dyDescent="0.2">
      <c r="A5041" s="212"/>
      <c r="E5041" s="178"/>
      <c r="F5041" s="195" t="s">
        <v>1744</v>
      </c>
      <c r="G5041" s="222">
        <f t="shared" ref="G5041:G5090" si="1776">SUBTOTAL(9,G5033:G5040)</f>
        <v>0</v>
      </c>
    </row>
    <row r="5042" spans="1:7" ht="24" customHeight="1" x14ac:dyDescent="0.2">
      <c r="A5042" s="212"/>
      <c r="C5042" s="74" t="s">
        <v>1745</v>
      </c>
      <c r="E5042" s="178"/>
      <c r="G5042" s="194"/>
    </row>
    <row r="5043" spans="1:7" ht="24" customHeight="1" x14ac:dyDescent="0.2">
      <c r="A5043" s="211" t="str">
        <f t="shared" ref="A5043:A5051" si="1777">IFERROR(VLOOKUP(C5043,Tabla_Insumos,4,FALSE),"")</f>
        <v/>
      </c>
      <c r="B5043" s="211" t="str">
        <f t="shared" ref="B5043:B5051" si="1778">IFERROR(VLOOKUP(C5043,Tabla_Insumos,5,FALSE),"")</f>
        <v/>
      </c>
      <c r="C5043" s="220"/>
      <c r="D5043" s="174" t="str">
        <f t="shared" ref="D5043:D5051" si="1779">IFERROR(VLOOKUP(C5043,Tabla_Insumos,2,FALSE),"")</f>
        <v/>
      </c>
      <c r="E5043" s="173"/>
      <c r="F5043" s="201">
        <f t="shared" ref="F5043:F5051" si="1780">IFERROR(VLOOKUP(C5043,Tabla_Insumos,3,FALSE),0)</f>
        <v>0</v>
      </c>
      <c r="G5043" s="201">
        <f t="shared" ref="G5043:G5051" si="1781">ROUND(E5043*F5043,2)</f>
        <v>0</v>
      </c>
    </row>
    <row r="5044" spans="1:7" ht="24" customHeight="1" x14ac:dyDescent="0.2">
      <c r="A5044" s="211" t="str">
        <f t="shared" si="1777"/>
        <v/>
      </c>
      <c r="B5044" s="211" t="str">
        <f t="shared" si="1778"/>
        <v/>
      </c>
      <c r="C5044" s="220"/>
      <c r="D5044" s="174" t="str">
        <f t="shared" si="1779"/>
        <v/>
      </c>
      <c r="E5044" s="173"/>
      <c r="F5044" s="201">
        <f t="shared" si="1780"/>
        <v>0</v>
      </c>
      <c r="G5044" s="201">
        <f t="shared" si="1781"/>
        <v>0</v>
      </c>
    </row>
    <row r="5045" spans="1:7" ht="24" customHeight="1" x14ac:dyDescent="0.2">
      <c r="A5045" s="211" t="str">
        <f t="shared" si="1777"/>
        <v/>
      </c>
      <c r="B5045" s="211" t="str">
        <f t="shared" si="1778"/>
        <v/>
      </c>
      <c r="C5045" s="221"/>
      <c r="D5045" s="172" t="str">
        <f t="shared" si="1779"/>
        <v/>
      </c>
      <c r="E5045" s="176"/>
      <c r="F5045" s="201">
        <f t="shared" si="1780"/>
        <v>0</v>
      </c>
      <c r="G5045" s="201">
        <f t="shared" si="1781"/>
        <v>0</v>
      </c>
    </row>
    <row r="5046" spans="1:7" ht="24" customHeight="1" x14ac:dyDescent="0.2">
      <c r="A5046" s="211" t="str">
        <f t="shared" si="1777"/>
        <v/>
      </c>
      <c r="B5046" s="211" t="str">
        <f t="shared" si="1778"/>
        <v/>
      </c>
      <c r="C5046" s="221"/>
      <c r="D5046" s="172" t="str">
        <f t="shared" si="1779"/>
        <v/>
      </c>
      <c r="E5046" s="176"/>
      <c r="F5046" s="201">
        <f t="shared" si="1780"/>
        <v>0</v>
      </c>
      <c r="G5046" s="201">
        <f t="shared" si="1781"/>
        <v>0</v>
      </c>
    </row>
    <row r="5047" spans="1:7" ht="24" customHeight="1" x14ac:dyDescent="0.2">
      <c r="A5047" s="211" t="str">
        <f t="shared" si="1777"/>
        <v/>
      </c>
      <c r="B5047" s="211" t="str">
        <f t="shared" si="1778"/>
        <v/>
      </c>
      <c r="C5047" s="221"/>
      <c r="D5047" s="172" t="str">
        <f t="shared" si="1779"/>
        <v/>
      </c>
      <c r="E5047" s="176"/>
      <c r="F5047" s="201">
        <f t="shared" si="1780"/>
        <v>0</v>
      </c>
      <c r="G5047" s="201">
        <f t="shared" si="1781"/>
        <v>0</v>
      </c>
    </row>
    <row r="5048" spans="1:7" ht="24" customHeight="1" x14ac:dyDescent="0.2">
      <c r="A5048" s="211" t="str">
        <f t="shared" si="1777"/>
        <v/>
      </c>
      <c r="B5048" s="211" t="str">
        <f t="shared" si="1778"/>
        <v/>
      </c>
      <c r="C5048" s="221"/>
      <c r="D5048" s="172" t="str">
        <f t="shared" si="1779"/>
        <v/>
      </c>
      <c r="E5048" s="176"/>
      <c r="F5048" s="201">
        <f t="shared" si="1780"/>
        <v>0</v>
      </c>
      <c r="G5048" s="201">
        <f t="shared" si="1781"/>
        <v>0</v>
      </c>
    </row>
    <row r="5049" spans="1:7" ht="24" customHeight="1" x14ac:dyDescent="0.2">
      <c r="A5049" s="211" t="str">
        <f t="shared" si="1777"/>
        <v/>
      </c>
      <c r="B5049" s="211" t="str">
        <f t="shared" si="1778"/>
        <v/>
      </c>
      <c r="C5049" s="221"/>
      <c r="D5049" s="172" t="str">
        <f t="shared" si="1779"/>
        <v/>
      </c>
      <c r="E5049" s="176"/>
      <c r="F5049" s="201">
        <f t="shared" si="1780"/>
        <v>0</v>
      </c>
      <c r="G5049" s="201">
        <f t="shared" si="1781"/>
        <v>0</v>
      </c>
    </row>
    <row r="5050" spans="1:7" ht="24" customHeight="1" x14ac:dyDescent="0.2">
      <c r="A5050" s="211" t="str">
        <f t="shared" si="1777"/>
        <v/>
      </c>
      <c r="B5050" s="211" t="str">
        <f t="shared" si="1778"/>
        <v/>
      </c>
      <c r="C5050" s="221"/>
      <c r="D5050" s="172" t="str">
        <f t="shared" si="1779"/>
        <v/>
      </c>
      <c r="E5050" s="176"/>
      <c r="F5050" s="201">
        <f t="shared" si="1780"/>
        <v>0</v>
      </c>
      <c r="G5050" s="201">
        <f t="shared" si="1781"/>
        <v>0</v>
      </c>
    </row>
    <row r="5051" spans="1:7" ht="24" customHeight="1" x14ac:dyDescent="0.2">
      <c r="A5051" s="211" t="str">
        <f t="shared" si="1777"/>
        <v/>
      </c>
      <c r="B5051" s="211" t="str">
        <f t="shared" si="1778"/>
        <v/>
      </c>
      <c r="C5051" s="221"/>
      <c r="D5051" s="172" t="str">
        <f t="shared" si="1779"/>
        <v/>
      </c>
      <c r="E5051" s="176"/>
      <c r="F5051" s="201">
        <f t="shared" si="1780"/>
        <v>0</v>
      </c>
      <c r="G5051" s="201">
        <f t="shared" si="1781"/>
        <v>0</v>
      </c>
    </row>
    <row r="5052" spans="1:7" ht="24" customHeight="1" x14ac:dyDescent="0.2">
      <c r="A5052" s="213"/>
      <c r="E5052" s="178"/>
      <c r="F5052" s="195" t="s">
        <v>1746</v>
      </c>
      <c r="G5052" s="222">
        <f t="shared" ref="G5052:G5101" si="1782">SUBTOTAL(9,G5043:G5051)</f>
        <v>0</v>
      </c>
    </row>
    <row r="5053" spans="1:7" ht="24" customHeight="1" x14ac:dyDescent="0.2">
      <c r="A5053" s="212"/>
      <c r="E5053" s="178"/>
      <c r="G5053" s="194"/>
    </row>
    <row r="5054" spans="1:7" ht="24" customHeight="1" x14ac:dyDescent="0.2">
      <c r="A5054" s="214" t="str">
        <f t="shared" ref="A5054" si="1783">B5012</f>
        <v>17</v>
      </c>
      <c r="B5054" s="98" t="str">
        <f t="shared" ref="B5054" si="1784">C5012</f>
        <v>INSTALACIÓN TERMOMECÁNICA</v>
      </c>
      <c r="C5054" s="197"/>
      <c r="D5054" s="197" t="s">
        <v>1747</v>
      </c>
      <c r="E5054" s="198"/>
      <c r="F5054" s="225" t="s">
        <v>1748</v>
      </c>
      <c r="G5054" s="226">
        <f t="shared" ref="G5054:G5103" si="1785">SUBTOTAL(9,G5017:G5053)</f>
        <v>0</v>
      </c>
    </row>
    <row r="5055" spans="1:7" ht="24" customHeight="1" x14ac:dyDescent="0.2">
      <c r="A5055" s="203" t="s">
        <v>1725</v>
      </c>
      <c r="B5055" s="204"/>
      <c r="C5055" s="99"/>
      <c r="D5055" s="99"/>
      <c r="E5055" s="99"/>
      <c r="F5055" s="99"/>
      <c r="G5055" s="215"/>
    </row>
    <row r="5056" spans="1:7" ht="24" customHeight="1" x14ac:dyDescent="0.2">
      <c r="A5056" s="206" t="s">
        <v>1726</v>
      </c>
      <c r="B5056" s="207" t="str">
        <f>Comitente</f>
        <v>SUBSECRETARIA DE OBRAS PUBLICAS</v>
      </c>
      <c r="C5056" s="216"/>
      <c r="D5056" s="74"/>
      <c r="E5056" s="74"/>
      <c r="F5056" s="190"/>
      <c r="G5056" s="191"/>
    </row>
    <row r="5057" spans="1:7" ht="24" customHeight="1" x14ac:dyDescent="0.2">
      <c r="A5057" s="206" t="s">
        <v>1727</v>
      </c>
      <c r="B5057" s="207">
        <f>Contratista</f>
        <v>0</v>
      </c>
      <c r="C5057" s="217"/>
      <c r="D5057" s="217"/>
      <c r="E5057" s="217"/>
      <c r="F5057" s="190"/>
      <c r="G5057" s="191"/>
    </row>
    <row r="5058" spans="1:7" ht="24" customHeight="1" x14ac:dyDescent="0.2">
      <c r="A5058" s="206" t="s">
        <v>1728</v>
      </c>
      <c r="B5058" s="207" t="str">
        <f>Obra</f>
        <v>CAPS. VIRGEN DE GUADALUPE</v>
      </c>
      <c r="C5058" s="217"/>
      <c r="D5058" s="217"/>
      <c r="E5058" s="217"/>
      <c r="F5058" s="190" t="s">
        <v>1729</v>
      </c>
      <c r="G5058" s="218">
        <f>Fecha_Base</f>
        <v>0</v>
      </c>
    </row>
    <row r="5059" spans="1:7" ht="24" customHeight="1" x14ac:dyDescent="0.2">
      <c r="A5059" s="208" t="s">
        <v>1730</v>
      </c>
      <c r="B5059" s="100" t="str">
        <f>Ubicación</f>
        <v xml:space="preserve"> Calle Enfermera Medina y Cristobal Colon - Dpto. CAUCETE   -  Sup. 227,50m2</v>
      </c>
      <c r="C5059" s="74"/>
      <c r="E5059" s="178"/>
      <c r="G5059" s="194"/>
    </row>
    <row r="5060" spans="1:7" ht="24" customHeight="1" x14ac:dyDescent="0.2">
      <c r="A5060" s="208" t="s">
        <v>1731</v>
      </c>
      <c r="B5060" s="192" t="str">
        <f t="shared" si="1764"/>
        <v/>
      </c>
      <c r="C5060" s="71" t="str">
        <f>IFERROR(VLOOKUP(B5060,Tabla_CyP,2,FALSE),"VIDRIOS Y ESPEJOS ")</f>
        <v xml:space="preserve">VIDRIOS Y ESPEJOS </v>
      </c>
      <c r="E5060" s="178"/>
      <c r="G5060" s="194"/>
    </row>
    <row r="5061" spans="1:7" ht="24" customHeight="1" x14ac:dyDescent="0.2">
      <c r="A5061" s="208" t="s">
        <v>1732</v>
      </c>
      <c r="B5061" s="193" t="str">
        <f>IFERROR(VLOOKUP(COUNTIF($A$1:A5061,"ANALISIS DE PRECIOS"),Tabla_NumeroItem,2,FALSE),"")</f>
        <v>18</v>
      </c>
      <c r="C5061" s="71" t="str">
        <f>IFERROR(VLOOKUP(B5061,Tabla_CyP,2,FALSE),"")</f>
        <v>INSTALACIÓN SERVICIO CONTRA INCENDIOS</v>
      </c>
      <c r="E5061" s="178"/>
      <c r="F5061" s="190" t="s">
        <v>1733</v>
      </c>
      <c r="G5061" s="194" t="str">
        <f>IFERROR(VLOOKUP(B5061,Tabla_CyP,4,FALSE),"")</f>
        <v>gl</v>
      </c>
    </row>
    <row r="5062" spans="1:7" ht="24" customHeight="1" x14ac:dyDescent="0.2">
      <c r="A5062" s="208"/>
      <c r="B5062" s="100"/>
      <c r="E5062" s="178"/>
      <c r="G5062" s="194"/>
    </row>
    <row r="5063" spans="1:7" ht="24" customHeight="1" x14ac:dyDescent="0.2">
      <c r="A5063" s="419" t="s">
        <v>1734</v>
      </c>
      <c r="B5063" s="420"/>
      <c r="C5063" s="421" t="s">
        <v>1690</v>
      </c>
      <c r="D5063" s="421" t="s">
        <v>1735</v>
      </c>
      <c r="E5063" s="423" t="s">
        <v>1736</v>
      </c>
      <c r="F5063" s="425" t="s">
        <v>1737</v>
      </c>
      <c r="G5063" s="425" t="s">
        <v>1738</v>
      </c>
    </row>
    <row r="5064" spans="1:7" ht="24" customHeight="1" x14ac:dyDescent="0.2">
      <c r="A5064" s="209" t="s">
        <v>1739</v>
      </c>
      <c r="B5064" s="209" t="s">
        <v>1740</v>
      </c>
      <c r="C5064" s="422"/>
      <c r="D5064" s="422"/>
      <c r="E5064" s="424"/>
      <c r="F5064" s="426"/>
      <c r="G5064" s="426"/>
    </row>
    <row r="5065" spans="1:7" ht="24" customHeight="1" x14ac:dyDescent="0.2">
      <c r="A5065" s="189"/>
      <c r="B5065" s="210"/>
      <c r="C5065" s="89" t="s">
        <v>1741</v>
      </c>
      <c r="D5065" s="197"/>
      <c r="E5065" s="198"/>
      <c r="F5065" s="199"/>
      <c r="G5065" s="200"/>
    </row>
    <row r="5066" spans="1:7" ht="24" customHeight="1" x14ac:dyDescent="0.2">
      <c r="A5066" s="211" t="str">
        <f t="shared" ref="A5066:A5079" si="1786">IFERROR(VLOOKUP(C5066,Tabla_Insumos,4,FALSE),"")</f>
        <v/>
      </c>
      <c r="B5066" s="211" t="str">
        <f>IFERROR(VLOOKUP(C5066,Tabla_Insumos,5,FALSE),"")</f>
        <v/>
      </c>
      <c r="C5066" s="220"/>
      <c r="D5066" s="174" t="str">
        <f t="shared" ref="D5066:D5079" si="1787">IFERROR(VLOOKUP(C5066,Tabla_Insumos,2,FALSE),"")</f>
        <v/>
      </c>
      <c r="E5066" s="173"/>
      <c r="F5066" s="201">
        <f t="shared" ref="F5066:F5079" si="1788">IFERROR(VLOOKUP(C5066,Tabla_Insumos,3,FALSE),0)</f>
        <v>0</v>
      </c>
      <c r="G5066" s="201">
        <f t="shared" ref="G5066:G5079" si="1789">ROUND(E5066*F5066,2)</f>
        <v>0</v>
      </c>
    </row>
    <row r="5067" spans="1:7" ht="24" customHeight="1" x14ac:dyDescent="0.2">
      <c r="A5067" s="211" t="str">
        <f t="shared" si="1786"/>
        <v/>
      </c>
      <c r="B5067" s="211" t="str">
        <f t="shared" ref="B5067:B5079" si="1790">IFERROR(VLOOKUP(C5067,Tabla_Insumos,5,FALSE),"")</f>
        <v/>
      </c>
      <c r="C5067" s="220"/>
      <c r="D5067" s="174" t="str">
        <f t="shared" si="1787"/>
        <v/>
      </c>
      <c r="E5067" s="173"/>
      <c r="F5067" s="201">
        <f t="shared" si="1788"/>
        <v>0</v>
      </c>
      <c r="G5067" s="201">
        <f t="shared" si="1789"/>
        <v>0</v>
      </c>
    </row>
    <row r="5068" spans="1:7" ht="24" customHeight="1" x14ac:dyDescent="0.2">
      <c r="A5068" s="211" t="str">
        <f t="shared" si="1786"/>
        <v/>
      </c>
      <c r="B5068" s="211" t="str">
        <f t="shared" si="1790"/>
        <v/>
      </c>
      <c r="C5068" s="227"/>
      <c r="D5068" s="174" t="str">
        <f t="shared" si="1787"/>
        <v/>
      </c>
      <c r="E5068" s="173"/>
      <c r="F5068" s="201">
        <f t="shared" si="1788"/>
        <v>0</v>
      </c>
      <c r="G5068" s="201">
        <f t="shared" si="1789"/>
        <v>0</v>
      </c>
    </row>
    <row r="5069" spans="1:7" ht="24" customHeight="1" x14ac:dyDescent="0.2">
      <c r="A5069" s="211" t="str">
        <f t="shared" si="1786"/>
        <v/>
      </c>
      <c r="B5069" s="211" t="str">
        <f t="shared" si="1790"/>
        <v/>
      </c>
      <c r="C5069" s="220"/>
      <c r="D5069" s="174" t="str">
        <f t="shared" si="1787"/>
        <v/>
      </c>
      <c r="E5069" s="173"/>
      <c r="F5069" s="201">
        <f t="shared" si="1788"/>
        <v>0</v>
      </c>
      <c r="G5069" s="201">
        <f t="shared" si="1789"/>
        <v>0</v>
      </c>
    </row>
    <row r="5070" spans="1:7" ht="24" customHeight="1" x14ac:dyDescent="0.2">
      <c r="A5070" s="211" t="str">
        <f t="shared" si="1786"/>
        <v/>
      </c>
      <c r="B5070" s="211" t="str">
        <f t="shared" si="1790"/>
        <v/>
      </c>
      <c r="C5070" s="221"/>
      <c r="D5070" s="172" t="str">
        <f t="shared" si="1787"/>
        <v/>
      </c>
      <c r="E5070" s="176"/>
      <c r="F5070" s="201">
        <f t="shared" si="1788"/>
        <v>0</v>
      </c>
      <c r="G5070" s="201">
        <f t="shared" si="1789"/>
        <v>0</v>
      </c>
    </row>
    <row r="5071" spans="1:7" ht="24" customHeight="1" x14ac:dyDescent="0.2">
      <c r="A5071" s="211" t="str">
        <f t="shared" si="1786"/>
        <v/>
      </c>
      <c r="B5071" s="211" t="str">
        <f t="shared" si="1790"/>
        <v/>
      </c>
      <c r="C5071" s="221"/>
      <c r="D5071" s="172" t="str">
        <f t="shared" si="1787"/>
        <v/>
      </c>
      <c r="E5071" s="176"/>
      <c r="F5071" s="201">
        <f t="shared" si="1788"/>
        <v>0</v>
      </c>
      <c r="G5071" s="201">
        <f t="shared" si="1789"/>
        <v>0</v>
      </c>
    </row>
    <row r="5072" spans="1:7" ht="24" customHeight="1" x14ac:dyDescent="0.2">
      <c r="A5072" s="211" t="str">
        <f t="shared" si="1786"/>
        <v/>
      </c>
      <c r="B5072" s="211" t="str">
        <f t="shared" si="1790"/>
        <v/>
      </c>
      <c r="C5072" s="221"/>
      <c r="D5072" s="172" t="str">
        <f t="shared" si="1787"/>
        <v/>
      </c>
      <c r="E5072" s="176"/>
      <c r="F5072" s="201">
        <f t="shared" si="1788"/>
        <v>0</v>
      </c>
      <c r="G5072" s="201">
        <f t="shared" si="1789"/>
        <v>0</v>
      </c>
    </row>
    <row r="5073" spans="1:7" ht="24" customHeight="1" x14ac:dyDescent="0.2">
      <c r="A5073" s="211" t="str">
        <f t="shared" si="1786"/>
        <v/>
      </c>
      <c r="B5073" s="211" t="str">
        <f t="shared" si="1790"/>
        <v/>
      </c>
      <c r="C5073" s="221"/>
      <c r="D5073" s="172" t="str">
        <f t="shared" si="1787"/>
        <v/>
      </c>
      <c r="E5073" s="176"/>
      <c r="F5073" s="201">
        <f t="shared" si="1788"/>
        <v>0</v>
      </c>
      <c r="G5073" s="201">
        <f t="shared" si="1789"/>
        <v>0</v>
      </c>
    </row>
    <row r="5074" spans="1:7" ht="24" customHeight="1" x14ac:dyDescent="0.2">
      <c r="A5074" s="211" t="str">
        <f t="shared" si="1786"/>
        <v/>
      </c>
      <c r="B5074" s="211" t="str">
        <f t="shared" si="1790"/>
        <v/>
      </c>
      <c r="C5074" s="221"/>
      <c r="D5074" s="172" t="str">
        <f t="shared" si="1787"/>
        <v/>
      </c>
      <c r="E5074" s="176"/>
      <c r="F5074" s="201">
        <f t="shared" si="1788"/>
        <v>0</v>
      </c>
      <c r="G5074" s="201">
        <f t="shared" si="1789"/>
        <v>0</v>
      </c>
    </row>
    <row r="5075" spans="1:7" ht="24" customHeight="1" x14ac:dyDescent="0.2">
      <c r="A5075" s="211" t="str">
        <f t="shared" si="1786"/>
        <v/>
      </c>
      <c r="B5075" s="211" t="str">
        <f t="shared" si="1790"/>
        <v/>
      </c>
      <c r="C5075" s="221"/>
      <c r="D5075" s="172" t="str">
        <f t="shared" si="1787"/>
        <v/>
      </c>
      <c r="E5075" s="176"/>
      <c r="F5075" s="201">
        <f t="shared" si="1788"/>
        <v>0</v>
      </c>
      <c r="G5075" s="201">
        <f t="shared" si="1789"/>
        <v>0</v>
      </c>
    </row>
    <row r="5076" spans="1:7" ht="24" customHeight="1" x14ac:dyDescent="0.2">
      <c r="A5076" s="211" t="str">
        <f t="shared" si="1786"/>
        <v/>
      </c>
      <c r="B5076" s="211" t="str">
        <f t="shared" si="1790"/>
        <v/>
      </c>
      <c r="C5076" s="221"/>
      <c r="D5076" s="172" t="str">
        <f t="shared" si="1787"/>
        <v/>
      </c>
      <c r="E5076" s="176"/>
      <c r="F5076" s="201">
        <f t="shared" si="1788"/>
        <v>0</v>
      </c>
      <c r="G5076" s="201">
        <f t="shared" si="1789"/>
        <v>0</v>
      </c>
    </row>
    <row r="5077" spans="1:7" ht="24" customHeight="1" x14ac:dyDescent="0.2">
      <c r="A5077" s="211" t="str">
        <f t="shared" si="1786"/>
        <v/>
      </c>
      <c r="B5077" s="211" t="str">
        <f t="shared" si="1790"/>
        <v/>
      </c>
      <c r="C5077" s="221"/>
      <c r="D5077" s="172" t="str">
        <f t="shared" si="1787"/>
        <v/>
      </c>
      <c r="E5077" s="176"/>
      <c r="F5077" s="201">
        <f t="shared" si="1788"/>
        <v>0</v>
      </c>
      <c r="G5077" s="201">
        <f t="shared" si="1789"/>
        <v>0</v>
      </c>
    </row>
    <row r="5078" spans="1:7" ht="24" customHeight="1" x14ac:dyDescent="0.2">
      <c r="A5078" s="211" t="str">
        <f t="shared" si="1786"/>
        <v/>
      </c>
      <c r="B5078" s="211" t="str">
        <f t="shared" si="1790"/>
        <v/>
      </c>
      <c r="C5078" s="221"/>
      <c r="D5078" s="172" t="str">
        <f t="shared" si="1787"/>
        <v/>
      </c>
      <c r="E5078" s="176"/>
      <c r="F5078" s="201">
        <f t="shared" si="1788"/>
        <v>0</v>
      </c>
      <c r="G5078" s="201">
        <f t="shared" si="1789"/>
        <v>0</v>
      </c>
    </row>
    <row r="5079" spans="1:7" ht="24" customHeight="1" x14ac:dyDescent="0.2">
      <c r="A5079" s="211" t="str">
        <f t="shared" si="1786"/>
        <v/>
      </c>
      <c r="B5079" s="211" t="str">
        <f t="shared" si="1790"/>
        <v/>
      </c>
      <c r="C5079" s="221"/>
      <c r="D5079" s="172" t="str">
        <f t="shared" si="1787"/>
        <v/>
      </c>
      <c r="E5079" s="176"/>
      <c r="F5079" s="202">
        <f t="shared" si="1788"/>
        <v>0</v>
      </c>
      <c r="G5079" s="201">
        <f t="shared" si="1789"/>
        <v>0</v>
      </c>
    </row>
    <row r="5080" spans="1:7" ht="24" customHeight="1" x14ac:dyDescent="0.2">
      <c r="A5080" s="212"/>
      <c r="E5080" s="178"/>
      <c r="F5080" s="195" t="s">
        <v>1742</v>
      </c>
      <c r="G5080" s="222">
        <f t="shared" si="1770"/>
        <v>0</v>
      </c>
    </row>
    <row r="5081" spans="1:7" ht="24" customHeight="1" x14ac:dyDescent="0.2">
      <c r="A5081" s="212"/>
      <c r="C5081" s="74" t="s">
        <v>1743</v>
      </c>
      <c r="E5081" s="178"/>
      <c r="G5081" s="194"/>
    </row>
    <row r="5082" spans="1:7" ht="24" customHeight="1" x14ac:dyDescent="0.2">
      <c r="A5082" s="211" t="str">
        <f t="shared" ref="A5082:A5089" si="1791">IFERROR(VLOOKUP(C5082,Tabla_Insumos,4,FALSE),"")</f>
        <v/>
      </c>
      <c r="B5082" s="211" t="str">
        <f t="shared" ref="B5082:B5089" si="1792">IFERROR(VLOOKUP(A5082,Tabla_Indices,5,FALSE),"")</f>
        <v/>
      </c>
      <c r="C5082" s="220"/>
      <c r="D5082" s="174" t="str">
        <f t="shared" ref="D5082:D5089" si="1793">IFERROR(VLOOKUP(C5082,Tabla_Insumos,2,FALSE),"")</f>
        <v/>
      </c>
      <c r="E5082" s="173"/>
      <c r="F5082" s="201">
        <f t="shared" ref="F5082:F5089" si="1794">IFERROR(VLOOKUP(C5082,Tabla_Insumos,3,FALSE),0)</f>
        <v>0</v>
      </c>
      <c r="G5082" s="201">
        <f t="shared" ref="G5082:G5089" si="1795">ROUND(E5082*F5082,2)</f>
        <v>0</v>
      </c>
    </row>
    <row r="5083" spans="1:7" ht="24" customHeight="1" x14ac:dyDescent="0.2">
      <c r="A5083" s="211" t="str">
        <f t="shared" si="1791"/>
        <v/>
      </c>
      <c r="B5083" s="211" t="str">
        <f t="shared" si="1792"/>
        <v/>
      </c>
      <c r="C5083" s="220"/>
      <c r="D5083" s="174" t="str">
        <f t="shared" si="1793"/>
        <v/>
      </c>
      <c r="E5083" s="173"/>
      <c r="F5083" s="201">
        <f t="shared" si="1794"/>
        <v>0</v>
      </c>
      <c r="G5083" s="201">
        <f t="shared" si="1795"/>
        <v>0</v>
      </c>
    </row>
    <row r="5084" spans="1:7" ht="24" customHeight="1" x14ac:dyDescent="0.2">
      <c r="A5084" s="211" t="str">
        <f t="shared" si="1791"/>
        <v/>
      </c>
      <c r="B5084" s="211" t="str">
        <f t="shared" si="1792"/>
        <v/>
      </c>
      <c r="C5084" s="220"/>
      <c r="D5084" s="174" t="str">
        <f t="shared" si="1793"/>
        <v/>
      </c>
      <c r="E5084" s="173"/>
      <c r="F5084" s="201">
        <f t="shared" si="1794"/>
        <v>0</v>
      </c>
      <c r="G5084" s="201">
        <f t="shared" si="1795"/>
        <v>0</v>
      </c>
    </row>
    <row r="5085" spans="1:7" ht="24" customHeight="1" x14ac:dyDescent="0.2">
      <c r="A5085" s="211" t="str">
        <f t="shared" si="1791"/>
        <v/>
      </c>
      <c r="B5085" s="211" t="str">
        <f t="shared" si="1792"/>
        <v/>
      </c>
      <c r="C5085" s="220"/>
      <c r="D5085" s="174" t="str">
        <f t="shared" si="1793"/>
        <v/>
      </c>
      <c r="E5085" s="173"/>
      <c r="F5085" s="201">
        <f t="shared" si="1794"/>
        <v>0</v>
      </c>
      <c r="G5085" s="201">
        <f t="shared" si="1795"/>
        <v>0</v>
      </c>
    </row>
    <row r="5086" spans="1:7" ht="24" customHeight="1" x14ac:dyDescent="0.2">
      <c r="A5086" s="211" t="str">
        <f t="shared" si="1791"/>
        <v/>
      </c>
      <c r="B5086" s="211" t="str">
        <f t="shared" si="1792"/>
        <v/>
      </c>
      <c r="C5086" s="220"/>
      <c r="D5086" s="174" t="str">
        <f t="shared" si="1793"/>
        <v/>
      </c>
      <c r="E5086" s="173"/>
      <c r="F5086" s="201">
        <f t="shared" si="1794"/>
        <v>0</v>
      </c>
      <c r="G5086" s="201">
        <f t="shared" si="1795"/>
        <v>0</v>
      </c>
    </row>
    <row r="5087" spans="1:7" ht="24" customHeight="1" x14ac:dyDescent="0.2">
      <c r="A5087" s="211" t="str">
        <f t="shared" si="1791"/>
        <v/>
      </c>
      <c r="B5087" s="211" t="str">
        <f t="shared" si="1792"/>
        <v/>
      </c>
      <c r="C5087" s="220"/>
      <c r="D5087" s="174" t="str">
        <f t="shared" si="1793"/>
        <v/>
      </c>
      <c r="E5087" s="173"/>
      <c r="F5087" s="201">
        <f t="shared" si="1794"/>
        <v>0</v>
      </c>
      <c r="G5087" s="201">
        <f t="shared" si="1795"/>
        <v>0</v>
      </c>
    </row>
    <row r="5088" spans="1:7" ht="24" customHeight="1" x14ac:dyDescent="0.2">
      <c r="A5088" s="211" t="str">
        <f t="shared" si="1791"/>
        <v/>
      </c>
      <c r="B5088" s="211" t="str">
        <f t="shared" si="1792"/>
        <v/>
      </c>
      <c r="C5088" s="221"/>
      <c r="D5088" s="172" t="str">
        <f t="shared" si="1793"/>
        <v/>
      </c>
      <c r="E5088" s="176"/>
      <c r="F5088" s="201">
        <f t="shared" si="1794"/>
        <v>0</v>
      </c>
      <c r="G5088" s="201">
        <f t="shared" si="1795"/>
        <v>0</v>
      </c>
    </row>
    <row r="5089" spans="1:7" ht="24" customHeight="1" x14ac:dyDescent="0.2">
      <c r="A5089" s="211" t="str">
        <f t="shared" si="1791"/>
        <v/>
      </c>
      <c r="B5089" s="211" t="str">
        <f t="shared" si="1792"/>
        <v/>
      </c>
      <c r="C5089" s="221"/>
      <c r="D5089" s="172" t="str">
        <f t="shared" si="1793"/>
        <v/>
      </c>
      <c r="E5089" s="176"/>
      <c r="F5089" s="201">
        <f t="shared" si="1794"/>
        <v>0</v>
      </c>
      <c r="G5089" s="201">
        <f t="shared" si="1795"/>
        <v>0</v>
      </c>
    </row>
    <row r="5090" spans="1:7" ht="24" customHeight="1" x14ac:dyDescent="0.2">
      <c r="A5090" s="212"/>
      <c r="E5090" s="178"/>
      <c r="F5090" s="195" t="s">
        <v>1744</v>
      </c>
      <c r="G5090" s="222">
        <f t="shared" si="1776"/>
        <v>0</v>
      </c>
    </row>
    <row r="5091" spans="1:7" ht="24" customHeight="1" x14ac:dyDescent="0.2">
      <c r="A5091" s="212"/>
      <c r="C5091" s="74" t="s">
        <v>1745</v>
      </c>
      <c r="E5091" s="178"/>
      <c r="G5091" s="194"/>
    </row>
    <row r="5092" spans="1:7" ht="24" customHeight="1" x14ac:dyDescent="0.2">
      <c r="A5092" s="211" t="str">
        <f t="shared" ref="A5092:A5100" si="1796">IFERROR(VLOOKUP(C5092,Tabla_Insumos,4,FALSE),"")</f>
        <v/>
      </c>
      <c r="B5092" s="211" t="str">
        <f t="shared" ref="B5092:B5100" si="1797">IFERROR(VLOOKUP(C5092,Tabla_Insumos,5,FALSE),"")</f>
        <v/>
      </c>
      <c r="C5092" s="220"/>
      <c r="D5092" s="174" t="str">
        <f t="shared" ref="D5092:D5100" si="1798">IFERROR(VLOOKUP(C5092,Tabla_Insumos,2,FALSE),"")</f>
        <v/>
      </c>
      <c r="E5092" s="173"/>
      <c r="F5092" s="201">
        <f t="shared" ref="F5092:F5100" si="1799">IFERROR(VLOOKUP(C5092,Tabla_Insumos,3,FALSE),0)</f>
        <v>0</v>
      </c>
      <c r="G5092" s="201">
        <f t="shared" ref="G5092:G5100" si="1800">ROUND(E5092*F5092,2)</f>
        <v>0</v>
      </c>
    </row>
    <row r="5093" spans="1:7" ht="24" customHeight="1" x14ac:dyDescent="0.2">
      <c r="A5093" s="211" t="str">
        <f t="shared" si="1796"/>
        <v/>
      </c>
      <c r="B5093" s="211" t="str">
        <f t="shared" si="1797"/>
        <v/>
      </c>
      <c r="C5093" s="220"/>
      <c r="D5093" s="174" t="str">
        <f t="shared" si="1798"/>
        <v/>
      </c>
      <c r="E5093" s="173"/>
      <c r="F5093" s="201">
        <f t="shared" si="1799"/>
        <v>0</v>
      </c>
      <c r="G5093" s="201">
        <f t="shared" si="1800"/>
        <v>0</v>
      </c>
    </row>
    <row r="5094" spans="1:7" ht="24" customHeight="1" x14ac:dyDescent="0.2">
      <c r="A5094" s="211" t="str">
        <f t="shared" si="1796"/>
        <v/>
      </c>
      <c r="B5094" s="211" t="str">
        <f t="shared" si="1797"/>
        <v/>
      </c>
      <c r="C5094" s="221"/>
      <c r="D5094" s="172" t="str">
        <f t="shared" si="1798"/>
        <v/>
      </c>
      <c r="E5094" s="176"/>
      <c r="F5094" s="201">
        <f t="shared" si="1799"/>
        <v>0</v>
      </c>
      <c r="G5094" s="201">
        <f t="shared" si="1800"/>
        <v>0</v>
      </c>
    </row>
    <row r="5095" spans="1:7" ht="24" customHeight="1" x14ac:dyDescent="0.2">
      <c r="A5095" s="211" t="str">
        <f t="shared" si="1796"/>
        <v/>
      </c>
      <c r="B5095" s="211" t="str">
        <f t="shared" si="1797"/>
        <v/>
      </c>
      <c r="C5095" s="221"/>
      <c r="D5095" s="172" t="str">
        <f t="shared" si="1798"/>
        <v/>
      </c>
      <c r="E5095" s="176"/>
      <c r="F5095" s="201">
        <f t="shared" si="1799"/>
        <v>0</v>
      </c>
      <c r="G5095" s="201">
        <f t="shared" si="1800"/>
        <v>0</v>
      </c>
    </row>
    <row r="5096" spans="1:7" ht="24" customHeight="1" x14ac:dyDescent="0.2">
      <c r="A5096" s="211" t="str">
        <f t="shared" si="1796"/>
        <v/>
      </c>
      <c r="B5096" s="211" t="str">
        <f t="shared" si="1797"/>
        <v/>
      </c>
      <c r="C5096" s="221"/>
      <c r="D5096" s="172" t="str">
        <f t="shared" si="1798"/>
        <v/>
      </c>
      <c r="E5096" s="176"/>
      <c r="F5096" s="201">
        <f t="shared" si="1799"/>
        <v>0</v>
      </c>
      <c r="G5096" s="201">
        <f t="shared" si="1800"/>
        <v>0</v>
      </c>
    </row>
    <row r="5097" spans="1:7" ht="24" customHeight="1" x14ac:dyDescent="0.2">
      <c r="A5097" s="211" t="str">
        <f t="shared" si="1796"/>
        <v/>
      </c>
      <c r="B5097" s="211" t="str">
        <f t="shared" si="1797"/>
        <v/>
      </c>
      <c r="C5097" s="221"/>
      <c r="D5097" s="172" t="str">
        <f t="shared" si="1798"/>
        <v/>
      </c>
      <c r="E5097" s="176"/>
      <c r="F5097" s="201">
        <f t="shared" si="1799"/>
        <v>0</v>
      </c>
      <c r="G5097" s="201">
        <f t="shared" si="1800"/>
        <v>0</v>
      </c>
    </row>
    <row r="5098" spans="1:7" ht="24" customHeight="1" x14ac:dyDescent="0.2">
      <c r="A5098" s="211" t="str">
        <f t="shared" si="1796"/>
        <v/>
      </c>
      <c r="B5098" s="211" t="str">
        <f t="shared" si="1797"/>
        <v/>
      </c>
      <c r="C5098" s="221"/>
      <c r="D5098" s="172" t="str">
        <f t="shared" si="1798"/>
        <v/>
      </c>
      <c r="E5098" s="176"/>
      <c r="F5098" s="201">
        <f t="shared" si="1799"/>
        <v>0</v>
      </c>
      <c r="G5098" s="201">
        <f t="shared" si="1800"/>
        <v>0</v>
      </c>
    </row>
    <row r="5099" spans="1:7" ht="24" customHeight="1" x14ac:dyDescent="0.2">
      <c r="A5099" s="211" t="str">
        <f t="shared" si="1796"/>
        <v/>
      </c>
      <c r="B5099" s="211" t="str">
        <f t="shared" si="1797"/>
        <v/>
      </c>
      <c r="C5099" s="221"/>
      <c r="D5099" s="172" t="str">
        <f t="shared" si="1798"/>
        <v/>
      </c>
      <c r="E5099" s="176"/>
      <c r="F5099" s="201">
        <f t="shared" si="1799"/>
        <v>0</v>
      </c>
      <c r="G5099" s="201">
        <f t="shared" si="1800"/>
        <v>0</v>
      </c>
    </row>
    <row r="5100" spans="1:7" ht="24" customHeight="1" x14ac:dyDescent="0.2">
      <c r="A5100" s="211" t="str">
        <f t="shared" si="1796"/>
        <v/>
      </c>
      <c r="B5100" s="211" t="str">
        <f t="shared" si="1797"/>
        <v/>
      </c>
      <c r="C5100" s="221"/>
      <c r="D5100" s="172" t="str">
        <f t="shared" si="1798"/>
        <v/>
      </c>
      <c r="E5100" s="176"/>
      <c r="F5100" s="201">
        <f t="shared" si="1799"/>
        <v>0</v>
      </c>
      <c r="G5100" s="201">
        <f t="shared" si="1800"/>
        <v>0</v>
      </c>
    </row>
    <row r="5101" spans="1:7" ht="24" customHeight="1" x14ac:dyDescent="0.2">
      <c r="A5101" s="213"/>
      <c r="E5101" s="178"/>
      <c r="F5101" s="195" t="s">
        <v>1746</v>
      </c>
      <c r="G5101" s="222">
        <f t="shared" si="1782"/>
        <v>0</v>
      </c>
    </row>
    <row r="5102" spans="1:7" ht="24" customHeight="1" x14ac:dyDescent="0.2">
      <c r="A5102" s="212"/>
      <c r="E5102" s="178"/>
      <c r="G5102" s="194"/>
    </row>
    <row r="5103" spans="1:7" ht="24" customHeight="1" x14ac:dyDescent="0.2">
      <c r="A5103" s="214" t="str">
        <f t="shared" ref="A5103" si="1801">B5061</f>
        <v>18</v>
      </c>
      <c r="B5103" s="98" t="str">
        <f t="shared" ref="B5103" si="1802">C5061</f>
        <v>INSTALACIÓN SERVICIO CONTRA INCENDIOS</v>
      </c>
      <c r="C5103" s="197"/>
      <c r="D5103" s="197" t="s">
        <v>1747</v>
      </c>
      <c r="E5103" s="198"/>
      <c r="F5103" s="225" t="s">
        <v>1748</v>
      </c>
      <c r="G5103" s="226">
        <f t="shared" si="1785"/>
        <v>0</v>
      </c>
    </row>
    <row r="5104" spans="1:7" ht="24" customHeight="1" x14ac:dyDescent="0.2">
      <c r="A5104" s="203" t="s">
        <v>1725</v>
      </c>
      <c r="B5104" s="204"/>
      <c r="C5104" s="99"/>
      <c r="D5104" s="99"/>
      <c r="E5104" s="99"/>
      <c r="F5104" s="99"/>
      <c r="G5104" s="215"/>
    </row>
    <row r="5105" spans="1:7" ht="24" customHeight="1" x14ac:dyDescent="0.2">
      <c r="A5105" s="206" t="s">
        <v>1726</v>
      </c>
      <c r="B5105" s="207" t="str">
        <f>Comitente</f>
        <v>SUBSECRETARIA DE OBRAS PUBLICAS</v>
      </c>
      <c r="C5105" s="216"/>
      <c r="D5105" s="74"/>
      <c r="E5105" s="74"/>
      <c r="F5105" s="190"/>
      <c r="G5105" s="191"/>
    </row>
    <row r="5106" spans="1:7" ht="24" customHeight="1" x14ac:dyDescent="0.2">
      <c r="A5106" s="206" t="s">
        <v>1727</v>
      </c>
      <c r="B5106" s="207">
        <f>Contratista</f>
        <v>0</v>
      </c>
      <c r="C5106" s="217"/>
      <c r="D5106" s="217"/>
      <c r="E5106" s="217"/>
      <c r="F5106" s="190"/>
      <c r="G5106" s="191"/>
    </row>
    <row r="5107" spans="1:7" ht="24" customHeight="1" x14ac:dyDescent="0.2">
      <c r="A5107" s="206" t="s">
        <v>1728</v>
      </c>
      <c r="B5107" s="207" t="str">
        <f>Obra</f>
        <v>CAPS. VIRGEN DE GUADALUPE</v>
      </c>
      <c r="C5107" s="217"/>
      <c r="D5107" s="217"/>
      <c r="E5107" s="217"/>
      <c r="F5107" s="190" t="s">
        <v>1729</v>
      </c>
      <c r="G5107" s="218">
        <f>Fecha_Base</f>
        <v>0</v>
      </c>
    </row>
    <row r="5108" spans="1:7" ht="24" customHeight="1" x14ac:dyDescent="0.2">
      <c r="A5108" s="208" t="s">
        <v>1730</v>
      </c>
      <c r="B5108" s="100" t="str">
        <f>Ubicación</f>
        <v xml:space="preserve"> Calle Enfermera Medina y Cristobal Colon - Dpto. CAUCETE   -  Sup. 227,50m2</v>
      </c>
      <c r="C5108" s="74"/>
      <c r="E5108" s="178"/>
      <c r="G5108" s="194"/>
    </row>
    <row r="5109" spans="1:7" ht="24" customHeight="1" x14ac:dyDescent="0.2">
      <c r="A5109" s="208" t="s">
        <v>1731</v>
      </c>
      <c r="B5109" s="192">
        <f t="shared" ref="B5109:B5158" si="1803">IFERROR(VALUE(LEFT(B5110,FIND(".",B5110)-1)),"")</f>
        <v>21</v>
      </c>
      <c r="C5109" s="71" t="str">
        <f>IFERROR(VLOOKUP(B5109,Tabla_CyP,2,FALSE),"VIDRIOS Y ESPEJOS ")</f>
        <v xml:space="preserve">VIDRIOS Y ESPEJOS </v>
      </c>
      <c r="E5109" s="178"/>
      <c r="G5109" s="194"/>
    </row>
    <row r="5110" spans="1:7" ht="24" customHeight="1" x14ac:dyDescent="0.2">
      <c r="A5110" s="208" t="s">
        <v>1732</v>
      </c>
      <c r="B5110" s="193" t="str">
        <f>IFERROR(VLOOKUP(COUNTIF($A$1:A5110,"ANALISIS DE PRECIOS"),Tabla_NumeroItem,2,FALSE),"")</f>
        <v>21.1</v>
      </c>
      <c r="C5110" s="71" t="str">
        <f>IFERROR(VLOOKUP(B5110,Tabla_CyP,2,FALSE),"")</f>
        <v>Señalética externa</v>
      </c>
      <c r="E5110" s="178"/>
      <c r="F5110" s="190" t="s">
        <v>1733</v>
      </c>
      <c r="G5110" s="194" t="str">
        <f>IFERROR(VLOOKUP(B5110,Tabla_CyP,4,FALSE),"")</f>
        <v>gl</v>
      </c>
    </row>
    <row r="5111" spans="1:7" ht="24" customHeight="1" x14ac:dyDescent="0.2">
      <c r="A5111" s="208"/>
      <c r="B5111" s="100"/>
      <c r="E5111" s="178"/>
      <c r="G5111" s="194"/>
    </row>
    <row r="5112" spans="1:7" ht="24" customHeight="1" x14ac:dyDescent="0.2">
      <c r="A5112" s="419" t="s">
        <v>1734</v>
      </c>
      <c r="B5112" s="420"/>
      <c r="C5112" s="421" t="s">
        <v>1690</v>
      </c>
      <c r="D5112" s="421" t="s">
        <v>1735</v>
      </c>
      <c r="E5112" s="423" t="s">
        <v>1736</v>
      </c>
      <c r="F5112" s="425" t="s">
        <v>1737</v>
      </c>
      <c r="G5112" s="425" t="s">
        <v>1738</v>
      </c>
    </row>
    <row r="5113" spans="1:7" ht="24" customHeight="1" x14ac:dyDescent="0.2">
      <c r="A5113" s="209" t="s">
        <v>1739</v>
      </c>
      <c r="B5113" s="209" t="s">
        <v>1740</v>
      </c>
      <c r="C5113" s="422"/>
      <c r="D5113" s="422"/>
      <c r="E5113" s="424"/>
      <c r="F5113" s="426"/>
      <c r="G5113" s="426"/>
    </row>
    <row r="5114" spans="1:7" ht="24" customHeight="1" x14ac:dyDescent="0.2">
      <c r="A5114" s="189"/>
      <c r="B5114" s="210"/>
      <c r="C5114" s="89" t="s">
        <v>1741</v>
      </c>
      <c r="D5114" s="197"/>
      <c r="E5114" s="198"/>
      <c r="F5114" s="199"/>
      <c r="G5114" s="200"/>
    </row>
    <row r="5115" spans="1:7" ht="24" customHeight="1" x14ac:dyDescent="0.2">
      <c r="A5115" s="211" t="str">
        <f t="shared" ref="A5115:A5128" si="1804">IFERROR(VLOOKUP(C5115,Tabla_Insumos,4,FALSE),"")</f>
        <v/>
      </c>
      <c r="B5115" s="211" t="str">
        <f>IFERROR(VLOOKUP(C5115,Tabla_Insumos,5,FALSE),"")</f>
        <v/>
      </c>
      <c r="C5115" s="220"/>
      <c r="D5115" s="174" t="str">
        <f t="shared" ref="D5115:D5128" si="1805">IFERROR(VLOOKUP(C5115,Tabla_Insumos,2,FALSE),"")</f>
        <v/>
      </c>
      <c r="E5115" s="173"/>
      <c r="F5115" s="201">
        <f t="shared" ref="F5115:F5128" si="1806">IFERROR(VLOOKUP(C5115,Tabla_Insumos,3,FALSE),0)</f>
        <v>0</v>
      </c>
      <c r="G5115" s="201">
        <f t="shared" ref="G5115:G5128" si="1807">ROUND(E5115*F5115,2)</f>
        <v>0</v>
      </c>
    </row>
    <row r="5116" spans="1:7" ht="24" customHeight="1" x14ac:dyDescent="0.2">
      <c r="A5116" s="211" t="str">
        <f t="shared" si="1804"/>
        <v/>
      </c>
      <c r="B5116" s="211" t="str">
        <f t="shared" ref="B5116:B5128" si="1808">IFERROR(VLOOKUP(C5116,Tabla_Insumos,5,FALSE),"")</f>
        <v/>
      </c>
      <c r="C5116" s="220"/>
      <c r="D5116" s="174" t="str">
        <f t="shared" si="1805"/>
        <v/>
      </c>
      <c r="E5116" s="173"/>
      <c r="F5116" s="201">
        <f t="shared" si="1806"/>
        <v>0</v>
      </c>
      <c r="G5116" s="201">
        <f t="shared" si="1807"/>
        <v>0</v>
      </c>
    </row>
    <row r="5117" spans="1:7" ht="24" customHeight="1" x14ac:dyDescent="0.2">
      <c r="A5117" s="211" t="str">
        <f t="shared" si="1804"/>
        <v/>
      </c>
      <c r="B5117" s="211" t="str">
        <f t="shared" si="1808"/>
        <v/>
      </c>
      <c r="C5117" s="227"/>
      <c r="D5117" s="174" t="str">
        <f t="shared" si="1805"/>
        <v/>
      </c>
      <c r="E5117" s="173"/>
      <c r="F5117" s="201">
        <f t="shared" si="1806"/>
        <v>0</v>
      </c>
      <c r="G5117" s="201">
        <f t="shared" si="1807"/>
        <v>0</v>
      </c>
    </row>
    <row r="5118" spans="1:7" ht="24" customHeight="1" x14ac:dyDescent="0.2">
      <c r="A5118" s="211" t="str">
        <f t="shared" si="1804"/>
        <v/>
      </c>
      <c r="B5118" s="211" t="str">
        <f t="shared" si="1808"/>
        <v/>
      </c>
      <c r="C5118" s="220"/>
      <c r="D5118" s="174" t="str">
        <f t="shared" si="1805"/>
        <v/>
      </c>
      <c r="E5118" s="173"/>
      <c r="F5118" s="201">
        <f t="shared" si="1806"/>
        <v>0</v>
      </c>
      <c r="G5118" s="201">
        <f t="shared" si="1807"/>
        <v>0</v>
      </c>
    </row>
    <row r="5119" spans="1:7" ht="24" customHeight="1" x14ac:dyDescent="0.2">
      <c r="A5119" s="211" t="str">
        <f t="shared" si="1804"/>
        <v/>
      </c>
      <c r="B5119" s="211" t="str">
        <f t="shared" si="1808"/>
        <v/>
      </c>
      <c r="C5119" s="221"/>
      <c r="D5119" s="172" t="str">
        <f t="shared" si="1805"/>
        <v/>
      </c>
      <c r="E5119" s="176"/>
      <c r="F5119" s="201">
        <f t="shared" si="1806"/>
        <v>0</v>
      </c>
      <c r="G5119" s="201">
        <f t="shared" si="1807"/>
        <v>0</v>
      </c>
    </row>
    <row r="5120" spans="1:7" ht="24" customHeight="1" x14ac:dyDescent="0.2">
      <c r="A5120" s="211" t="str">
        <f t="shared" si="1804"/>
        <v/>
      </c>
      <c r="B5120" s="211" t="str">
        <f t="shared" si="1808"/>
        <v/>
      </c>
      <c r="C5120" s="221"/>
      <c r="D5120" s="172" t="str">
        <f t="shared" si="1805"/>
        <v/>
      </c>
      <c r="E5120" s="176"/>
      <c r="F5120" s="201">
        <f t="shared" si="1806"/>
        <v>0</v>
      </c>
      <c r="G5120" s="201">
        <f t="shared" si="1807"/>
        <v>0</v>
      </c>
    </row>
    <row r="5121" spans="1:7" ht="24" customHeight="1" x14ac:dyDescent="0.2">
      <c r="A5121" s="211" t="str">
        <f t="shared" si="1804"/>
        <v/>
      </c>
      <c r="B5121" s="211" t="str">
        <f t="shared" si="1808"/>
        <v/>
      </c>
      <c r="C5121" s="221"/>
      <c r="D5121" s="172" t="str">
        <f t="shared" si="1805"/>
        <v/>
      </c>
      <c r="E5121" s="176"/>
      <c r="F5121" s="201">
        <f t="shared" si="1806"/>
        <v>0</v>
      </c>
      <c r="G5121" s="201">
        <f t="shared" si="1807"/>
        <v>0</v>
      </c>
    </row>
    <row r="5122" spans="1:7" ht="24" customHeight="1" x14ac:dyDescent="0.2">
      <c r="A5122" s="211" t="str">
        <f t="shared" si="1804"/>
        <v/>
      </c>
      <c r="B5122" s="211" t="str">
        <f t="shared" si="1808"/>
        <v/>
      </c>
      <c r="C5122" s="221"/>
      <c r="D5122" s="172" t="str">
        <f t="shared" si="1805"/>
        <v/>
      </c>
      <c r="E5122" s="176"/>
      <c r="F5122" s="201">
        <f t="shared" si="1806"/>
        <v>0</v>
      </c>
      <c r="G5122" s="201">
        <f t="shared" si="1807"/>
        <v>0</v>
      </c>
    </row>
    <row r="5123" spans="1:7" ht="24" customHeight="1" x14ac:dyDescent="0.2">
      <c r="A5123" s="211" t="str">
        <f t="shared" si="1804"/>
        <v/>
      </c>
      <c r="B5123" s="211" t="str">
        <f t="shared" si="1808"/>
        <v/>
      </c>
      <c r="C5123" s="221"/>
      <c r="D5123" s="172" t="str">
        <f t="shared" si="1805"/>
        <v/>
      </c>
      <c r="E5123" s="176"/>
      <c r="F5123" s="201">
        <f t="shared" si="1806"/>
        <v>0</v>
      </c>
      <c r="G5123" s="201">
        <f t="shared" si="1807"/>
        <v>0</v>
      </c>
    </row>
    <row r="5124" spans="1:7" ht="24" customHeight="1" x14ac:dyDescent="0.2">
      <c r="A5124" s="211" t="str">
        <f t="shared" si="1804"/>
        <v/>
      </c>
      <c r="B5124" s="211" t="str">
        <f t="shared" si="1808"/>
        <v/>
      </c>
      <c r="C5124" s="221"/>
      <c r="D5124" s="172" t="str">
        <f t="shared" si="1805"/>
        <v/>
      </c>
      <c r="E5124" s="176"/>
      <c r="F5124" s="201">
        <f t="shared" si="1806"/>
        <v>0</v>
      </c>
      <c r="G5124" s="201">
        <f t="shared" si="1807"/>
        <v>0</v>
      </c>
    </row>
    <row r="5125" spans="1:7" ht="24" customHeight="1" x14ac:dyDescent="0.2">
      <c r="A5125" s="211" t="str">
        <f t="shared" si="1804"/>
        <v/>
      </c>
      <c r="B5125" s="211" t="str">
        <f t="shared" si="1808"/>
        <v/>
      </c>
      <c r="C5125" s="221"/>
      <c r="D5125" s="172" t="str">
        <f t="shared" si="1805"/>
        <v/>
      </c>
      <c r="E5125" s="176"/>
      <c r="F5125" s="201">
        <f t="shared" si="1806"/>
        <v>0</v>
      </c>
      <c r="G5125" s="201">
        <f t="shared" si="1807"/>
        <v>0</v>
      </c>
    </row>
    <row r="5126" spans="1:7" ht="24" customHeight="1" x14ac:dyDescent="0.2">
      <c r="A5126" s="211" t="str">
        <f t="shared" si="1804"/>
        <v/>
      </c>
      <c r="B5126" s="211" t="str">
        <f t="shared" si="1808"/>
        <v/>
      </c>
      <c r="C5126" s="221"/>
      <c r="D5126" s="172" t="str">
        <f t="shared" si="1805"/>
        <v/>
      </c>
      <c r="E5126" s="176"/>
      <c r="F5126" s="201">
        <f t="shared" si="1806"/>
        <v>0</v>
      </c>
      <c r="G5126" s="201">
        <f t="shared" si="1807"/>
        <v>0</v>
      </c>
    </row>
    <row r="5127" spans="1:7" ht="24" customHeight="1" x14ac:dyDescent="0.2">
      <c r="A5127" s="211" t="str">
        <f t="shared" si="1804"/>
        <v/>
      </c>
      <c r="B5127" s="211" t="str">
        <f t="shared" si="1808"/>
        <v/>
      </c>
      <c r="C5127" s="221"/>
      <c r="D5127" s="172" t="str">
        <f t="shared" si="1805"/>
        <v/>
      </c>
      <c r="E5127" s="176"/>
      <c r="F5127" s="201">
        <f t="shared" si="1806"/>
        <v>0</v>
      </c>
      <c r="G5127" s="201">
        <f t="shared" si="1807"/>
        <v>0</v>
      </c>
    </row>
    <row r="5128" spans="1:7" ht="24" customHeight="1" x14ac:dyDescent="0.2">
      <c r="A5128" s="211" t="str">
        <f t="shared" si="1804"/>
        <v/>
      </c>
      <c r="B5128" s="211" t="str">
        <f t="shared" si="1808"/>
        <v/>
      </c>
      <c r="C5128" s="221"/>
      <c r="D5128" s="172" t="str">
        <f t="shared" si="1805"/>
        <v/>
      </c>
      <c r="E5128" s="176"/>
      <c r="F5128" s="202">
        <f t="shared" si="1806"/>
        <v>0</v>
      </c>
      <c r="G5128" s="201">
        <f t="shared" si="1807"/>
        <v>0</v>
      </c>
    </row>
    <row r="5129" spans="1:7" ht="24" customHeight="1" x14ac:dyDescent="0.2">
      <c r="A5129" s="212"/>
      <c r="E5129" s="178"/>
      <c r="F5129" s="195" t="s">
        <v>1742</v>
      </c>
      <c r="G5129" s="222">
        <f t="shared" ref="G5129:G5178" si="1809">SUBTOTAL(9,G5115:G5128)</f>
        <v>0</v>
      </c>
    </row>
    <row r="5130" spans="1:7" ht="24" customHeight="1" x14ac:dyDescent="0.2">
      <c r="A5130" s="212"/>
      <c r="C5130" s="74" t="s">
        <v>1743</v>
      </c>
      <c r="E5130" s="178"/>
      <c r="G5130" s="194"/>
    </row>
    <row r="5131" spans="1:7" ht="24" customHeight="1" x14ac:dyDescent="0.2">
      <c r="A5131" s="211" t="str">
        <f t="shared" ref="A5131:A5138" si="1810">IFERROR(VLOOKUP(C5131,Tabla_Insumos,4,FALSE),"")</f>
        <v/>
      </c>
      <c r="B5131" s="211" t="str">
        <f t="shared" ref="B5131:B5138" si="1811">IFERROR(VLOOKUP(A5131,Tabla_Indices,5,FALSE),"")</f>
        <v/>
      </c>
      <c r="C5131" s="220"/>
      <c r="D5131" s="174" t="str">
        <f t="shared" ref="D5131:D5138" si="1812">IFERROR(VLOOKUP(C5131,Tabla_Insumos,2,FALSE),"")</f>
        <v/>
      </c>
      <c r="E5131" s="173"/>
      <c r="F5131" s="201">
        <f t="shared" ref="F5131:F5138" si="1813">IFERROR(VLOOKUP(C5131,Tabla_Insumos,3,FALSE),0)</f>
        <v>0</v>
      </c>
      <c r="G5131" s="201">
        <f t="shared" ref="G5131:G5138" si="1814">ROUND(E5131*F5131,2)</f>
        <v>0</v>
      </c>
    </row>
    <row r="5132" spans="1:7" ht="24" customHeight="1" x14ac:dyDescent="0.2">
      <c r="A5132" s="211" t="str">
        <f t="shared" si="1810"/>
        <v/>
      </c>
      <c r="B5132" s="211" t="str">
        <f t="shared" si="1811"/>
        <v/>
      </c>
      <c r="C5132" s="220"/>
      <c r="D5132" s="174" t="str">
        <f t="shared" si="1812"/>
        <v/>
      </c>
      <c r="E5132" s="173"/>
      <c r="F5132" s="201">
        <f t="shared" si="1813"/>
        <v>0</v>
      </c>
      <c r="G5132" s="201">
        <f t="shared" si="1814"/>
        <v>0</v>
      </c>
    </row>
    <row r="5133" spans="1:7" ht="24" customHeight="1" x14ac:dyDescent="0.2">
      <c r="A5133" s="211" t="str">
        <f t="shared" si="1810"/>
        <v/>
      </c>
      <c r="B5133" s="211" t="str">
        <f t="shared" si="1811"/>
        <v/>
      </c>
      <c r="C5133" s="220"/>
      <c r="D5133" s="174" t="str">
        <f t="shared" si="1812"/>
        <v/>
      </c>
      <c r="E5133" s="173"/>
      <c r="F5133" s="201">
        <f t="shared" si="1813"/>
        <v>0</v>
      </c>
      <c r="G5133" s="201">
        <f t="shared" si="1814"/>
        <v>0</v>
      </c>
    </row>
    <row r="5134" spans="1:7" ht="24" customHeight="1" x14ac:dyDescent="0.2">
      <c r="A5134" s="211" t="str">
        <f t="shared" si="1810"/>
        <v/>
      </c>
      <c r="B5134" s="211" t="str">
        <f t="shared" si="1811"/>
        <v/>
      </c>
      <c r="C5134" s="220"/>
      <c r="D5134" s="174" t="str">
        <f t="shared" si="1812"/>
        <v/>
      </c>
      <c r="E5134" s="173"/>
      <c r="F5134" s="201">
        <f t="shared" si="1813"/>
        <v>0</v>
      </c>
      <c r="G5134" s="201">
        <f t="shared" si="1814"/>
        <v>0</v>
      </c>
    </row>
    <row r="5135" spans="1:7" ht="24" customHeight="1" x14ac:dyDescent="0.2">
      <c r="A5135" s="211" t="str">
        <f t="shared" si="1810"/>
        <v/>
      </c>
      <c r="B5135" s="211" t="str">
        <f t="shared" si="1811"/>
        <v/>
      </c>
      <c r="C5135" s="220"/>
      <c r="D5135" s="174" t="str">
        <f t="shared" si="1812"/>
        <v/>
      </c>
      <c r="E5135" s="173"/>
      <c r="F5135" s="201">
        <f t="shared" si="1813"/>
        <v>0</v>
      </c>
      <c r="G5135" s="201">
        <f t="shared" si="1814"/>
        <v>0</v>
      </c>
    </row>
    <row r="5136" spans="1:7" ht="24" customHeight="1" x14ac:dyDescent="0.2">
      <c r="A5136" s="211" t="str">
        <f t="shared" si="1810"/>
        <v/>
      </c>
      <c r="B5136" s="211" t="str">
        <f t="shared" si="1811"/>
        <v/>
      </c>
      <c r="C5136" s="220"/>
      <c r="D5136" s="174" t="str">
        <f t="shared" si="1812"/>
        <v/>
      </c>
      <c r="E5136" s="173"/>
      <c r="F5136" s="201">
        <f t="shared" si="1813"/>
        <v>0</v>
      </c>
      <c r="G5136" s="201">
        <f t="shared" si="1814"/>
        <v>0</v>
      </c>
    </row>
    <row r="5137" spans="1:7" ht="24" customHeight="1" x14ac:dyDescent="0.2">
      <c r="A5137" s="211" t="str">
        <f t="shared" si="1810"/>
        <v/>
      </c>
      <c r="B5137" s="211" t="str">
        <f t="shared" si="1811"/>
        <v/>
      </c>
      <c r="C5137" s="221"/>
      <c r="D5137" s="172" t="str">
        <f t="shared" si="1812"/>
        <v/>
      </c>
      <c r="E5137" s="176"/>
      <c r="F5137" s="201">
        <f t="shared" si="1813"/>
        <v>0</v>
      </c>
      <c r="G5137" s="201">
        <f t="shared" si="1814"/>
        <v>0</v>
      </c>
    </row>
    <row r="5138" spans="1:7" ht="24" customHeight="1" x14ac:dyDescent="0.2">
      <c r="A5138" s="211" t="str">
        <f t="shared" si="1810"/>
        <v/>
      </c>
      <c r="B5138" s="211" t="str">
        <f t="shared" si="1811"/>
        <v/>
      </c>
      <c r="C5138" s="221"/>
      <c r="D5138" s="172" t="str">
        <f t="shared" si="1812"/>
        <v/>
      </c>
      <c r="E5138" s="176"/>
      <c r="F5138" s="201">
        <f t="shared" si="1813"/>
        <v>0</v>
      </c>
      <c r="G5138" s="201">
        <f t="shared" si="1814"/>
        <v>0</v>
      </c>
    </row>
    <row r="5139" spans="1:7" ht="24" customHeight="1" x14ac:dyDescent="0.2">
      <c r="A5139" s="212"/>
      <c r="E5139" s="178"/>
      <c r="F5139" s="195" t="s">
        <v>1744</v>
      </c>
      <c r="G5139" s="222">
        <f t="shared" ref="G5139:G5188" si="1815">SUBTOTAL(9,G5131:G5138)</f>
        <v>0</v>
      </c>
    </row>
    <row r="5140" spans="1:7" ht="24" customHeight="1" x14ac:dyDescent="0.2">
      <c r="A5140" s="212"/>
      <c r="C5140" s="74" t="s">
        <v>1745</v>
      </c>
      <c r="E5140" s="178"/>
      <c r="G5140" s="194"/>
    </row>
    <row r="5141" spans="1:7" ht="24" customHeight="1" x14ac:dyDescent="0.2">
      <c r="A5141" s="211" t="str">
        <f t="shared" ref="A5141:A5149" si="1816">IFERROR(VLOOKUP(C5141,Tabla_Insumos,4,FALSE),"")</f>
        <v/>
      </c>
      <c r="B5141" s="211" t="str">
        <f t="shared" ref="B5141:B5149" si="1817">IFERROR(VLOOKUP(C5141,Tabla_Insumos,5,FALSE),"")</f>
        <v/>
      </c>
      <c r="C5141" s="220"/>
      <c r="D5141" s="174" t="str">
        <f t="shared" ref="D5141:D5149" si="1818">IFERROR(VLOOKUP(C5141,Tabla_Insumos,2,FALSE),"")</f>
        <v/>
      </c>
      <c r="E5141" s="173"/>
      <c r="F5141" s="201">
        <f t="shared" ref="F5141:F5149" si="1819">IFERROR(VLOOKUP(C5141,Tabla_Insumos,3,FALSE),0)</f>
        <v>0</v>
      </c>
      <c r="G5141" s="201">
        <f t="shared" ref="G5141:G5149" si="1820">ROUND(E5141*F5141,2)</f>
        <v>0</v>
      </c>
    </row>
    <row r="5142" spans="1:7" ht="24" customHeight="1" x14ac:dyDescent="0.2">
      <c r="A5142" s="211" t="str">
        <f t="shared" si="1816"/>
        <v/>
      </c>
      <c r="B5142" s="211" t="str">
        <f t="shared" si="1817"/>
        <v/>
      </c>
      <c r="C5142" s="220"/>
      <c r="D5142" s="174" t="str">
        <f t="shared" si="1818"/>
        <v/>
      </c>
      <c r="E5142" s="173"/>
      <c r="F5142" s="201">
        <f t="shared" si="1819"/>
        <v>0</v>
      </c>
      <c r="G5142" s="201">
        <f t="shared" si="1820"/>
        <v>0</v>
      </c>
    </row>
    <row r="5143" spans="1:7" ht="24" customHeight="1" x14ac:dyDescent="0.2">
      <c r="A5143" s="211" t="str">
        <f t="shared" si="1816"/>
        <v/>
      </c>
      <c r="B5143" s="211" t="str">
        <f t="shared" si="1817"/>
        <v/>
      </c>
      <c r="C5143" s="221"/>
      <c r="D5143" s="172" t="str">
        <f t="shared" si="1818"/>
        <v/>
      </c>
      <c r="E5143" s="176"/>
      <c r="F5143" s="201">
        <f t="shared" si="1819"/>
        <v>0</v>
      </c>
      <c r="G5143" s="201">
        <f t="shared" si="1820"/>
        <v>0</v>
      </c>
    </row>
    <row r="5144" spans="1:7" ht="24" customHeight="1" x14ac:dyDescent="0.2">
      <c r="A5144" s="211" t="str">
        <f t="shared" si="1816"/>
        <v/>
      </c>
      <c r="B5144" s="211" t="str">
        <f t="shared" si="1817"/>
        <v/>
      </c>
      <c r="C5144" s="221"/>
      <c r="D5144" s="172" t="str">
        <f t="shared" si="1818"/>
        <v/>
      </c>
      <c r="E5144" s="176"/>
      <c r="F5144" s="201">
        <f t="shared" si="1819"/>
        <v>0</v>
      </c>
      <c r="G5144" s="201">
        <f t="shared" si="1820"/>
        <v>0</v>
      </c>
    </row>
    <row r="5145" spans="1:7" ht="24" customHeight="1" x14ac:dyDescent="0.2">
      <c r="A5145" s="211" t="str">
        <f t="shared" si="1816"/>
        <v/>
      </c>
      <c r="B5145" s="211" t="str">
        <f t="shared" si="1817"/>
        <v/>
      </c>
      <c r="C5145" s="221"/>
      <c r="D5145" s="172" t="str">
        <f t="shared" si="1818"/>
        <v/>
      </c>
      <c r="E5145" s="176"/>
      <c r="F5145" s="201">
        <f t="shared" si="1819"/>
        <v>0</v>
      </c>
      <c r="G5145" s="201">
        <f t="shared" si="1820"/>
        <v>0</v>
      </c>
    </row>
    <row r="5146" spans="1:7" ht="24" customHeight="1" x14ac:dyDescent="0.2">
      <c r="A5146" s="211" t="str">
        <f t="shared" si="1816"/>
        <v/>
      </c>
      <c r="B5146" s="211" t="str">
        <f t="shared" si="1817"/>
        <v/>
      </c>
      <c r="C5146" s="221"/>
      <c r="D5146" s="172" t="str">
        <f t="shared" si="1818"/>
        <v/>
      </c>
      <c r="E5146" s="176"/>
      <c r="F5146" s="201">
        <f t="shared" si="1819"/>
        <v>0</v>
      </c>
      <c r="G5146" s="201">
        <f t="shared" si="1820"/>
        <v>0</v>
      </c>
    </row>
    <row r="5147" spans="1:7" ht="24" customHeight="1" x14ac:dyDescent="0.2">
      <c r="A5147" s="211" t="str">
        <f t="shared" si="1816"/>
        <v/>
      </c>
      <c r="B5147" s="211" t="str">
        <f t="shared" si="1817"/>
        <v/>
      </c>
      <c r="C5147" s="221"/>
      <c r="D5147" s="172" t="str">
        <f t="shared" si="1818"/>
        <v/>
      </c>
      <c r="E5147" s="176"/>
      <c r="F5147" s="201">
        <f t="shared" si="1819"/>
        <v>0</v>
      </c>
      <c r="G5147" s="201">
        <f t="shared" si="1820"/>
        <v>0</v>
      </c>
    </row>
    <row r="5148" spans="1:7" ht="24" customHeight="1" x14ac:dyDescent="0.2">
      <c r="A5148" s="211" t="str">
        <f t="shared" si="1816"/>
        <v/>
      </c>
      <c r="B5148" s="211" t="str">
        <f t="shared" si="1817"/>
        <v/>
      </c>
      <c r="C5148" s="221"/>
      <c r="D5148" s="172" t="str">
        <f t="shared" si="1818"/>
        <v/>
      </c>
      <c r="E5148" s="176"/>
      <c r="F5148" s="201">
        <f t="shared" si="1819"/>
        <v>0</v>
      </c>
      <c r="G5148" s="201">
        <f t="shared" si="1820"/>
        <v>0</v>
      </c>
    </row>
    <row r="5149" spans="1:7" ht="24" customHeight="1" x14ac:dyDescent="0.2">
      <c r="A5149" s="211" t="str">
        <f t="shared" si="1816"/>
        <v/>
      </c>
      <c r="B5149" s="211" t="str">
        <f t="shared" si="1817"/>
        <v/>
      </c>
      <c r="C5149" s="221"/>
      <c r="D5149" s="172" t="str">
        <f t="shared" si="1818"/>
        <v/>
      </c>
      <c r="E5149" s="176"/>
      <c r="F5149" s="201">
        <f t="shared" si="1819"/>
        <v>0</v>
      </c>
      <c r="G5149" s="201">
        <f t="shared" si="1820"/>
        <v>0</v>
      </c>
    </row>
    <row r="5150" spans="1:7" ht="24" customHeight="1" x14ac:dyDescent="0.2">
      <c r="A5150" s="213"/>
      <c r="E5150" s="178"/>
      <c r="F5150" s="195" t="s">
        <v>1746</v>
      </c>
      <c r="G5150" s="222">
        <f t="shared" ref="G5150:G5199" si="1821">SUBTOTAL(9,G5141:G5149)</f>
        <v>0</v>
      </c>
    </row>
    <row r="5151" spans="1:7" ht="24" customHeight="1" x14ac:dyDescent="0.2">
      <c r="A5151" s="212"/>
      <c r="E5151" s="178"/>
      <c r="G5151" s="194"/>
    </row>
    <row r="5152" spans="1:7" ht="24" customHeight="1" x14ac:dyDescent="0.2">
      <c r="A5152" s="214" t="str">
        <f t="shared" ref="A5152" si="1822">B5110</f>
        <v>21.1</v>
      </c>
      <c r="B5152" s="98" t="str">
        <f t="shared" ref="B5152" si="1823">C5110</f>
        <v>Señalética externa</v>
      </c>
      <c r="C5152" s="197"/>
      <c r="D5152" s="197" t="s">
        <v>1747</v>
      </c>
      <c r="E5152" s="198"/>
      <c r="F5152" s="225" t="s">
        <v>1748</v>
      </c>
      <c r="G5152" s="226">
        <f t="shared" ref="G5152:G5201" si="1824">SUBTOTAL(9,G5115:G5151)</f>
        <v>0</v>
      </c>
    </row>
    <row r="5153" spans="1:7" ht="24" customHeight="1" x14ac:dyDescent="0.2">
      <c r="A5153" s="203" t="s">
        <v>1725</v>
      </c>
      <c r="B5153" s="204"/>
      <c r="C5153" s="99"/>
      <c r="D5153" s="99"/>
      <c r="E5153" s="99"/>
      <c r="F5153" s="99"/>
      <c r="G5153" s="215"/>
    </row>
    <row r="5154" spans="1:7" ht="24" customHeight="1" x14ac:dyDescent="0.2">
      <c r="A5154" s="206" t="s">
        <v>1726</v>
      </c>
      <c r="B5154" s="207" t="str">
        <f>Comitente</f>
        <v>SUBSECRETARIA DE OBRAS PUBLICAS</v>
      </c>
      <c r="C5154" s="216"/>
      <c r="D5154" s="74"/>
      <c r="E5154" s="74"/>
      <c r="F5154" s="190"/>
      <c r="G5154" s="191"/>
    </row>
    <row r="5155" spans="1:7" ht="24" customHeight="1" x14ac:dyDescent="0.2">
      <c r="A5155" s="206" t="s">
        <v>1727</v>
      </c>
      <c r="B5155" s="207">
        <f>Contratista</f>
        <v>0</v>
      </c>
      <c r="C5155" s="217"/>
      <c r="D5155" s="217"/>
      <c r="E5155" s="217"/>
      <c r="F5155" s="190"/>
      <c r="G5155" s="191"/>
    </row>
    <row r="5156" spans="1:7" ht="24" customHeight="1" x14ac:dyDescent="0.2">
      <c r="A5156" s="206" t="s">
        <v>1728</v>
      </c>
      <c r="B5156" s="207" t="str">
        <f>Obra</f>
        <v>CAPS. VIRGEN DE GUADALUPE</v>
      </c>
      <c r="C5156" s="217"/>
      <c r="D5156" s="217"/>
      <c r="E5156" s="217"/>
      <c r="F5156" s="190" t="s">
        <v>1729</v>
      </c>
      <c r="G5156" s="218">
        <f>Fecha_Base</f>
        <v>0</v>
      </c>
    </row>
    <row r="5157" spans="1:7" ht="24" customHeight="1" x14ac:dyDescent="0.2">
      <c r="A5157" s="208" t="s">
        <v>1730</v>
      </c>
      <c r="B5157" s="100" t="str">
        <f>Ubicación</f>
        <v xml:space="preserve"> Calle Enfermera Medina y Cristobal Colon - Dpto. CAUCETE   -  Sup. 227,50m2</v>
      </c>
      <c r="C5157" s="74"/>
      <c r="E5157" s="178"/>
      <c r="G5157" s="194"/>
    </row>
    <row r="5158" spans="1:7" ht="24" customHeight="1" x14ac:dyDescent="0.2">
      <c r="A5158" s="208" t="s">
        <v>1731</v>
      </c>
      <c r="B5158" s="192">
        <f t="shared" si="1803"/>
        <v>21</v>
      </c>
      <c r="C5158" s="71" t="str">
        <f>IFERROR(VLOOKUP(B5158,Tabla_CyP,2,FALSE),"VIDRIOS Y ESPEJOS ")</f>
        <v xml:space="preserve">VIDRIOS Y ESPEJOS </v>
      </c>
      <c r="E5158" s="178"/>
      <c r="G5158" s="194"/>
    </row>
    <row r="5159" spans="1:7" ht="24" customHeight="1" x14ac:dyDescent="0.2">
      <c r="A5159" s="208" t="s">
        <v>1732</v>
      </c>
      <c r="B5159" s="193" t="str">
        <f>IFERROR(VLOOKUP(COUNTIF($A$1:A5159,"ANALISIS DE PRECIOS"),Tabla_NumeroItem,2,FALSE),"")</f>
        <v>21.2</v>
      </c>
      <c r="C5159" s="71" t="str">
        <f>IFERROR(VLOOKUP(B5159,Tabla_CyP,2,FALSE),"")</f>
        <v>Señalética interna</v>
      </c>
      <c r="E5159" s="178"/>
      <c r="F5159" s="190" t="s">
        <v>1733</v>
      </c>
      <c r="G5159" s="194" t="str">
        <f>IFERROR(VLOOKUP(B5159,Tabla_CyP,4,FALSE),"")</f>
        <v>gl</v>
      </c>
    </row>
    <row r="5160" spans="1:7" ht="24" customHeight="1" x14ac:dyDescent="0.2">
      <c r="A5160" s="208"/>
      <c r="B5160" s="100"/>
      <c r="E5160" s="178"/>
      <c r="G5160" s="194"/>
    </row>
    <row r="5161" spans="1:7" ht="24" customHeight="1" x14ac:dyDescent="0.2">
      <c r="A5161" s="419" t="s">
        <v>1734</v>
      </c>
      <c r="B5161" s="420"/>
      <c r="C5161" s="421" t="s">
        <v>1690</v>
      </c>
      <c r="D5161" s="421" t="s">
        <v>1735</v>
      </c>
      <c r="E5161" s="423" t="s">
        <v>1736</v>
      </c>
      <c r="F5161" s="425" t="s">
        <v>1737</v>
      </c>
      <c r="G5161" s="425" t="s">
        <v>1738</v>
      </c>
    </row>
    <row r="5162" spans="1:7" ht="24" customHeight="1" x14ac:dyDescent="0.2">
      <c r="A5162" s="209" t="s">
        <v>1739</v>
      </c>
      <c r="B5162" s="209" t="s">
        <v>1740</v>
      </c>
      <c r="C5162" s="422"/>
      <c r="D5162" s="422"/>
      <c r="E5162" s="424"/>
      <c r="F5162" s="426"/>
      <c r="G5162" s="426"/>
    </row>
    <row r="5163" spans="1:7" ht="24" customHeight="1" x14ac:dyDescent="0.2">
      <c r="A5163" s="189"/>
      <c r="B5163" s="210"/>
      <c r="C5163" s="89" t="s">
        <v>1741</v>
      </c>
      <c r="D5163" s="197"/>
      <c r="E5163" s="198"/>
      <c r="F5163" s="199"/>
      <c r="G5163" s="200"/>
    </row>
    <row r="5164" spans="1:7" ht="24" customHeight="1" x14ac:dyDescent="0.2">
      <c r="A5164" s="211" t="str">
        <f t="shared" ref="A5164:A5177" si="1825">IFERROR(VLOOKUP(C5164,Tabla_Insumos,4,FALSE),"")</f>
        <v/>
      </c>
      <c r="B5164" s="211" t="str">
        <f>IFERROR(VLOOKUP(C5164,Tabla_Insumos,5,FALSE),"")</f>
        <v/>
      </c>
      <c r="C5164" s="220"/>
      <c r="D5164" s="174" t="str">
        <f t="shared" ref="D5164:D5177" si="1826">IFERROR(VLOOKUP(C5164,Tabla_Insumos,2,FALSE),"")</f>
        <v/>
      </c>
      <c r="E5164" s="173"/>
      <c r="F5164" s="201">
        <f t="shared" ref="F5164:F5177" si="1827">IFERROR(VLOOKUP(C5164,Tabla_Insumos,3,FALSE),0)</f>
        <v>0</v>
      </c>
      <c r="G5164" s="201">
        <f t="shared" ref="G5164:G5177" si="1828">ROUND(E5164*F5164,2)</f>
        <v>0</v>
      </c>
    </row>
    <row r="5165" spans="1:7" ht="24" customHeight="1" x14ac:dyDescent="0.2">
      <c r="A5165" s="211" t="str">
        <f t="shared" si="1825"/>
        <v/>
      </c>
      <c r="B5165" s="211" t="str">
        <f t="shared" ref="B5165:B5177" si="1829">IFERROR(VLOOKUP(C5165,Tabla_Insumos,5,FALSE),"")</f>
        <v/>
      </c>
      <c r="C5165" s="220"/>
      <c r="D5165" s="174" t="str">
        <f t="shared" si="1826"/>
        <v/>
      </c>
      <c r="E5165" s="173"/>
      <c r="F5165" s="201">
        <f t="shared" si="1827"/>
        <v>0</v>
      </c>
      <c r="G5165" s="201">
        <f t="shared" si="1828"/>
        <v>0</v>
      </c>
    </row>
    <row r="5166" spans="1:7" ht="24" customHeight="1" x14ac:dyDescent="0.2">
      <c r="A5166" s="211" t="str">
        <f t="shared" si="1825"/>
        <v/>
      </c>
      <c r="B5166" s="211" t="str">
        <f t="shared" si="1829"/>
        <v/>
      </c>
      <c r="C5166" s="227"/>
      <c r="D5166" s="174" t="str">
        <f t="shared" si="1826"/>
        <v/>
      </c>
      <c r="E5166" s="173"/>
      <c r="F5166" s="201">
        <f t="shared" si="1827"/>
        <v>0</v>
      </c>
      <c r="G5166" s="201">
        <f t="shared" si="1828"/>
        <v>0</v>
      </c>
    </row>
    <row r="5167" spans="1:7" ht="24" customHeight="1" x14ac:dyDescent="0.2">
      <c r="A5167" s="211" t="str">
        <f t="shared" si="1825"/>
        <v/>
      </c>
      <c r="B5167" s="211" t="str">
        <f t="shared" si="1829"/>
        <v/>
      </c>
      <c r="C5167" s="220"/>
      <c r="D5167" s="174" t="str">
        <f t="shared" si="1826"/>
        <v/>
      </c>
      <c r="E5167" s="173"/>
      <c r="F5167" s="201">
        <f t="shared" si="1827"/>
        <v>0</v>
      </c>
      <c r="G5167" s="201">
        <f t="shared" si="1828"/>
        <v>0</v>
      </c>
    </row>
    <row r="5168" spans="1:7" ht="24" customHeight="1" x14ac:dyDescent="0.2">
      <c r="A5168" s="211" t="str">
        <f t="shared" si="1825"/>
        <v/>
      </c>
      <c r="B5168" s="211" t="str">
        <f t="shared" si="1829"/>
        <v/>
      </c>
      <c r="C5168" s="221"/>
      <c r="D5168" s="172" t="str">
        <f t="shared" si="1826"/>
        <v/>
      </c>
      <c r="E5168" s="176"/>
      <c r="F5168" s="201">
        <f t="shared" si="1827"/>
        <v>0</v>
      </c>
      <c r="G5168" s="201">
        <f t="shared" si="1828"/>
        <v>0</v>
      </c>
    </row>
    <row r="5169" spans="1:7" ht="24" customHeight="1" x14ac:dyDescent="0.2">
      <c r="A5169" s="211" t="str">
        <f t="shared" si="1825"/>
        <v/>
      </c>
      <c r="B5169" s="211" t="str">
        <f t="shared" si="1829"/>
        <v/>
      </c>
      <c r="C5169" s="221"/>
      <c r="D5169" s="172" t="str">
        <f t="shared" si="1826"/>
        <v/>
      </c>
      <c r="E5169" s="176"/>
      <c r="F5169" s="201">
        <f t="shared" si="1827"/>
        <v>0</v>
      </c>
      <c r="G5169" s="201">
        <f t="shared" si="1828"/>
        <v>0</v>
      </c>
    </row>
    <row r="5170" spans="1:7" ht="24" customHeight="1" x14ac:dyDescent="0.2">
      <c r="A5170" s="211" t="str">
        <f t="shared" si="1825"/>
        <v/>
      </c>
      <c r="B5170" s="211" t="str">
        <f t="shared" si="1829"/>
        <v/>
      </c>
      <c r="C5170" s="221"/>
      <c r="D5170" s="172" t="str">
        <f t="shared" si="1826"/>
        <v/>
      </c>
      <c r="E5170" s="176"/>
      <c r="F5170" s="201">
        <f t="shared" si="1827"/>
        <v>0</v>
      </c>
      <c r="G5170" s="201">
        <f t="shared" si="1828"/>
        <v>0</v>
      </c>
    </row>
    <row r="5171" spans="1:7" ht="24" customHeight="1" x14ac:dyDescent="0.2">
      <c r="A5171" s="211" t="str">
        <f t="shared" si="1825"/>
        <v/>
      </c>
      <c r="B5171" s="211" t="str">
        <f t="shared" si="1829"/>
        <v/>
      </c>
      <c r="C5171" s="221"/>
      <c r="D5171" s="172" t="str">
        <f t="shared" si="1826"/>
        <v/>
      </c>
      <c r="E5171" s="176"/>
      <c r="F5171" s="201">
        <f t="shared" si="1827"/>
        <v>0</v>
      </c>
      <c r="G5171" s="201">
        <f t="shared" si="1828"/>
        <v>0</v>
      </c>
    </row>
    <row r="5172" spans="1:7" ht="24" customHeight="1" x14ac:dyDescent="0.2">
      <c r="A5172" s="211" t="str">
        <f t="shared" si="1825"/>
        <v/>
      </c>
      <c r="B5172" s="211" t="str">
        <f t="shared" si="1829"/>
        <v/>
      </c>
      <c r="C5172" s="221"/>
      <c r="D5172" s="172" t="str">
        <f t="shared" si="1826"/>
        <v/>
      </c>
      <c r="E5172" s="176"/>
      <c r="F5172" s="201">
        <f t="shared" si="1827"/>
        <v>0</v>
      </c>
      <c r="G5172" s="201">
        <f t="shared" si="1828"/>
        <v>0</v>
      </c>
    </row>
    <row r="5173" spans="1:7" ht="24" customHeight="1" x14ac:dyDescent="0.2">
      <c r="A5173" s="211" t="str">
        <f t="shared" si="1825"/>
        <v/>
      </c>
      <c r="B5173" s="211" t="str">
        <f t="shared" si="1829"/>
        <v/>
      </c>
      <c r="C5173" s="221"/>
      <c r="D5173" s="172" t="str">
        <f t="shared" si="1826"/>
        <v/>
      </c>
      <c r="E5173" s="176"/>
      <c r="F5173" s="201">
        <f t="shared" si="1827"/>
        <v>0</v>
      </c>
      <c r="G5173" s="201">
        <f t="shared" si="1828"/>
        <v>0</v>
      </c>
    </row>
    <row r="5174" spans="1:7" ht="24" customHeight="1" x14ac:dyDescent="0.2">
      <c r="A5174" s="211" t="str">
        <f t="shared" si="1825"/>
        <v/>
      </c>
      <c r="B5174" s="211" t="str">
        <f t="shared" si="1829"/>
        <v/>
      </c>
      <c r="C5174" s="221"/>
      <c r="D5174" s="172" t="str">
        <f t="shared" si="1826"/>
        <v/>
      </c>
      <c r="E5174" s="176"/>
      <c r="F5174" s="201">
        <f t="shared" si="1827"/>
        <v>0</v>
      </c>
      <c r="G5174" s="201">
        <f t="shared" si="1828"/>
        <v>0</v>
      </c>
    </row>
    <row r="5175" spans="1:7" ht="24" customHeight="1" x14ac:dyDescent="0.2">
      <c r="A5175" s="211" t="str">
        <f t="shared" si="1825"/>
        <v/>
      </c>
      <c r="B5175" s="211" t="str">
        <f t="shared" si="1829"/>
        <v/>
      </c>
      <c r="C5175" s="221"/>
      <c r="D5175" s="172" t="str">
        <f t="shared" si="1826"/>
        <v/>
      </c>
      <c r="E5175" s="176"/>
      <c r="F5175" s="201">
        <f t="shared" si="1827"/>
        <v>0</v>
      </c>
      <c r="G5175" s="201">
        <f t="shared" si="1828"/>
        <v>0</v>
      </c>
    </row>
    <row r="5176" spans="1:7" ht="24" customHeight="1" x14ac:dyDescent="0.2">
      <c r="A5176" s="211" t="str">
        <f t="shared" si="1825"/>
        <v/>
      </c>
      <c r="B5176" s="211" t="str">
        <f t="shared" si="1829"/>
        <v/>
      </c>
      <c r="C5176" s="221"/>
      <c r="D5176" s="172" t="str">
        <f t="shared" si="1826"/>
        <v/>
      </c>
      <c r="E5176" s="176"/>
      <c r="F5176" s="201">
        <f t="shared" si="1827"/>
        <v>0</v>
      </c>
      <c r="G5176" s="201">
        <f t="shared" si="1828"/>
        <v>0</v>
      </c>
    </row>
    <row r="5177" spans="1:7" ht="24" customHeight="1" x14ac:dyDescent="0.2">
      <c r="A5177" s="211" t="str">
        <f t="shared" si="1825"/>
        <v/>
      </c>
      <c r="B5177" s="211" t="str">
        <f t="shared" si="1829"/>
        <v/>
      </c>
      <c r="C5177" s="221"/>
      <c r="D5177" s="172" t="str">
        <f t="shared" si="1826"/>
        <v/>
      </c>
      <c r="E5177" s="176"/>
      <c r="F5177" s="202">
        <f t="shared" si="1827"/>
        <v>0</v>
      </c>
      <c r="G5177" s="201">
        <f t="shared" si="1828"/>
        <v>0</v>
      </c>
    </row>
    <row r="5178" spans="1:7" ht="24" customHeight="1" x14ac:dyDescent="0.2">
      <c r="A5178" s="212"/>
      <c r="E5178" s="178"/>
      <c r="F5178" s="195" t="s">
        <v>1742</v>
      </c>
      <c r="G5178" s="222">
        <f t="shared" si="1809"/>
        <v>0</v>
      </c>
    </row>
    <row r="5179" spans="1:7" ht="24" customHeight="1" x14ac:dyDescent="0.2">
      <c r="A5179" s="212"/>
      <c r="C5179" s="74" t="s">
        <v>1743</v>
      </c>
      <c r="E5179" s="178"/>
      <c r="G5179" s="194"/>
    </row>
    <row r="5180" spans="1:7" ht="24" customHeight="1" x14ac:dyDescent="0.2">
      <c r="A5180" s="211" t="str">
        <f t="shared" ref="A5180:A5187" si="1830">IFERROR(VLOOKUP(C5180,Tabla_Insumos,4,FALSE),"")</f>
        <v/>
      </c>
      <c r="B5180" s="211" t="str">
        <f t="shared" ref="B5180:B5187" si="1831">IFERROR(VLOOKUP(A5180,Tabla_Indices,5,FALSE),"")</f>
        <v/>
      </c>
      <c r="C5180" s="220"/>
      <c r="D5180" s="174" t="str">
        <f t="shared" ref="D5180:D5187" si="1832">IFERROR(VLOOKUP(C5180,Tabla_Insumos,2,FALSE),"")</f>
        <v/>
      </c>
      <c r="E5180" s="173"/>
      <c r="F5180" s="201">
        <f t="shared" ref="F5180:F5187" si="1833">IFERROR(VLOOKUP(C5180,Tabla_Insumos,3,FALSE),0)</f>
        <v>0</v>
      </c>
      <c r="G5180" s="201">
        <f t="shared" ref="G5180:G5187" si="1834">ROUND(E5180*F5180,2)</f>
        <v>0</v>
      </c>
    </row>
    <row r="5181" spans="1:7" ht="24" customHeight="1" x14ac:dyDescent="0.2">
      <c r="A5181" s="211" t="str">
        <f t="shared" si="1830"/>
        <v/>
      </c>
      <c r="B5181" s="211" t="str">
        <f t="shared" si="1831"/>
        <v/>
      </c>
      <c r="C5181" s="220"/>
      <c r="D5181" s="174" t="str">
        <f t="shared" si="1832"/>
        <v/>
      </c>
      <c r="E5181" s="173"/>
      <c r="F5181" s="201">
        <f t="shared" si="1833"/>
        <v>0</v>
      </c>
      <c r="G5181" s="201">
        <f t="shared" si="1834"/>
        <v>0</v>
      </c>
    </row>
    <row r="5182" spans="1:7" ht="24" customHeight="1" x14ac:dyDescent="0.2">
      <c r="A5182" s="211" t="str">
        <f t="shared" si="1830"/>
        <v/>
      </c>
      <c r="B5182" s="211" t="str">
        <f t="shared" si="1831"/>
        <v/>
      </c>
      <c r="C5182" s="220"/>
      <c r="D5182" s="174" t="str">
        <f t="shared" si="1832"/>
        <v/>
      </c>
      <c r="E5182" s="173"/>
      <c r="F5182" s="201">
        <f t="shared" si="1833"/>
        <v>0</v>
      </c>
      <c r="G5182" s="201">
        <f t="shared" si="1834"/>
        <v>0</v>
      </c>
    </row>
    <row r="5183" spans="1:7" ht="24" customHeight="1" x14ac:dyDescent="0.2">
      <c r="A5183" s="211" t="str">
        <f t="shared" si="1830"/>
        <v/>
      </c>
      <c r="B5183" s="211" t="str">
        <f t="shared" si="1831"/>
        <v/>
      </c>
      <c r="C5183" s="220"/>
      <c r="D5183" s="174" t="str">
        <f t="shared" si="1832"/>
        <v/>
      </c>
      <c r="E5183" s="173"/>
      <c r="F5183" s="201">
        <f t="shared" si="1833"/>
        <v>0</v>
      </c>
      <c r="G5183" s="201">
        <f t="shared" si="1834"/>
        <v>0</v>
      </c>
    </row>
    <row r="5184" spans="1:7" ht="24" customHeight="1" x14ac:dyDescent="0.2">
      <c r="A5184" s="211" t="str">
        <f t="shared" si="1830"/>
        <v/>
      </c>
      <c r="B5184" s="211" t="str">
        <f t="shared" si="1831"/>
        <v/>
      </c>
      <c r="C5184" s="220"/>
      <c r="D5184" s="174" t="str">
        <f t="shared" si="1832"/>
        <v/>
      </c>
      <c r="E5184" s="173"/>
      <c r="F5184" s="201">
        <f t="shared" si="1833"/>
        <v>0</v>
      </c>
      <c r="G5184" s="201">
        <f t="shared" si="1834"/>
        <v>0</v>
      </c>
    </row>
    <row r="5185" spans="1:7" ht="24" customHeight="1" x14ac:dyDescent="0.2">
      <c r="A5185" s="211" t="str">
        <f t="shared" si="1830"/>
        <v/>
      </c>
      <c r="B5185" s="211" t="str">
        <f t="shared" si="1831"/>
        <v/>
      </c>
      <c r="C5185" s="220"/>
      <c r="D5185" s="174" t="str">
        <f t="shared" si="1832"/>
        <v/>
      </c>
      <c r="E5185" s="173"/>
      <c r="F5185" s="201">
        <f t="shared" si="1833"/>
        <v>0</v>
      </c>
      <c r="G5185" s="201">
        <f t="shared" si="1834"/>
        <v>0</v>
      </c>
    </row>
    <row r="5186" spans="1:7" ht="24" customHeight="1" x14ac:dyDescent="0.2">
      <c r="A5186" s="211" t="str">
        <f t="shared" si="1830"/>
        <v/>
      </c>
      <c r="B5186" s="211" t="str">
        <f t="shared" si="1831"/>
        <v/>
      </c>
      <c r="C5186" s="221"/>
      <c r="D5186" s="172" t="str">
        <f t="shared" si="1832"/>
        <v/>
      </c>
      <c r="E5186" s="176"/>
      <c r="F5186" s="201">
        <f t="shared" si="1833"/>
        <v>0</v>
      </c>
      <c r="G5186" s="201">
        <f t="shared" si="1834"/>
        <v>0</v>
      </c>
    </row>
    <row r="5187" spans="1:7" ht="24" customHeight="1" x14ac:dyDescent="0.2">
      <c r="A5187" s="211" t="str">
        <f t="shared" si="1830"/>
        <v/>
      </c>
      <c r="B5187" s="211" t="str">
        <f t="shared" si="1831"/>
        <v/>
      </c>
      <c r="C5187" s="221"/>
      <c r="D5187" s="172" t="str">
        <f t="shared" si="1832"/>
        <v/>
      </c>
      <c r="E5187" s="176"/>
      <c r="F5187" s="201">
        <f t="shared" si="1833"/>
        <v>0</v>
      </c>
      <c r="G5187" s="201">
        <f t="shared" si="1834"/>
        <v>0</v>
      </c>
    </row>
    <row r="5188" spans="1:7" ht="24" customHeight="1" x14ac:dyDescent="0.2">
      <c r="A5188" s="212"/>
      <c r="E5188" s="178"/>
      <c r="F5188" s="195" t="s">
        <v>1744</v>
      </c>
      <c r="G5188" s="222">
        <f t="shared" si="1815"/>
        <v>0</v>
      </c>
    </row>
    <row r="5189" spans="1:7" ht="24" customHeight="1" x14ac:dyDescent="0.2">
      <c r="A5189" s="212"/>
      <c r="C5189" s="74" t="s">
        <v>1745</v>
      </c>
      <c r="E5189" s="178"/>
      <c r="G5189" s="194"/>
    </row>
    <row r="5190" spans="1:7" ht="24" customHeight="1" x14ac:dyDescent="0.2">
      <c r="A5190" s="211" t="str">
        <f t="shared" ref="A5190:A5198" si="1835">IFERROR(VLOOKUP(C5190,Tabla_Insumos,4,FALSE),"")</f>
        <v/>
      </c>
      <c r="B5190" s="211" t="str">
        <f t="shared" ref="B5190:B5198" si="1836">IFERROR(VLOOKUP(C5190,Tabla_Insumos,5,FALSE),"")</f>
        <v/>
      </c>
      <c r="C5190" s="220"/>
      <c r="D5190" s="174" t="str">
        <f t="shared" ref="D5190:D5198" si="1837">IFERROR(VLOOKUP(C5190,Tabla_Insumos,2,FALSE),"")</f>
        <v/>
      </c>
      <c r="E5190" s="173"/>
      <c r="F5190" s="201">
        <f t="shared" ref="F5190:F5198" si="1838">IFERROR(VLOOKUP(C5190,Tabla_Insumos,3,FALSE),0)</f>
        <v>0</v>
      </c>
      <c r="G5190" s="201">
        <f t="shared" ref="G5190:G5198" si="1839">ROUND(E5190*F5190,2)</f>
        <v>0</v>
      </c>
    </row>
    <row r="5191" spans="1:7" ht="24" customHeight="1" x14ac:dyDescent="0.2">
      <c r="A5191" s="211" t="str">
        <f t="shared" si="1835"/>
        <v/>
      </c>
      <c r="B5191" s="211" t="str">
        <f t="shared" si="1836"/>
        <v/>
      </c>
      <c r="C5191" s="220"/>
      <c r="D5191" s="174" t="str">
        <f t="shared" si="1837"/>
        <v/>
      </c>
      <c r="E5191" s="173"/>
      <c r="F5191" s="201">
        <f t="shared" si="1838"/>
        <v>0</v>
      </c>
      <c r="G5191" s="201">
        <f t="shared" si="1839"/>
        <v>0</v>
      </c>
    </row>
    <row r="5192" spans="1:7" ht="24" customHeight="1" x14ac:dyDescent="0.2">
      <c r="A5192" s="211" t="str">
        <f t="shared" si="1835"/>
        <v/>
      </c>
      <c r="B5192" s="211" t="str">
        <f t="shared" si="1836"/>
        <v/>
      </c>
      <c r="C5192" s="221"/>
      <c r="D5192" s="172" t="str">
        <f t="shared" si="1837"/>
        <v/>
      </c>
      <c r="E5192" s="176"/>
      <c r="F5192" s="201">
        <f t="shared" si="1838"/>
        <v>0</v>
      </c>
      <c r="G5192" s="201">
        <f t="shared" si="1839"/>
        <v>0</v>
      </c>
    </row>
    <row r="5193" spans="1:7" ht="24" customHeight="1" x14ac:dyDescent="0.2">
      <c r="A5193" s="211" t="str">
        <f t="shared" si="1835"/>
        <v/>
      </c>
      <c r="B5193" s="211" t="str">
        <f t="shared" si="1836"/>
        <v/>
      </c>
      <c r="C5193" s="221"/>
      <c r="D5193" s="172" t="str">
        <f t="shared" si="1837"/>
        <v/>
      </c>
      <c r="E5193" s="176"/>
      <c r="F5193" s="201">
        <f t="shared" si="1838"/>
        <v>0</v>
      </c>
      <c r="G5193" s="201">
        <f t="shared" si="1839"/>
        <v>0</v>
      </c>
    </row>
    <row r="5194" spans="1:7" ht="24" customHeight="1" x14ac:dyDescent="0.2">
      <c r="A5194" s="211" t="str">
        <f t="shared" si="1835"/>
        <v/>
      </c>
      <c r="B5194" s="211" t="str">
        <f t="shared" si="1836"/>
        <v/>
      </c>
      <c r="C5194" s="221"/>
      <c r="D5194" s="172" t="str">
        <f t="shared" si="1837"/>
        <v/>
      </c>
      <c r="E5194" s="176"/>
      <c r="F5194" s="201">
        <f t="shared" si="1838"/>
        <v>0</v>
      </c>
      <c r="G5194" s="201">
        <f t="shared" si="1839"/>
        <v>0</v>
      </c>
    </row>
    <row r="5195" spans="1:7" ht="24" customHeight="1" x14ac:dyDescent="0.2">
      <c r="A5195" s="211" t="str">
        <f t="shared" si="1835"/>
        <v/>
      </c>
      <c r="B5195" s="211" t="str">
        <f t="shared" si="1836"/>
        <v/>
      </c>
      <c r="C5195" s="221"/>
      <c r="D5195" s="172" t="str">
        <f t="shared" si="1837"/>
        <v/>
      </c>
      <c r="E5195" s="176"/>
      <c r="F5195" s="201">
        <f t="shared" si="1838"/>
        <v>0</v>
      </c>
      <c r="G5195" s="201">
        <f t="shared" si="1839"/>
        <v>0</v>
      </c>
    </row>
    <row r="5196" spans="1:7" ht="24" customHeight="1" x14ac:dyDescent="0.2">
      <c r="A5196" s="211" t="str">
        <f t="shared" si="1835"/>
        <v/>
      </c>
      <c r="B5196" s="211" t="str">
        <f t="shared" si="1836"/>
        <v/>
      </c>
      <c r="C5196" s="221"/>
      <c r="D5196" s="172" t="str">
        <f t="shared" si="1837"/>
        <v/>
      </c>
      <c r="E5196" s="176"/>
      <c r="F5196" s="201">
        <f t="shared" si="1838"/>
        <v>0</v>
      </c>
      <c r="G5196" s="201">
        <f t="shared" si="1839"/>
        <v>0</v>
      </c>
    </row>
    <row r="5197" spans="1:7" ht="24" customHeight="1" x14ac:dyDescent="0.2">
      <c r="A5197" s="211" t="str">
        <f t="shared" si="1835"/>
        <v/>
      </c>
      <c r="B5197" s="211" t="str">
        <f t="shared" si="1836"/>
        <v/>
      </c>
      <c r="C5197" s="221"/>
      <c r="D5197" s="172" t="str">
        <f t="shared" si="1837"/>
        <v/>
      </c>
      <c r="E5197" s="176"/>
      <c r="F5197" s="201">
        <f t="shared" si="1838"/>
        <v>0</v>
      </c>
      <c r="G5197" s="201">
        <f t="shared" si="1839"/>
        <v>0</v>
      </c>
    </row>
    <row r="5198" spans="1:7" ht="24" customHeight="1" x14ac:dyDescent="0.2">
      <c r="A5198" s="211" t="str">
        <f t="shared" si="1835"/>
        <v/>
      </c>
      <c r="B5198" s="211" t="str">
        <f t="shared" si="1836"/>
        <v/>
      </c>
      <c r="C5198" s="221"/>
      <c r="D5198" s="172" t="str">
        <f t="shared" si="1837"/>
        <v/>
      </c>
      <c r="E5198" s="176"/>
      <c r="F5198" s="201">
        <f t="shared" si="1838"/>
        <v>0</v>
      </c>
      <c r="G5198" s="201">
        <f t="shared" si="1839"/>
        <v>0</v>
      </c>
    </row>
    <row r="5199" spans="1:7" ht="24" customHeight="1" x14ac:dyDescent="0.2">
      <c r="A5199" s="213"/>
      <c r="E5199" s="178"/>
      <c r="F5199" s="195" t="s">
        <v>1746</v>
      </c>
      <c r="G5199" s="222">
        <f t="shared" si="1821"/>
        <v>0</v>
      </c>
    </row>
    <row r="5200" spans="1:7" ht="24" customHeight="1" x14ac:dyDescent="0.2">
      <c r="A5200" s="212"/>
      <c r="E5200" s="178"/>
      <c r="G5200" s="194"/>
    </row>
    <row r="5201" spans="1:7" ht="24" customHeight="1" x14ac:dyDescent="0.2">
      <c r="A5201" s="214" t="str">
        <f t="shared" ref="A5201" si="1840">B5159</f>
        <v>21.2</v>
      </c>
      <c r="B5201" s="98" t="str">
        <f t="shared" ref="B5201" si="1841">C5159</f>
        <v>Señalética interna</v>
      </c>
      <c r="C5201" s="197"/>
      <c r="D5201" s="197" t="s">
        <v>1747</v>
      </c>
      <c r="E5201" s="198"/>
      <c r="F5201" s="225" t="s">
        <v>1748</v>
      </c>
      <c r="G5201" s="226">
        <f t="shared" si="1824"/>
        <v>0</v>
      </c>
    </row>
    <row r="5202" spans="1:7" ht="24" customHeight="1" x14ac:dyDescent="0.2">
      <c r="A5202" s="203" t="s">
        <v>1725</v>
      </c>
      <c r="B5202" s="204"/>
      <c r="C5202" s="99"/>
      <c r="D5202" s="99"/>
      <c r="E5202" s="99"/>
      <c r="F5202" s="99"/>
      <c r="G5202" s="215"/>
    </row>
    <row r="5203" spans="1:7" ht="24" customHeight="1" x14ac:dyDescent="0.2">
      <c r="A5203" s="206" t="s">
        <v>1726</v>
      </c>
      <c r="B5203" s="207" t="str">
        <f>Comitente</f>
        <v>SUBSECRETARIA DE OBRAS PUBLICAS</v>
      </c>
      <c r="C5203" s="216"/>
      <c r="D5203" s="74"/>
      <c r="E5203" s="74"/>
      <c r="F5203" s="190"/>
      <c r="G5203" s="191"/>
    </row>
    <row r="5204" spans="1:7" ht="24" customHeight="1" x14ac:dyDescent="0.2">
      <c r="A5204" s="206" t="s">
        <v>1727</v>
      </c>
      <c r="B5204" s="207">
        <f>Contratista</f>
        <v>0</v>
      </c>
      <c r="C5204" s="217"/>
      <c r="D5204" s="217"/>
      <c r="E5204" s="217"/>
      <c r="F5204" s="190"/>
      <c r="G5204" s="191"/>
    </row>
    <row r="5205" spans="1:7" ht="24" customHeight="1" x14ac:dyDescent="0.2">
      <c r="A5205" s="206" t="s">
        <v>1728</v>
      </c>
      <c r="B5205" s="207" t="str">
        <f>Obra</f>
        <v>CAPS. VIRGEN DE GUADALUPE</v>
      </c>
      <c r="C5205" s="217"/>
      <c r="D5205" s="217"/>
      <c r="E5205" s="217"/>
      <c r="F5205" s="190" t="s">
        <v>1729</v>
      </c>
      <c r="G5205" s="218">
        <f>Fecha_Base</f>
        <v>0</v>
      </c>
    </row>
    <row r="5206" spans="1:7" ht="24" customHeight="1" x14ac:dyDescent="0.2">
      <c r="A5206" s="208" t="s">
        <v>1730</v>
      </c>
      <c r="B5206" s="100" t="str">
        <f>Ubicación</f>
        <v xml:space="preserve"> Calle Enfermera Medina y Cristobal Colon - Dpto. CAUCETE   -  Sup. 227,50m2</v>
      </c>
      <c r="C5206" s="74"/>
      <c r="E5206" s="178"/>
      <c r="G5206" s="194"/>
    </row>
    <row r="5207" spans="1:7" ht="24" customHeight="1" x14ac:dyDescent="0.2">
      <c r="A5207" s="208" t="s">
        <v>1731</v>
      </c>
      <c r="B5207" s="192">
        <f t="shared" ref="B5207" si="1842">IFERROR(VALUE(LEFT(B5208,FIND(".",B5208)-1)),"")</f>
        <v>22</v>
      </c>
      <c r="C5207" s="71" t="str">
        <f>IFERROR(VLOOKUP(B5207,Tabla_CyP,2,FALSE),"VIDRIOS Y ESPEJOS ")</f>
        <v xml:space="preserve">VIDRIOS Y ESPEJOS </v>
      </c>
      <c r="E5207" s="178"/>
      <c r="G5207" s="194"/>
    </row>
    <row r="5208" spans="1:7" ht="24" customHeight="1" x14ac:dyDescent="0.2">
      <c r="A5208" s="208" t="s">
        <v>1732</v>
      </c>
      <c r="B5208" s="193" t="str">
        <f>IFERROR(VLOOKUP(COUNTIF($A$1:A5208,"ANALISIS DE PRECIOS"),Tabla_NumeroItem,2,FALSE),"")</f>
        <v>22.8.1</v>
      </c>
      <c r="C5208" s="71" t="str">
        <f>IFERROR(VLOOKUP(B5208,Tabla_CyP,2,FALSE),"")</f>
        <v>Mesadas de acero inoxidable</v>
      </c>
      <c r="E5208" s="178"/>
      <c r="F5208" s="190" t="s">
        <v>1733</v>
      </c>
      <c r="G5208" s="194" t="str">
        <f>IFERROR(VLOOKUP(B5208,Tabla_CyP,4,FALSE),"")</f>
        <v>gl</v>
      </c>
    </row>
    <row r="5209" spans="1:7" ht="24" customHeight="1" x14ac:dyDescent="0.2">
      <c r="A5209" s="208"/>
      <c r="B5209" s="100"/>
      <c r="E5209" s="178"/>
      <c r="G5209" s="194"/>
    </row>
    <row r="5210" spans="1:7" ht="24" customHeight="1" x14ac:dyDescent="0.2">
      <c r="A5210" s="419" t="s">
        <v>1734</v>
      </c>
      <c r="B5210" s="420"/>
      <c r="C5210" s="421" t="s">
        <v>1690</v>
      </c>
      <c r="D5210" s="421" t="s">
        <v>1735</v>
      </c>
      <c r="E5210" s="423" t="s">
        <v>1736</v>
      </c>
      <c r="F5210" s="425" t="s">
        <v>1737</v>
      </c>
      <c r="G5210" s="425" t="s">
        <v>1738</v>
      </c>
    </row>
    <row r="5211" spans="1:7" ht="24" customHeight="1" x14ac:dyDescent="0.2">
      <c r="A5211" s="209" t="s">
        <v>1739</v>
      </c>
      <c r="B5211" s="209" t="s">
        <v>1740</v>
      </c>
      <c r="C5211" s="422"/>
      <c r="D5211" s="422"/>
      <c r="E5211" s="424"/>
      <c r="F5211" s="426"/>
      <c r="G5211" s="426"/>
    </row>
    <row r="5212" spans="1:7" ht="24" customHeight="1" x14ac:dyDescent="0.2">
      <c r="A5212" s="189"/>
      <c r="B5212" s="210"/>
      <c r="C5212" s="89" t="s">
        <v>1741</v>
      </c>
      <c r="D5212" s="197"/>
      <c r="E5212" s="198"/>
      <c r="F5212" s="199"/>
      <c r="G5212" s="200"/>
    </row>
    <row r="5213" spans="1:7" ht="24" customHeight="1" x14ac:dyDescent="0.2">
      <c r="A5213" s="211" t="str">
        <f t="shared" ref="A5213:A5226" si="1843">IFERROR(VLOOKUP(C5213,Tabla_Insumos,4,FALSE),"")</f>
        <v/>
      </c>
      <c r="B5213" s="211" t="str">
        <f>IFERROR(VLOOKUP(C5213,Tabla_Insumos,5,FALSE),"")</f>
        <v/>
      </c>
      <c r="C5213" s="220"/>
      <c r="D5213" s="174" t="str">
        <f t="shared" ref="D5213:D5226" si="1844">IFERROR(VLOOKUP(C5213,Tabla_Insumos,2,FALSE),"")</f>
        <v/>
      </c>
      <c r="E5213" s="173"/>
      <c r="F5213" s="201">
        <f t="shared" ref="F5213:F5226" si="1845">IFERROR(VLOOKUP(C5213,Tabla_Insumos,3,FALSE),0)</f>
        <v>0</v>
      </c>
      <c r="G5213" s="201">
        <f t="shared" ref="G5213:G5226" si="1846">ROUND(E5213*F5213,2)</f>
        <v>0</v>
      </c>
    </row>
    <row r="5214" spans="1:7" ht="24" customHeight="1" x14ac:dyDescent="0.2">
      <c r="A5214" s="211" t="str">
        <f t="shared" si="1843"/>
        <v/>
      </c>
      <c r="B5214" s="211" t="str">
        <f t="shared" ref="B5214:B5226" si="1847">IFERROR(VLOOKUP(C5214,Tabla_Insumos,5,FALSE),"")</f>
        <v/>
      </c>
      <c r="C5214" s="220"/>
      <c r="D5214" s="174" t="str">
        <f t="shared" si="1844"/>
        <v/>
      </c>
      <c r="E5214" s="173"/>
      <c r="F5214" s="201">
        <f t="shared" si="1845"/>
        <v>0</v>
      </c>
      <c r="G5214" s="201">
        <f t="shared" si="1846"/>
        <v>0</v>
      </c>
    </row>
    <row r="5215" spans="1:7" ht="24" customHeight="1" x14ac:dyDescent="0.2">
      <c r="A5215" s="211" t="str">
        <f t="shared" si="1843"/>
        <v/>
      </c>
      <c r="B5215" s="211" t="str">
        <f t="shared" si="1847"/>
        <v/>
      </c>
      <c r="C5215" s="227"/>
      <c r="D5215" s="174" t="str">
        <f t="shared" si="1844"/>
        <v/>
      </c>
      <c r="E5215" s="173"/>
      <c r="F5215" s="201">
        <f t="shared" si="1845"/>
        <v>0</v>
      </c>
      <c r="G5215" s="201">
        <f t="shared" si="1846"/>
        <v>0</v>
      </c>
    </row>
    <row r="5216" spans="1:7" ht="24" customHeight="1" x14ac:dyDescent="0.2">
      <c r="A5216" s="211" t="str">
        <f t="shared" si="1843"/>
        <v/>
      </c>
      <c r="B5216" s="211" t="str">
        <f t="shared" si="1847"/>
        <v/>
      </c>
      <c r="C5216" s="220"/>
      <c r="D5216" s="174" t="str">
        <f t="shared" si="1844"/>
        <v/>
      </c>
      <c r="E5216" s="173"/>
      <c r="F5216" s="201">
        <f t="shared" si="1845"/>
        <v>0</v>
      </c>
      <c r="G5216" s="201">
        <f t="shared" si="1846"/>
        <v>0</v>
      </c>
    </row>
    <row r="5217" spans="1:7" ht="24" customHeight="1" x14ac:dyDescent="0.2">
      <c r="A5217" s="211" t="str">
        <f t="shared" si="1843"/>
        <v/>
      </c>
      <c r="B5217" s="211" t="str">
        <f t="shared" si="1847"/>
        <v/>
      </c>
      <c r="C5217" s="221"/>
      <c r="D5217" s="172" t="str">
        <f t="shared" si="1844"/>
        <v/>
      </c>
      <c r="E5217" s="176"/>
      <c r="F5217" s="201">
        <f t="shared" si="1845"/>
        <v>0</v>
      </c>
      <c r="G5217" s="201">
        <f t="shared" si="1846"/>
        <v>0</v>
      </c>
    </row>
    <row r="5218" spans="1:7" ht="24" customHeight="1" x14ac:dyDescent="0.2">
      <c r="A5218" s="211" t="str">
        <f t="shared" si="1843"/>
        <v/>
      </c>
      <c r="B5218" s="211" t="str">
        <f t="shared" si="1847"/>
        <v/>
      </c>
      <c r="C5218" s="221"/>
      <c r="D5218" s="172" t="str">
        <f t="shared" si="1844"/>
        <v/>
      </c>
      <c r="E5218" s="176"/>
      <c r="F5218" s="201">
        <f t="shared" si="1845"/>
        <v>0</v>
      </c>
      <c r="G5218" s="201">
        <f t="shared" si="1846"/>
        <v>0</v>
      </c>
    </row>
    <row r="5219" spans="1:7" ht="24" customHeight="1" x14ac:dyDescent="0.2">
      <c r="A5219" s="211" t="str">
        <f t="shared" si="1843"/>
        <v/>
      </c>
      <c r="B5219" s="211" t="str">
        <f t="shared" si="1847"/>
        <v/>
      </c>
      <c r="C5219" s="221"/>
      <c r="D5219" s="172" t="str">
        <f t="shared" si="1844"/>
        <v/>
      </c>
      <c r="E5219" s="176"/>
      <c r="F5219" s="201">
        <f t="shared" si="1845"/>
        <v>0</v>
      </c>
      <c r="G5219" s="201">
        <f t="shared" si="1846"/>
        <v>0</v>
      </c>
    </row>
    <row r="5220" spans="1:7" ht="24" customHeight="1" x14ac:dyDescent="0.2">
      <c r="A5220" s="211" t="str">
        <f t="shared" si="1843"/>
        <v/>
      </c>
      <c r="B5220" s="211" t="str">
        <f t="shared" si="1847"/>
        <v/>
      </c>
      <c r="C5220" s="221"/>
      <c r="D5220" s="172" t="str">
        <f t="shared" si="1844"/>
        <v/>
      </c>
      <c r="E5220" s="176"/>
      <c r="F5220" s="201">
        <f t="shared" si="1845"/>
        <v>0</v>
      </c>
      <c r="G5220" s="201">
        <f t="shared" si="1846"/>
        <v>0</v>
      </c>
    </row>
    <row r="5221" spans="1:7" ht="24" customHeight="1" x14ac:dyDescent="0.2">
      <c r="A5221" s="211" t="str">
        <f t="shared" si="1843"/>
        <v/>
      </c>
      <c r="B5221" s="211" t="str">
        <f t="shared" si="1847"/>
        <v/>
      </c>
      <c r="C5221" s="221"/>
      <c r="D5221" s="172" t="str">
        <f t="shared" si="1844"/>
        <v/>
      </c>
      <c r="E5221" s="176"/>
      <c r="F5221" s="201">
        <f t="shared" si="1845"/>
        <v>0</v>
      </c>
      <c r="G5221" s="201">
        <f t="shared" si="1846"/>
        <v>0</v>
      </c>
    </row>
    <row r="5222" spans="1:7" ht="24" customHeight="1" x14ac:dyDescent="0.2">
      <c r="A5222" s="211" t="str">
        <f t="shared" si="1843"/>
        <v/>
      </c>
      <c r="B5222" s="211" t="str">
        <f t="shared" si="1847"/>
        <v/>
      </c>
      <c r="C5222" s="221"/>
      <c r="D5222" s="172" t="str">
        <f t="shared" si="1844"/>
        <v/>
      </c>
      <c r="E5222" s="176"/>
      <c r="F5222" s="201">
        <f t="shared" si="1845"/>
        <v>0</v>
      </c>
      <c r="G5222" s="201">
        <f t="shared" si="1846"/>
        <v>0</v>
      </c>
    </row>
    <row r="5223" spans="1:7" ht="24" customHeight="1" x14ac:dyDescent="0.2">
      <c r="A5223" s="211" t="str">
        <f t="shared" si="1843"/>
        <v/>
      </c>
      <c r="B5223" s="211" t="str">
        <f t="shared" si="1847"/>
        <v/>
      </c>
      <c r="C5223" s="221"/>
      <c r="D5223" s="172" t="str">
        <f t="shared" si="1844"/>
        <v/>
      </c>
      <c r="E5223" s="176"/>
      <c r="F5223" s="201">
        <f t="shared" si="1845"/>
        <v>0</v>
      </c>
      <c r="G5223" s="201">
        <f t="shared" si="1846"/>
        <v>0</v>
      </c>
    </row>
    <row r="5224" spans="1:7" ht="24" customHeight="1" x14ac:dyDescent="0.2">
      <c r="A5224" s="211" t="str">
        <f t="shared" si="1843"/>
        <v/>
      </c>
      <c r="B5224" s="211" t="str">
        <f t="shared" si="1847"/>
        <v/>
      </c>
      <c r="C5224" s="221"/>
      <c r="D5224" s="172" t="str">
        <f t="shared" si="1844"/>
        <v/>
      </c>
      <c r="E5224" s="176"/>
      <c r="F5224" s="201">
        <f t="shared" si="1845"/>
        <v>0</v>
      </c>
      <c r="G5224" s="201">
        <f t="shared" si="1846"/>
        <v>0</v>
      </c>
    </row>
    <row r="5225" spans="1:7" ht="24" customHeight="1" x14ac:dyDescent="0.2">
      <c r="A5225" s="211" t="str">
        <f t="shared" si="1843"/>
        <v/>
      </c>
      <c r="B5225" s="211" t="str">
        <f t="shared" si="1847"/>
        <v/>
      </c>
      <c r="C5225" s="221"/>
      <c r="D5225" s="172" t="str">
        <f t="shared" si="1844"/>
        <v/>
      </c>
      <c r="E5225" s="176"/>
      <c r="F5225" s="201">
        <f t="shared" si="1845"/>
        <v>0</v>
      </c>
      <c r="G5225" s="201">
        <f t="shared" si="1846"/>
        <v>0</v>
      </c>
    </row>
    <row r="5226" spans="1:7" ht="24" customHeight="1" x14ac:dyDescent="0.2">
      <c r="A5226" s="211" t="str">
        <f t="shared" si="1843"/>
        <v/>
      </c>
      <c r="B5226" s="211" t="str">
        <f t="shared" si="1847"/>
        <v/>
      </c>
      <c r="C5226" s="221"/>
      <c r="D5226" s="172" t="str">
        <f t="shared" si="1844"/>
        <v/>
      </c>
      <c r="E5226" s="176"/>
      <c r="F5226" s="202">
        <f t="shared" si="1845"/>
        <v>0</v>
      </c>
      <c r="G5226" s="201">
        <f t="shared" si="1846"/>
        <v>0</v>
      </c>
    </row>
    <row r="5227" spans="1:7" ht="24" customHeight="1" x14ac:dyDescent="0.2">
      <c r="A5227" s="212"/>
      <c r="E5227" s="178"/>
      <c r="F5227" s="195" t="s">
        <v>1742</v>
      </c>
      <c r="G5227" s="222">
        <f t="shared" ref="G5227" si="1848">SUBTOTAL(9,G5213:G5226)</f>
        <v>0</v>
      </c>
    </row>
    <row r="5228" spans="1:7" ht="24" customHeight="1" x14ac:dyDescent="0.2">
      <c r="A5228" s="212"/>
      <c r="C5228" s="74" t="s">
        <v>1743</v>
      </c>
      <c r="E5228" s="178"/>
      <c r="G5228" s="194"/>
    </row>
    <row r="5229" spans="1:7" ht="24" customHeight="1" x14ac:dyDescent="0.2">
      <c r="A5229" s="211" t="str">
        <f t="shared" ref="A5229:A5236" si="1849">IFERROR(VLOOKUP(C5229,Tabla_Insumos,4,FALSE),"")</f>
        <v/>
      </c>
      <c r="B5229" s="211" t="str">
        <f t="shared" ref="B5229:B5236" si="1850">IFERROR(VLOOKUP(A5229,Tabla_Indices,5,FALSE),"")</f>
        <v/>
      </c>
      <c r="C5229" s="220"/>
      <c r="D5229" s="174" t="str">
        <f t="shared" ref="D5229:D5236" si="1851">IFERROR(VLOOKUP(C5229,Tabla_Insumos,2,FALSE),"")</f>
        <v/>
      </c>
      <c r="E5229" s="173"/>
      <c r="F5229" s="201">
        <f t="shared" ref="F5229:F5236" si="1852">IFERROR(VLOOKUP(C5229,Tabla_Insumos,3,FALSE),0)</f>
        <v>0</v>
      </c>
      <c r="G5229" s="201">
        <f t="shared" ref="G5229:G5236" si="1853">ROUND(E5229*F5229,2)</f>
        <v>0</v>
      </c>
    </row>
    <row r="5230" spans="1:7" ht="24" customHeight="1" x14ac:dyDescent="0.2">
      <c r="A5230" s="211" t="str">
        <f t="shared" si="1849"/>
        <v/>
      </c>
      <c r="B5230" s="211" t="str">
        <f t="shared" si="1850"/>
        <v/>
      </c>
      <c r="C5230" s="220"/>
      <c r="D5230" s="174" t="str">
        <f t="shared" si="1851"/>
        <v/>
      </c>
      <c r="E5230" s="173"/>
      <c r="F5230" s="201">
        <f t="shared" si="1852"/>
        <v>0</v>
      </c>
      <c r="G5230" s="201">
        <f t="shared" si="1853"/>
        <v>0</v>
      </c>
    </row>
    <row r="5231" spans="1:7" ht="24" customHeight="1" x14ac:dyDescent="0.2">
      <c r="A5231" s="211" t="str">
        <f t="shared" si="1849"/>
        <v/>
      </c>
      <c r="B5231" s="211" t="str">
        <f t="shared" si="1850"/>
        <v/>
      </c>
      <c r="C5231" s="220"/>
      <c r="D5231" s="174" t="str">
        <f t="shared" si="1851"/>
        <v/>
      </c>
      <c r="E5231" s="173"/>
      <c r="F5231" s="201">
        <f t="shared" si="1852"/>
        <v>0</v>
      </c>
      <c r="G5231" s="201">
        <f t="shared" si="1853"/>
        <v>0</v>
      </c>
    </row>
    <row r="5232" spans="1:7" ht="24" customHeight="1" x14ac:dyDescent="0.2">
      <c r="A5232" s="211" t="str">
        <f t="shared" si="1849"/>
        <v/>
      </c>
      <c r="B5232" s="211" t="str">
        <f t="shared" si="1850"/>
        <v/>
      </c>
      <c r="C5232" s="220"/>
      <c r="D5232" s="174" t="str">
        <f t="shared" si="1851"/>
        <v/>
      </c>
      <c r="E5232" s="173"/>
      <c r="F5232" s="201">
        <f t="shared" si="1852"/>
        <v>0</v>
      </c>
      <c r="G5232" s="201">
        <f t="shared" si="1853"/>
        <v>0</v>
      </c>
    </row>
    <row r="5233" spans="1:7" ht="24" customHeight="1" x14ac:dyDescent="0.2">
      <c r="A5233" s="211" t="str">
        <f t="shared" si="1849"/>
        <v/>
      </c>
      <c r="B5233" s="211" t="str">
        <f t="shared" si="1850"/>
        <v/>
      </c>
      <c r="C5233" s="220"/>
      <c r="D5233" s="174" t="str">
        <f t="shared" si="1851"/>
        <v/>
      </c>
      <c r="E5233" s="173"/>
      <c r="F5233" s="201">
        <f t="shared" si="1852"/>
        <v>0</v>
      </c>
      <c r="G5233" s="201">
        <f t="shared" si="1853"/>
        <v>0</v>
      </c>
    </row>
    <row r="5234" spans="1:7" ht="24" customHeight="1" x14ac:dyDescent="0.2">
      <c r="A5234" s="211" t="str">
        <f t="shared" si="1849"/>
        <v/>
      </c>
      <c r="B5234" s="211" t="str">
        <f t="shared" si="1850"/>
        <v/>
      </c>
      <c r="C5234" s="220"/>
      <c r="D5234" s="174" t="str">
        <f t="shared" si="1851"/>
        <v/>
      </c>
      <c r="E5234" s="173"/>
      <c r="F5234" s="201">
        <f t="shared" si="1852"/>
        <v>0</v>
      </c>
      <c r="G5234" s="201">
        <f t="shared" si="1853"/>
        <v>0</v>
      </c>
    </row>
    <row r="5235" spans="1:7" ht="24" customHeight="1" x14ac:dyDescent="0.2">
      <c r="A5235" s="211" t="str">
        <f t="shared" si="1849"/>
        <v/>
      </c>
      <c r="B5235" s="211" t="str">
        <f t="shared" si="1850"/>
        <v/>
      </c>
      <c r="C5235" s="221"/>
      <c r="D5235" s="172" t="str">
        <f t="shared" si="1851"/>
        <v/>
      </c>
      <c r="E5235" s="176"/>
      <c r="F5235" s="201">
        <f t="shared" si="1852"/>
        <v>0</v>
      </c>
      <c r="G5235" s="201">
        <f t="shared" si="1853"/>
        <v>0</v>
      </c>
    </row>
    <row r="5236" spans="1:7" ht="24" customHeight="1" x14ac:dyDescent="0.2">
      <c r="A5236" s="211" t="str">
        <f t="shared" si="1849"/>
        <v/>
      </c>
      <c r="B5236" s="211" t="str">
        <f t="shared" si="1850"/>
        <v/>
      </c>
      <c r="C5236" s="221"/>
      <c r="D5236" s="172" t="str">
        <f t="shared" si="1851"/>
        <v/>
      </c>
      <c r="E5236" s="176"/>
      <c r="F5236" s="201">
        <f t="shared" si="1852"/>
        <v>0</v>
      </c>
      <c r="G5236" s="201">
        <f t="shared" si="1853"/>
        <v>0</v>
      </c>
    </row>
    <row r="5237" spans="1:7" ht="24" customHeight="1" x14ac:dyDescent="0.2">
      <c r="A5237" s="212"/>
      <c r="E5237" s="178"/>
      <c r="F5237" s="195" t="s">
        <v>1744</v>
      </c>
      <c r="G5237" s="222">
        <f t="shared" ref="G5237" si="1854">SUBTOTAL(9,G5229:G5236)</f>
        <v>0</v>
      </c>
    </row>
    <row r="5238" spans="1:7" ht="24" customHeight="1" x14ac:dyDescent="0.2">
      <c r="A5238" s="212"/>
      <c r="C5238" s="74" t="s">
        <v>1745</v>
      </c>
      <c r="E5238" s="178"/>
      <c r="G5238" s="194"/>
    </row>
    <row r="5239" spans="1:7" ht="24" customHeight="1" x14ac:dyDescent="0.2">
      <c r="A5239" s="211" t="str">
        <f t="shared" ref="A5239:A5247" si="1855">IFERROR(VLOOKUP(C5239,Tabla_Insumos,4,FALSE),"")</f>
        <v/>
      </c>
      <c r="B5239" s="211" t="str">
        <f t="shared" ref="B5239:B5247" si="1856">IFERROR(VLOOKUP(C5239,Tabla_Insumos,5,FALSE),"")</f>
        <v/>
      </c>
      <c r="C5239" s="220"/>
      <c r="D5239" s="174" t="str">
        <f t="shared" ref="D5239:D5247" si="1857">IFERROR(VLOOKUP(C5239,Tabla_Insumos,2,FALSE),"")</f>
        <v/>
      </c>
      <c r="E5239" s="173"/>
      <c r="F5239" s="201">
        <f t="shared" ref="F5239:F5247" si="1858">IFERROR(VLOOKUP(C5239,Tabla_Insumos,3,FALSE),0)</f>
        <v>0</v>
      </c>
      <c r="G5239" s="201">
        <f t="shared" ref="G5239:G5247" si="1859">ROUND(E5239*F5239,2)</f>
        <v>0</v>
      </c>
    </row>
    <row r="5240" spans="1:7" ht="24" customHeight="1" x14ac:dyDescent="0.2">
      <c r="A5240" s="211" t="str">
        <f t="shared" si="1855"/>
        <v/>
      </c>
      <c r="B5240" s="211" t="str">
        <f t="shared" si="1856"/>
        <v/>
      </c>
      <c r="C5240" s="220"/>
      <c r="D5240" s="174" t="str">
        <f t="shared" si="1857"/>
        <v/>
      </c>
      <c r="E5240" s="173"/>
      <c r="F5240" s="201">
        <f t="shared" si="1858"/>
        <v>0</v>
      </c>
      <c r="G5240" s="201">
        <f t="shared" si="1859"/>
        <v>0</v>
      </c>
    </row>
    <row r="5241" spans="1:7" ht="24" customHeight="1" x14ac:dyDescent="0.2">
      <c r="A5241" s="211" t="str">
        <f t="shared" si="1855"/>
        <v/>
      </c>
      <c r="B5241" s="211" t="str">
        <f t="shared" si="1856"/>
        <v/>
      </c>
      <c r="C5241" s="221"/>
      <c r="D5241" s="172" t="str">
        <f t="shared" si="1857"/>
        <v/>
      </c>
      <c r="E5241" s="176"/>
      <c r="F5241" s="201">
        <f t="shared" si="1858"/>
        <v>0</v>
      </c>
      <c r="G5241" s="201">
        <f t="shared" si="1859"/>
        <v>0</v>
      </c>
    </row>
    <row r="5242" spans="1:7" ht="24" customHeight="1" x14ac:dyDescent="0.2">
      <c r="A5242" s="211" t="str">
        <f t="shared" si="1855"/>
        <v/>
      </c>
      <c r="B5242" s="211" t="str">
        <f t="shared" si="1856"/>
        <v/>
      </c>
      <c r="C5242" s="221"/>
      <c r="D5242" s="172" t="str">
        <f t="shared" si="1857"/>
        <v/>
      </c>
      <c r="E5242" s="176"/>
      <c r="F5242" s="201">
        <f t="shared" si="1858"/>
        <v>0</v>
      </c>
      <c r="G5242" s="201">
        <f t="shared" si="1859"/>
        <v>0</v>
      </c>
    </row>
    <row r="5243" spans="1:7" ht="24" customHeight="1" x14ac:dyDescent="0.2">
      <c r="A5243" s="211" t="str">
        <f t="shared" si="1855"/>
        <v/>
      </c>
      <c r="B5243" s="211" t="str">
        <f t="shared" si="1856"/>
        <v/>
      </c>
      <c r="C5243" s="221"/>
      <c r="D5243" s="172" t="str">
        <f t="shared" si="1857"/>
        <v/>
      </c>
      <c r="E5243" s="176"/>
      <c r="F5243" s="201">
        <f t="shared" si="1858"/>
        <v>0</v>
      </c>
      <c r="G5243" s="201">
        <f t="shared" si="1859"/>
        <v>0</v>
      </c>
    </row>
    <row r="5244" spans="1:7" ht="24" customHeight="1" x14ac:dyDescent="0.2">
      <c r="A5244" s="211" t="str">
        <f t="shared" si="1855"/>
        <v/>
      </c>
      <c r="B5244" s="211" t="str">
        <f t="shared" si="1856"/>
        <v/>
      </c>
      <c r="C5244" s="221"/>
      <c r="D5244" s="172" t="str">
        <f t="shared" si="1857"/>
        <v/>
      </c>
      <c r="E5244" s="176"/>
      <c r="F5244" s="201">
        <f t="shared" si="1858"/>
        <v>0</v>
      </c>
      <c r="G5244" s="201">
        <f t="shared" si="1859"/>
        <v>0</v>
      </c>
    </row>
    <row r="5245" spans="1:7" ht="24" customHeight="1" x14ac:dyDescent="0.2">
      <c r="A5245" s="211" t="str">
        <f t="shared" si="1855"/>
        <v/>
      </c>
      <c r="B5245" s="211" t="str">
        <f t="shared" si="1856"/>
        <v/>
      </c>
      <c r="C5245" s="221"/>
      <c r="D5245" s="172" t="str">
        <f t="shared" si="1857"/>
        <v/>
      </c>
      <c r="E5245" s="176"/>
      <c r="F5245" s="201">
        <f t="shared" si="1858"/>
        <v>0</v>
      </c>
      <c r="G5245" s="201">
        <f t="shared" si="1859"/>
        <v>0</v>
      </c>
    </row>
    <row r="5246" spans="1:7" ht="24" customHeight="1" x14ac:dyDescent="0.2">
      <c r="A5246" s="211" t="str">
        <f t="shared" si="1855"/>
        <v/>
      </c>
      <c r="B5246" s="211" t="str">
        <f t="shared" si="1856"/>
        <v/>
      </c>
      <c r="C5246" s="221"/>
      <c r="D5246" s="172" t="str">
        <f t="shared" si="1857"/>
        <v/>
      </c>
      <c r="E5246" s="176"/>
      <c r="F5246" s="201">
        <f t="shared" si="1858"/>
        <v>0</v>
      </c>
      <c r="G5246" s="201">
        <f t="shared" si="1859"/>
        <v>0</v>
      </c>
    </row>
    <row r="5247" spans="1:7" ht="24" customHeight="1" x14ac:dyDescent="0.2">
      <c r="A5247" s="211" t="str">
        <f t="shared" si="1855"/>
        <v/>
      </c>
      <c r="B5247" s="211" t="str">
        <f t="shared" si="1856"/>
        <v/>
      </c>
      <c r="C5247" s="221"/>
      <c r="D5247" s="172" t="str">
        <f t="shared" si="1857"/>
        <v/>
      </c>
      <c r="E5247" s="176"/>
      <c r="F5247" s="201">
        <f t="shared" si="1858"/>
        <v>0</v>
      </c>
      <c r="G5247" s="201">
        <f t="shared" si="1859"/>
        <v>0</v>
      </c>
    </row>
    <row r="5248" spans="1:7" ht="24" customHeight="1" x14ac:dyDescent="0.2">
      <c r="A5248" s="213"/>
      <c r="E5248" s="178"/>
      <c r="F5248" s="195" t="s">
        <v>1746</v>
      </c>
      <c r="G5248" s="222">
        <f t="shared" ref="G5248" si="1860">SUBTOTAL(9,G5239:G5247)</f>
        <v>0</v>
      </c>
    </row>
    <row r="5249" spans="1:7" ht="24" customHeight="1" x14ac:dyDescent="0.2">
      <c r="A5249" s="212"/>
      <c r="E5249" s="178"/>
      <c r="G5249" s="194"/>
    </row>
    <row r="5250" spans="1:7" ht="24" customHeight="1" x14ac:dyDescent="0.2">
      <c r="A5250" s="214" t="str">
        <f t="shared" ref="A5250" si="1861">B5208</f>
        <v>22.8.1</v>
      </c>
      <c r="B5250" s="98" t="str">
        <f t="shared" ref="B5250" si="1862">C5208</f>
        <v>Mesadas de acero inoxidable</v>
      </c>
      <c r="C5250" s="197"/>
      <c r="D5250" s="197" t="s">
        <v>1747</v>
      </c>
      <c r="E5250" s="198"/>
      <c r="F5250" s="225" t="s">
        <v>1748</v>
      </c>
      <c r="G5250" s="226">
        <f t="shared" ref="G5250" si="1863">SUBTOTAL(9,G5213:G5249)</f>
        <v>0</v>
      </c>
    </row>
    <row r="5251" spans="1:7" ht="24" customHeight="1" x14ac:dyDescent="0.2">
      <c r="A5251" s="203" t="s">
        <v>1725</v>
      </c>
      <c r="B5251" s="204"/>
      <c r="C5251" s="99"/>
      <c r="D5251" s="99"/>
      <c r="E5251" s="99"/>
      <c r="F5251" s="99"/>
      <c r="G5251" s="215"/>
    </row>
    <row r="5252" spans="1:7" ht="24" customHeight="1" x14ac:dyDescent="0.2">
      <c r="A5252" s="206" t="s">
        <v>1726</v>
      </c>
      <c r="B5252" s="207" t="str">
        <f>Comitente</f>
        <v>SUBSECRETARIA DE OBRAS PUBLICAS</v>
      </c>
      <c r="C5252" s="216"/>
      <c r="D5252" s="74"/>
      <c r="E5252" s="74"/>
      <c r="F5252" s="190"/>
      <c r="G5252" s="191"/>
    </row>
    <row r="5253" spans="1:7" ht="24" customHeight="1" x14ac:dyDescent="0.2">
      <c r="A5253" s="206" t="s">
        <v>1727</v>
      </c>
      <c r="B5253" s="207">
        <f>Contratista</f>
        <v>0</v>
      </c>
      <c r="C5253" s="217"/>
      <c r="D5253" s="217"/>
      <c r="E5253" s="217"/>
      <c r="F5253" s="190"/>
      <c r="G5253" s="191"/>
    </row>
    <row r="5254" spans="1:7" ht="24" customHeight="1" x14ac:dyDescent="0.2">
      <c r="A5254" s="206" t="s">
        <v>1728</v>
      </c>
      <c r="B5254" s="207" t="str">
        <f>Obra</f>
        <v>CAPS. VIRGEN DE GUADALUPE</v>
      </c>
      <c r="C5254" s="217"/>
      <c r="D5254" s="217"/>
      <c r="E5254" s="217"/>
      <c r="F5254" s="190" t="s">
        <v>1729</v>
      </c>
      <c r="G5254" s="218">
        <f>Fecha_Base</f>
        <v>0</v>
      </c>
    </row>
    <row r="5255" spans="1:7" ht="24" customHeight="1" x14ac:dyDescent="0.2">
      <c r="A5255" s="208" t="s">
        <v>1730</v>
      </c>
      <c r="B5255" s="100" t="str">
        <f>Ubicación</f>
        <v xml:space="preserve"> Calle Enfermera Medina y Cristobal Colon - Dpto. CAUCETE   -  Sup. 227,50m2</v>
      </c>
      <c r="C5255" s="74"/>
      <c r="E5255" s="178"/>
      <c r="G5255" s="194"/>
    </row>
    <row r="5256" spans="1:7" ht="24" customHeight="1" x14ac:dyDescent="0.2">
      <c r="A5256" s="208" t="s">
        <v>1731</v>
      </c>
      <c r="B5256" s="192">
        <f t="shared" ref="B5256:B5305" si="1864">IFERROR(VALUE(LEFT(B5257,FIND(".",B5257)-1)),"")</f>
        <v>23</v>
      </c>
      <c r="C5256" s="71" t="str">
        <f>IFERROR(VLOOKUP(B5256,Tabla_CyP,2,FALSE),"VIDRIOS Y ESPEJOS ")</f>
        <v xml:space="preserve">VIDRIOS Y ESPEJOS </v>
      </c>
      <c r="E5256" s="178"/>
      <c r="G5256" s="194"/>
    </row>
    <row r="5257" spans="1:7" ht="24" customHeight="1" x14ac:dyDescent="0.2">
      <c r="A5257" s="208" t="s">
        <v>1732</v>
      </c>
      <c r="B5257" s="193" t="str">
        <f>IFERROR(VLOOKUP(COUNTIF($A$1:A5257,"ANALISIS DE PRECIOS"),Tabla_NumeroItem,2,FALSE),"")</f>
        <v>23.1</v>
      </c>
      <c r="C5257" s="71" t="str">
        <f>IFERROR(VLOOKUP(B5257,Tabla_CyP,2,FALSE),"")</f>
        <v>Cierre Perimetral</v>
      </c>
      <c r="E5257" s="178"/>
      <c r="F5257" s="190" t="s">
        <v>1733</v>
      </c>
      <c r="G5257" s="194" t="str">
        <f>IFERROR(VLOOKUP(B5257,Tabla_CyP,4,FALSE),"")</f>
        <v>ml</v>
      </c>
    </row>
    <row r="5258" spans="1:7" ht="24" customHeight="1" x14ac:dyDescent="0.2">
      <c r="A5258" s="208"/>
      <c r="B5258" s="100"/>
      <c r="E5258" s="178"/>
      <c r="G5258" s="194"/>
    </row>
    <row r="5259" spans="1:7" ht="24" customHeight="1" x14ac:dyDescent="0.2">
      <c r="A5259" s="419" t="s">
        <v>1734</v>
      </c>
      <c r="B5259" s="420"/>
      <c r="C5259" s="421" t="s">
        <v>1690</v>
      </c>
      <c r="D5259" s="421" t="s">
        <v>1735</v>
      </c>
      <c r="E5259" s="423" t="s">
        <v>1736</v>
      </c>
      <c r="F5259" s="425" t="s">
        <v>1737</v>
      </c>
      <c r="G5259" s="425" t="s">
        <v>1738</v>
      </c>
    </row>
    <row r="5260" spans="1:7" ht="24" customHeight="1" x14ac:dyDescent="0.2">
      <c r="A5260" s="209" t="s">
        <v>1739</v>
      </c>
      <c r="B5260" s="209" t="s">
        <v>1740</v>
      </c>
      <c r="C5260" s="422"/>
      <c r="D5260" s="422"/>
      <c r="E5260" s="424"/>
      <c r="F5260" s="426"/>
      <c r="G5260" s="426"/>
    </row>
    <row r="5261" spans="1:7" ht="24" customHeight="1" x14ac:dyDescent="0.2">
      <c r="A5261" s="189"/>
      <c r="B5261" s="210"/>
      <c r="C5261" s="89" t="s">
        <v>1741</v>
      </c>
      <c r="D5261" s="197"/>
      <c r="E5261" s="198"/>
      <c r="F5261" s="199"/>
      <c r="G5261" s="200"/>
    </row>
    <row r="5262" spans="1:7" ht="24" customHeight="1" x14ac:dyDescent="0.2">
      <c r="A5262" s="211" t="str">
        <f t="shared" ref="A5262:A5275" si="1865">IFERROR(VLOOKUP(C5262,Tabla_Insumos,4,FALSE),"")</f>
        <v/>
      </c>
      <c r="B5262" s="211" t="str">
        <f>IFERROR(VLOOKUP(C5262,Tabla_Insumos,5,FALSE),"")</f>
        <v/>
      </c>
      <c r="C5262" s="220"/>
      <c r="D5262" s="174" t="str">
        <f t="shared" ref="D5262:D5275" si="1866">IFERROR(VLOOKUP(C5262,Tabla_Insumos,2,FALSE),"")</f>
        <v/>
      </c>
      <c r="E5262" s="173"/>
      <c r="F5262" s="201">
        <f t="shared" ref="F5262:F5275" si="1867">IFERROR(VLOOKUP(C5262,Tabla_Insumos,3,FALSE),0)</f>
        <v>0</v>
      </c>
      <c r="G5262" s="201">
        <f t="shared" ref="G5262:G5275" si="1868">ROUND(E5262*F5262,2)</f>
        <v>0</v>
      </c>
    </row>
    <row r="5263" spans="1:7" ht="24" customHeight="1" x14ac:dyDescent="0.2">
      <c r="A5263" s="211" t="str">
        <f t="shared" si="1865"/>
        <v/>
      </c>
      <c r="B5263" s="211" t="str">
        <f t="shared" ref="B5263:B5275" si="1869">IFERROR(VLOOKUP(C5263,Tabla_Insumos,5,FALSE),"")</f>
        <v/>
      </c>
      <c r="C5263" s="220"/>
      <c r="D5263" s="174" t="str">
        <f t="shared" si="1866"/>
        <v/>
      </c>
      <c r="E5263" s="173"/>
      <c r="F5263" s="201">
        <f t="shared" si="1867"/>
        <v>0</v>
      </c>
      <c r="G5263" s="201">
        <f t="shared" si="1868"/>
        <v>0</v>
      </c>
    </row>
    <row r="5264" spans="1:7" ht="24" customHeight="1" x14ac:dyDescent="0.2">
      <c r="A5264" s="211" t="str">
        <f t="shared" si="1865"/>
        <v/>
      </c>
      <c r="B5264" s="211" t="str">
        <f t="shared" si="1869"/>
        <v/>
      </c>
      <c r="C5264" s="227"/>
      <c r="D5264" s="174" t="str">
        <f t="shared" si="1866"/>
        <v/>
      </c>
      <c r="E5264" s="173"/>
      <c r="F5264" s="201">
        <f t="shared" si="1867"/>
        <v>0</v>
      </c>
      <c r="G5264" s="201">
        <f t="shared" si="1868"/>
        <v>0</v>
      </c>
    </row>
    <row r="5265" spans="1:7" ht="24" customHeight="1" x14ac:dyDescent="0.2">
      <c r="A5265" s="211" t="str">
        <f t="shared" si="1865"/>
        <v/>
      </c>
      <c r="B5265" s="211" t="str">
        <f t="shared" si="1869"/>
        <v/>
      </c>
      <c r="C5265" s="220"/>
      <c r="D5265" s="174" t="str">
        <f t="shared" si="1866"/>
        <v/>
      </c>
      <c r="E5265" s="173"/>
      <c r="F5265" s="201">
        <f t="shared" si="1867"/>
        <v>0</v>
      </c>
      <c r="G5265" s="201">
        <f t="shared" si="1868"/>
        <v>0</v>
      </c>
    </row>
    <row r="5266" spans="1:7" ht="24" customHeight="1" x14ac:dyDescent="0.2">
      <c r="A5266" s="211" t="str">
        <f t="shared" si="1865"/>
        <v/>
      </c>
      <c r="B5266" s="211" t="str">
        <f t="shared" si="1869"/>
        <v/>
      </c>
      <c r="C5266" s="221"/>
      <c r="D5266" s="172" t="str">
        <f t="shared" si="1866"/>
        <v/>
      </c>
      <c r="E5266" s="176"/>
      <c r="F5266" s="201">
        <f t="shared" si="1867"/>
        <v>0</v>
      </c>
      <c r="G5266" s="201">
        <f t="shared" si="1868"/>
        <v>0</v>
      </c>
    </row>
    <row r="5267" spans="1:7" ht="24" customHeight="1" x14ac:dyDescent="0.2">
      <c r="A5267" s="211" t="str">
        <f t="shared" si="1865"/>
        <v/>
      </c>
      <c r="B5267" s="211" t="str">
        <f t="shared" si="1869"/>
        <v/>
      </c>
      <c r="C5267" s="221"/>
      <c r="D5267" s="172" t="str">
        <f t="shared" si="1866"/>
        <v/>
      </c>
      <c r="E5267" s="176"/>
      <c r="F5267" s="201">
        <f t="shared" si="1867"/>
        <v>0</v>
      </c>
      <c r="G5267" s="201">
        <f t="shared" si="1868"/>
        <v>0</v>
      </c>
    </row>
    <row r="5268" spans="1:7" ht="24" customHeight="1" x14ac:dyDescent="0.2">
      <c r="A5268" s="211" t="str">
        <f t="shared" si="1865"/>
        <v/>
      </c>
      <c r="B5268" s="211" t="str">
        <f t="shared" si="1869"/>
        <v/>
      </c>
      <c r="C5268" s="221"/>
      <c r="D5268" s="172" t="str">
        <f t="shared" si="1866"/>
        <v/>
      </c>
      <c r="E5268" s="176"/>
      <c r="F5268" s="201">
        <f t="shared" si="1867"/>
        <v>0</v>
      </c>
      <c r="G5268" s="201">
        <f t="shared" si="1868"/>
        <v>0</v>
      </c>
    </row>
    <row r="5269" spans="1:7" ht="24" customHeight="1" x14ac:dyDescent="0.2">
      <c r="A5269" s="211" t="str">
        <f t="shared" si="1865"/>
        <v/>
      </c>
      <c r="B5269" s="211" t="str">
        <f t="shared" si="1869"/>
        <v/>
      </c>
      <c r="C5269" s="221"/>
      <c r="D5269" s="172" t="str">
        <f t="shared" si="1866"/>
        <v/>
      </c>
      <c r="E5269" s="176"/>
      <c r="F5269" s="201">
        <f t="shared" si="1867"/>
        <v>0</v>
      </c>
      <c r="G5269" s="201">
        <f t="shared" si="1868"/>
        <v>0</v>
      </c>
    </row>
    <row r="5270" spans="1:7" ht="24" customHeight="1" x14ac:dyDescent="0.2">
      <c r="A5270" s="211" t="str">
        <f t="shared" si="1865"/>
        <v/>
      </c>
      <c r="B5270" s="211" t="str">
        <f t="shared" si="1869"/>
        <v/>
      </c>
      <c r="C5270" s="221"/>
      <c r="D5270" s="172" t="str">
        <f t="shared" si="1866"/>
        <v/>
      </c>
      <c r="E5270" s="176"/>
      <c r="F5270" s="201">
        <f t="shared" si="1867"/>
        <v>0</v>
      </c>
      <c r="G5270" s="201">
        <f t="shared" si="1868"/>
        <v>0</v>
      </c>
    </row>
    <row r="5271" spans="1:7" ht="24" customHeight="1" x14ac:dyDescent="0.2">
      <c r="A5271" s="211" t="str">
        <f t="shared" si="1865"/>
        <v/>
      </c>
      <c r="B5271" s="211" t="str">
        <f t="shared" si="1869"/>
        <v/>
      </c>
      <c r="C5271" s="221"/>
      <c r="D5271" s="172" t="str">
        <f t="shared" si="1866"/>
        <v/>
      </c>
      <c r="E5271" s="176"/>
      <c r="F5271" s="201">
        <f t="shared" si="1867"/>
        <v>0</v>
      </c>
      <c r="G5271" s="201">
        <f t="shared" si="1868"/>
        <v>0</v>
      </c>
    </row>
    <row r="5272" spans="1:7" ht="24" customHeight="1" x14ac:dyDescent="0.2">
      <c r="A5272" s="211" t="str">
        <f t="shared" si="1865"/>
        <v/>
      </c>
      <c r="B5272" s="211" t="str">
        <f t="shared" si="1869"/>
        <v/>
      </c>
      <c r="C5272" s="221"/>
      <c r="D5272" s="172" t="str">
        <f t="shared" si="1866"/>
        <v/>
      </c>
      <c r="E5272" s="176"/>
      <c r="F5272" s="201">
        <f t="shared" si="1867"/>
        <v>0</v>
      </c>
      <c r="G5272" s="201">
        <f t="shared" si="1868"/>
        <v>0</v>
      </c>
    </row>
    <row r="5273" spans="1:7" ht="24" customHeight="1" x14ac:dyDescent="0.2">
      <c r="A5273" s="211" t="str">
        <f t="shared" si="1865"/>
        <v/>
      </c>
      <c r="B5273" s="211" t="str">
        <f t="shared" si="1869"/>
        <v/>
      </c>
      <c r="C5273" s="221"/>
      <c r="D5273" s="172" t="str">
        <f t="shared" si="1866"/>
        <v/>
      </c>
      <c r="E5273" s="176"/>
      <c r="F5273" s="201">
        <f t="shared" si="1867"/>
        <v>0</v>
      </c>
      <c r="G5273" s="201">
        <f t="shared" si="1868"/>
        <v>0</v>
      </c>
    </row>
    <row r="5274" spans="1:7" ht="24" customHeight="1" x14ac:dyDescent="0.2">
      <c r="A5274" s="211" t="str">
        <f t="shared" si="1865"/>
        <v/>
      </c>
      <c r="B5274" s="211" t="str">
        <f t="shared" si="1869"/>
        <v/>
      </c>
      <c r="C5274" s="221"/>
      <c r="D5274" s="172" t="str">
        <f t="shared" si="1866"/>
        <v/>
      </c>
      <c r="E5274" s="176"/>
      <c r="F5274" s="201">
        <f t="shared" si="1867"/>
        <v>0</v>
      </c>
      <c r="G5274" s="201">
        <f t="shared" si="1868"/>
        <v>0</v>
      </c>
    </row>
    <row r="5275" spans="1:7" ht="24" customHeight="1" x14ac:dyDescent="0.2">
      <c r="A5275" s="211" t="str">
        <f t="shared" si="1865"/>
        <v/>
      </c>
      <c r="B5275" s="211" t="str">
        <f t="shared" si="1869"/>
        <v/>
      </c>
      <c r="C5275" s="221"/>
      <c r="D5275" s="172" t="str">
        <f t="shared" si="1866"/>
        <v/>
      </c>
      <c r="E5275" s="176"/>
      <c r="F5275" s="202">
        <f t="shared" si="1867"/>
        <v>0</v>
      </c>
      <c r="G5275" s="201">
        <f t="shared" si="1868"/>
        <v>0</v>
      </c>
    </row>
    <row r="5276" spans="1:7" ht="24" customHeight="1" x14ac:dyDescent="0.2">
      <c r="A5276" s="212"/>
      <c r="E5276" s="178"/>
      <c r="F5276" s="195" t="s">
        <v>1742</v>
      </c>
      <c r="G5276" s="222">
        <f t="shared" ref="G5276:G5325" si="1870">SUBTOTAL(9,G5262:G5275)</f>
        <v>0</v>
      </c>
    </row>
    <row r="5277" spans="1:7" ht="24" customHeight="1" x14ac:dyDescent="0.2">
      <c r="A5277" s="212"/>
      <c r="C5277" s="74" t="s">
        <v>1743</v>
      </c>
      <c r="E5277" s="178"/>
      <c r="G5277" s="194"/>
    </row>
    <row r="5278" spans="1:7" ht="24" customHeight="1" x14ac:dyDescent="0.2">
      <c r="A5278" s="211" t="str">
        <f t="shared" ref="A5278:A5285" si="1871">IFERROR(VLOOKUP(C5278,Tabla_Insumos,4,FALSE),"")</f>
        <v/>
      </c>
      <c r="B5278" s="211" t="str">
        <f t="shared" ref="B5278:B5285" si="1872">IFERROR(VLOOKUP(A5278,Tabla_Indices,5,FALSE),"")</f>
        <v/>
      </c>
      <c r="C5278" s="220"/>
      <c r="D5278" s="174" t="str">
        <f t="shared" ref="D5278:D5285" si="1873">IFERROR(VLOOKUP(C5278,Tabla_Insumos,2,FALSE),"")</f>
        <v/>
      </c>
      <c r="E5278" s="173"/>
      <c r="F5278" s="201">
        <f t="shared" ref="F5278:F5285" si="1874">IFERROR(VLOOKUP(C5278,Tabla_Insumos,3,FALSE),0)</f>
        <v>0</v>
      </c>
      <c r="G5278" s="201">
        <f t="shared" ref="G5278:G5285" si="1875">ROUND(E5278*F5278,2)</f>
        <v>0</v>
      </c>
    </row>
    <row r="5279" spans="1:7" ht="24" customHeight="1" x14ac:dyDescent="0.2">
      <c r="A5279" s="211" t="str">
        <f t="shared" si="1871"/>
        <v/>
      </c>
      <c r="B5279" s="211" t="str">
        <f t="shared" si="1872"/>
        <v/>
      </c>
      <c r="C5279" s="220"/>
      <c r="D5279" s="174" t="str">
        <f t="shared" si="1873"/>
        <v/>
      </c>
      <c r="E5279" s="173"/>
      <c r="F5279" s="201">
        <f t="shared" si="1874"/>
        <v>0</v>
      </c>
      <c r="G5279" s="201">
        <f t="shared" si="1875"/>
        <v>0</v>
      </c>
    </row>
    <row r="5280" spans="1:7" ht="24" customHeight="1" x14ac:dyDescent="0.2">
      <c r="A5280" s="211" t="str">
        <f t="shared" si="1871"/>
        <v/>
      </c>
      <c r="B5280" s="211" t="str">
        <f t="shared" si="1872"/>
        <v/>
      </c>
      <c r="C5280" s="220"/>
      <c r="D5280" s="174" t="str">
        <f t="shared" si="1873"/>
        <v/>
      </c>
      <c r="E5280" s="173"/>
      <c r="F5280" s="201">
        <f t="shared" si="1874"/>
        <v>0</v>
      </c>
      <c r="G5280" s="201">
        <f t="shared" si="1875"/>
        <v>0</v>
      </c>
    </row>
    <row r="5281" spans="1:7" ht="24" customHeight="1" x14ac:dyDescent="0.2">
      <c r="A5281" s="211" t="str">
        <f t="shared" si="1871"/>
        <v/>
      </c>
      <c r="B5281" s="211" t="str">
        <f t="shared" si="1872"/>
        <v/>
      </c>
      <c r="C5281" s="220"/>
      <c r="D5281" s="174" t="str">
        <f t="shared" si="1873"/>
        <v/>
      </c>
      <c r="E5281" s="173"/>
      <c r="F5281" s="201">
        <f t="shared" si="1874"/>
        <v>0</v>
      </c>
      <c r="G5281" s="201">
        <f t="shared" si="1875"/>
        <v>0</v>
      </c>
    </row>
    <row r="5282" spans="1:7" ht="24" customHeight="1" x14ac:dyDescent="0.2">
      <c r="A5282" s="211" t="str">
        <f t="shared" si="1871"/>
        <v/>
      </c>
      <c r="B5282" s="211" t="str">
        <f t="shared" si="1872"/>
        <v/>
      </c>
      <c r="C5282" s="220"/>
      <c r="D5282" s="174" t="str">
        <f t="shared" si="1873"/>
        <v/>
      </c>
      <c r="E5282" s="173"/>
      <c r="F5282" s="201">
        <f t="shared" si="1874"/>
        <v>0</v>
      </c>
      <c r="G5282" s="201">
        <f t="shared" si="1875"/>
        <v>0</v>
      </c>
    </row>
    <row r="5283" spans="1:7" ht="24" customHeight="1" x14ac:dyDescent="0.2">
      <c r="A5283" s="211" t="str">
        <f t="shared" si="1871"/>
        <v/>
      </c>
      <c r="B5283" s="211" t="str">
        <f t="shared" si="1872"/>
        <v/>
      </c>
      <c r="C5283" s="220"/>
      <c r="D5283" s="174" t="str">
        <f t="shared" si="1873"/>
        <v/>
      </c>
      <c r="E5283" s="173"/>
      <c r="F5283" s="201">
        <f t="shared" si="1874"/>
        <v>0</v>
      </c>
      <c r="G5283" s="201">
        <f t="shared" si="1875"/>
        <v>0</v>
      </c>
    </row>
    <row r="5284" spans="1:7" ht="24" customHeight="1" x14ac:dyDescent="0.2">
      <c r="A5284" s="211" t="str">
        <f t="shared" si="1871"/>
        <v/>
      </c>
      <c r="B5284" s="211" t="str">
        <f t="shared" si="1872"/>
        <v/>
      </c>
      <c r="C5284" s="221"/>
      <c r="D5284" s="172" t="str">
        <f t="shared" si="1873"/>
        <v/>
      </c>
      <c r="E5284" s="176"/>
      <c r="F5284" s="201">
        <f t="shared" si="1874"/>
        <v>0</v>
      </c>
      <c r="G5284" s="201">
        <f t="shared" si="1875"/>
        <v>0</v>
      </c>
    </row>
    <row r="5285" spans="1:7" ht="24" customHeight="1" x14ac:dyDescent="0.2">
      <c r="A5285" s="211" t="str">
        <f t="shared" si="1871"/>
        <v/>
      </c>
      <c r="B5285" s="211" t="str">
        <f t="shared" si="1872"/>
        <v/>
      </c>
      <c r="C5285" s="221"/>
      <c r="D5285" s="172" t="str">
        <f t="shared" si="1873"/>
        <v/>
      </c>
      <c r="E5285" s="176"/>
      <c r="F5285" s="201">
        <f t="shared" si="1874"/>
        <v>0</v>
      </c>
      <c r="G5285" s="201">
        <f t="shared" si="1875"/>
        <v>0</v>
      </c>
    </row>
    <row r="5286" spans="1:7" ht="24" customHeight="1" x14ac:dyDescent="0.2">
      <c r="A5286" s="212"/>
      <c r="E5286" s="178"/>
      <c r="F5286" s="195" t="s">
        <v>1744</v>
      </c>
      <c r="G5286" s="222">
        <f t="shared" ref="G5286:G5335" si="1876">SUBTOTAL(9,G5278:G5285)</f>
        <v>0</v>
      </c>
    </row>
    <row r="5287" spans="1:7" ht="24" customHeight="1" x14ac:dyDescent="0.2">
      <c r="A5287" s="212"/>
      <c r="C5287" s="74" t="s">
        <v>1745</v>
      </c>
      <c r="E5287" s="178"/>
      <c r="G5287" s="194"/>
    </row>
    <row r="5288" spans="1:7" ht="24" customHeight="1" x14ac:dyDescent="0.2">
      <c r="A5288" s="211" t="str">
        <f t="shared" ref="A5288:A5296" si="1877">IFERROR(VLOOKUP(C5288,Tabla_Insumos,4,FALSE),"")</f>
        <v/>
      </c>
      <c r="B5288" s="211" t="str">
        <f t="shared" ref="B5288:B5296" si="1878">IFERROR(VLOOKUP(C5288,Tabla_Insumos,5,FALSE),"")</f>
        <v/>
      </c>
      <c r="C5288" s="220"/>
      <c r="D5288" s="174" t="str">
        <f t="shared" ref="D5288:D5296" si="1879">IFERROR(VLOOKUP(C5288,Tabla_Insumos,2,FALSE),"")</f>
        <v/>
      </c>
      <c r="E5288" s="173"/>
      <c r="F5288" s="201">
        <f t="shared" ref="F5288:F5296" si="1880">IFERROR(VLOOKUP(C5288,Tabla_Insumos,3,FALSE),0)</f>
        <v>0</v>
      </c>
      <c r="G5288" s="201">
        <f t="shared" ref="G5288:G5296" si="1881">ROUND(E5288*F5288,2)</f>
        <v>0</v>
      </c>
    </row>
    <row r="5289" spans="1:7" ht="24" customHeight="1" x14ac:dyDescent="0.2">
      <c r="A5289" s="211" t="str">
        <f t="shared" si="1877"/>
        <v/>
      </c>
      <c r="B5289" s="211" t="str">
        <f t="shared" si="1878"/>
        <v/>
      </c>
      <c r="C5289" s="220"/>
      <c r="D5289" s="174" t="str">
        <f t="shared" si="1879"/>
        <v/>
      </c>
      <c r="E5289" s="173"/>
      <c r="F5289" s="201">
        <f t="shared" si="1880"/>
        <v>0</v>
      </c>
      <c r="G5289" s="201">
        <f t="shared" si="1881"/>
        <v>0</v>
      </c>
    </row>
    <row r="5290" spans="1:7" ht="24" customHeight="1" x14ac:dyDescent="0.2">
      <c r="A5290" s="211" t="str">
        <f t="shared" si="1877"/>
        <v/>
      </c>
      <c r="B5290" s="211" t="str">
        <f t="shared" si="1878"/>
        <v/>
      </c>
      <c r="C5290" s="221"/>
      <c r="D5290" s="172" t="str">
        <f t="shared" si="1879"/>
        <v/>
      </c>
      <c r="E5290" s="176"/>
      <c r="F5290" s="201">
        <f t="shared" si="1880"/>
        <v>0</v>
      </c>
      <c r="G5290" s="201">
        <f t="shared" si="1881"/>
        <v>0</v>
      </c>
    </row>
    <row r="5291" spans="1:7" ht="24" customHeight="1" x14ac:dyDescent="0.2">
      <c r="A5291" s="211" t="str">
        <f t="shared" si="1877"/>
        <v/>
      </c>
      <c r="B5291" s="211" t="str">
        <f t="shared" si="1878"/>
        <v/>
      </c>
      <c r="C5291" s="221"/>
      <c r="D5291" s="172" t="str">
        <f t="shared" si="1879"/>
        <v/>
      </c>
      <c r="E5291" s="176"/>
      <c r="F5291" s="201">
        <f t="shared" si="1880"/>
        <v>0</v>
      </c>
      <c r="G5291" s="201">
        <f t="shared" si="1881"/>
        <v>0</v>
      </c>
    </row>
    <row r="5292" spans="1:7" ht="24" customHeight="1" x14ac:dyDescent="0.2">
      <c r="A5292" s="211" t="str">
        <f t="shared" si="1877"/>
        <v/>
      </c>
      <c r="B5292" s="211" t="str">
        <f t="shared" si="1878"/>
        <v/>
      </c>
      <c r="C5292" s="221"/>
      <c r="D5292" s="172" t="str">
        <f t="shared" si="1879"/>
        <v/>
      </c>
      <c r="E5292" s="176"/>
      <c r="F5292" s="201">
        <f t="shared" si="1880"/>
        <v>0</v>
      </c>
      <c r="G5292" s="201">
        <f t="shared" si="1881"/>
        <v>0</v>
      </c>
    </row>
    <row r="5293" spans="1:7" ht="24" customHeight="1" x14ac:dyDescent="0.2">
      <c r="A5293" s="211" t="str">
        <f t="shared" si="1877"/>
        <v/>
      </c>
      <c r="B5293" s="211" t="str">
        <f t="shared" si="1878"/>
        <v/>
      </c>
      <c r="C5293" s="221"/>
      <c r="D5293" s="172" t="str">
        <f t="shared" si="1879"/>
        <v/>
      </c>
      <c r="E5293" s="176"/>
      <c r="F5293" s="201">
        <f t="shared" si="1880"/>
        <v>0</v>
      </c>
      <c r="G5293" s="201">
        <f t="shared" si="1881"/>
        <v>0</v>
      </c>
    </row>
    <row r="5294" spans="1:7" ht="24" customHeight="1" x14ac:dyDescent="0.2">
      <c r="A5294" s="211" t="str">
        <f t="shared" si="1877"/>
        <v/>
      </c>
      <c r="B5294" s="211" t="str">
        <f t="shared" si="1878"/>
        <v/>
      </c>
      <c r="C5294" s="221"/>
      <c r="D5294" s="172" t="str">
        <f t="shared" si="1879"/>
        <v/>
      </c>
      <c r="E5294" s="176"/>
      <c r="F5294" s="201">
        <f t="shared" si="1880"/>
        <v>0</v>
      </c>
      <c r="G5294" s="201">
        <f t="shared" si="1881"/>
        <v>0</v>
      </c>
    </row>
    <row r="5295" spans="1:7" ht="24" customHeight="1" x14ac:dyDescent="0.2">
      <c r="A5295" s="211" t="str">
        <f t="shared" si="1877"/>
        <v/>
      </c>
      <c r="B5295" s="211" t="str">
        <f t="shared" si="1878"/>
        <v/>
      </c>
      <c r="C5295" s="221"/>
      <c r="D5295" s="172" t="str">
        <f t="shared" si="1879"/>
        <v/>
      </c>
      <c r="E5295" s="176"/>
      <c r="F5295" s="201">
        <f t="shared" si="1880"/>
        <v>0</v>
      </c>
      <c r="G5295" s="201">
        <f t="shared" si="1881"/>
        <v>0</v>
      </c>
    </row>
    <row r="5296" spans="1:7" ht="24" customHeight="1" x14ac:dyDescent="0.2">
      <c r="A5296" s="211" t="str">
        <f t="shared" si="1877"/>
        <v/>
      </c>
      <c r="B5296" s="211" t="str">
        <f t="shared" si="1878"/>
        <v/>
      </c>
      <c r="C5296" s="221"/>
      <c r="D5296" s="172" t="str">
        <f t="shared" si="1879"/>
        <v/>
      </c>
      <c r="E5296" s="176"/>
      <c r="F5296" s="201">
        <f t="shared" si="1880"/>
        <v>0</v>
      </c>
      <c r="G5296" s="201">
        <f t="shared" si="1881"/>
        <v>0</v>
      </c>
    </row>
    <row r="5297" spans="1:7" ht="24" customHeight="1" x14ac:dyDescent="0.2">
      <c r="A5297" s="213"/>
      <c r="E5297" s="178"/>
      <c r="F5297" s="195" t="s">
        <v>1746</v>
      </c>
      <c r="G5297" s="222">
        <f t="shared" ref="G5297:G5346" si="1882">SUBTOTAL(9,G5288:G5296)</f>
        <v>0</v>
      </c>
    </row>
    <row r="5298" spans="1:7" ht="24" customHeight="1" x14ac:dyDescent="0.2">
      <c r="A5298" s="212"/>
      <c r="E5298" s="178"/>
      <c r="G5298" s="194"/>
    </row>
    <row r="5299" spans="1:7" ht="24" customHeight="1" x14ac:dyDescent="0.2">
      <c r="A5299" s="214" t="str">
        <f t="shared" ref="A5299" si="1883">B5257</f>
        <v>23.1</v>
      </c>
      <c r="B5299" s="98" t="str">
        <f t="shared" ref="B5299" si="1884">C5257</f>
        <v>Cierre Perimetral</v>
      </c>
      <c r="C5299" s="197"/>
      <c r="D5299" s="197" t="s">
        <v>1747</v>
      </c>
      <c r="E5299" s="198"/>
      <c r="F5299" s="225" t="s">
        <v>1748</v>
      </c>
      <c r="G5299" s="226">
        <f t="shared" ref="G5299:G5348" si="1885">SUBTOTAL(9,G5262:G5298)</f>
        <v>0</v>
      </c>
    </row>
    <row r="5300" spans="1:7" ht="24" customHeight="1" x14ac:dyDescent="0.2">
      <c r="A5300" s="203" t="s">
        <v>1725</v>
      </c>
      <c r="B5300" s="204"/>
      <c r="C5300" s="99"/>
      <c r="D5300" s="99"/>
      <c r="E5300" s="99"/>
      <c r="F5300" s="99"/>
      <c r="G5300" s="215"/>
    </row>
    <row r="5301" spans="1:7" ht="24" customHeight="1" x14ac:dyDescent="0.2">
      <c r="A5301" s="206" t="s">
        <v>1726</v>
      </c>
      <c r="B5301" s="207" t="str">
        <f>Comitente</f>
        <v>SUBSECRETARIA DE OBRAS PUBLICAS</v>
      </c>
      <c r="C5301" s="216"/>
      <c r="D5301" s="74"/>
      <c r="E5301" s="74"/>
      <c r="F5301" s="190"/>
      <c r="G5301" s="191"/>
    </row>
    <row r="5302" spans="1:7" ht="24" customHeight="1" x14ac:dyDescent="0.2">
      <c r="A5302" s="206" t="s">
        <v>1727</v>
      </c>
      <c r="B5302" s="207">
        <f>Contratista</f>
        <v>0</v>
      </c>
      <c r="C5302" s="217"/>
      <c r="D5302" s="217"/>
      <c r="E5302" s="217"/>
      <c r="F5302" s="190"/>
      <c r="G5302" s="191"/>
    </row>
    <row r="5303" spans="1:7" ht="24" customHeight="1" x14ac:dyDescent="0.2">
      <c r="A5303" s="206" t="s">
        <v>1728</v>
      </c>
      <c r="B5303" s="207" t="str">
        <f>Obra</f>
        <v>CAPS. VIRGEN DE GUADALUPE</v>
      </c>
      <c r="C5303" s="217"/>
      <c r="D5303" s="217"/>
      <c r="E5303" s="217"/>
      <c r="F5303" s="190" t="s">
        <v>1729</v>
      </c>
      <c r="G5303" s="218">
        <f>Fecha_Base</f>
        <v>0</v>
      </c>
    </row>
    <row r="5304" spans="1:7" ht="24" customHeight="1" x14ac:dyDescent="0.2">
      <c r="A5304" s="208" t="s">
        <v>1730</v>
      </c>
      <c r="B5304" s="100" t="str">
        <f>Ubicación</f>
        <v xml:space="preserve"> Calle Enfermera Medina y Cristobal Colon - Dpto. CAUCETE   -  Sup. 227,50m2</v>
      </c>
      <c r="C5304" s="74"/>
      <c r="E5304" s="178"/>
      <c r="G5304" s="194"/>
    </row>
    <row r="5305" spans="1:7" ht="24" customHeight="1" x14ac:dyDescent="0.2">
      <c r="A5305" s="208" t="s">
        <v>1731</v>
      </c>
      <c r="B5305" s="192">
        <f t="shared" si="1864"/>
        <v>23</v>
      </c>
      <c r="C5305" s="71" t="str">
        <f>IFERROR(VLOOKUP(B5305,Tabla_CyP,2,FALSE),"VIDRIOS Y ESPEJOS ")</f>
        <v xml:space="preserve">VIDRIOS Y ESPEJOS </v>
      </c>
      <c r="E5305" s="178"/>
      <c r="G5305" s="194"/>
    </row>
    <row r="5306" spans="1:7" ht="24" customHeight="1" x14ac:dyDescent="0.2">
      <c r="A5306" s="208" t="s">
        <v>1732</v>
      </c>
      <c r="B5306" s="193" t="str">
        <f>IFERROR(VLOOKUP(COUNTIF($A$1:A5306,"ANALISIS DE PRECIOS"),Tabla_NumeroItem,2,FALSE),"")</f>
        <v>23.3</v>
      </c>
      <c r="C5306" s="71" t="str">
        <f>IFERROR(VLOOKUP(B5306,Tabla_CyP,2,FALSE),"")</f>
        <v xml:space="preserve">Rampas </v>
      </c>
      <c r="E5306" s="178"/>
      <c r="F5306" s="190" t="s">
        <v>1733</v>
      </c>
      <c r="G5306" s="194" t="str">
        <f>IFERROR(VLOOKUP(B5306,Tabla_CyP,4,FALSE),"")</f>
        <v>m2</v>
      </c>
    </row>
    <row r="5307" spans="1:7" ht="24" customHeight="1" x14ac:dyDescent="0.2">
      <c r="A5307" s="208"/>
      <c r="B5307" s="100"/>
      <c r="E5307" s="178"/>
      <c r="G5307" s="194"/>
    </row>
    <row r="5308" spans="1:7" ht="24" customHeight="1" x14ac:dyDescent="0.2">
      <c r="A5308" s="419" t="s">
        <v>1734</v>
      </c>
      <c r="B5308" s="420"/>
      <c r="C5308" s="421" t="s">
        <v>1690</v>
      </c>
      <c r="D5308" s="421" t="s">
        <v>1735</v>
      </c>
      <c r="E5308" s="423" t="s">
        <v>1736</v>
      </c>
      <c r="F5308" s="425" t="s">
        <v>1737</v>
      </c>
      <c r="G5308" s="425" t="s">
        <v>1738</v>
      </c>
    </row>
    <row r="5309" spans="1:7" ht="24" customHeight="1" x14ac:dyDescent="0.2">
      <c r="A5309" s="209" t="s">
        <v>1739</v>
      </c>
      <c r="B5309" s="209" t="s">
        <v>1740</v>
      </c>
      <c r="C5309" s="422"/>
      <c r="D5309" s="422"/>
      <c r="E5309" s="424"/>
      <c r="F5309" s="426"/>
      <c r="G5309" s="426"/>
    </row>
    <row r="5310" spans="1:7" ht="24" customHeight="1" x14ac:dyDescent="0.2">
      <c r="A5310" s="189"/>
      <c r="B5310" s="210"/>
      <c r="C5310" s="89" t="s">
        <v>1741</v>
      </c>
      <c r="D5310" s="197"/>
      <c r="E5310" s="198"/>
      <c r="F5310" s="199"/>
      <c r="G5310" s="200"/>
    </row>
    <row r="5311" spans="1:7" ht="24" customHeight="1" x14ac:dyDescent="0.2">
      <c r="A5311" s="211" t="str">
        <f t="shared" ref="A5311:A5324" si="1886">IFERROR(VLOOKUP(C5311,Tabla_Insumos,4,FALSE),"")</f>
        <v/>
      </c>
      <c r="B5311" s="211" t="str">
        <f>IFERROR(VLOOKUP(C5311,Tabla_Insumos,5,FALSE),"")</f>
        <v/>
      </c>
      <c r="C5311" s="220"/>
      <c r="D5311" s="174" t="str">
        <f t="shared" ref="D5311:D5324" si="1887">IFERROR(VLOOKUP(C5311,Tabla_Insumos,2,FALSE),"")</f>
        <v/>
      </c>
      <c r="E5311" s="173"/>
      <c r="F5311" s="201">
        <f t="shared" ref="F5311:F5324" si="1888">IFERROR(VLOOKUP(C5311,Tabla_Insumos,3,FALSE),0)</f>
        <v>0</v>
      </c>
      <c r="G5311" s="201">
        <f t="shared" ref="G5311:G5324" si="1889">ROUND(E5311*F5311,2)</f>
        <v>0</v>
      </c>
    </row>
    <row r="5312" spans="1:7" ht="24" customHeight="1" x14ac:dyDescent="0.2">
      <c r="A5312" s="211" t="str">
        <f t="shared" si="1886"/>
        <v/>
      </c>
      <c r="B5312" s="211" t="str">
        <f t="shared" ref="B5312:B5324" si="1890">IFERROR(VLOOKUP(C5312,Tabla_Insumos,5,FALSE),"")</f>
        <v/>
      </c>
      <c r="C5312" s="220"/>
      <c r="D5312" s="174" t="str">
        <f t="shared" si="1887"/>
        <v/>
      </c>
      <c r="E5312" s="173"/>
      <c r="F5312" s="201">
        <f t="shared" si="1888"/>
        <v>0</v>
      </c>
      <c r="G5312" s="201">
        <f t="shared" si="1889"/>
        <v>0</v>
      </c>
    </row>
    <row r="5313" spans="1:7" ht="24" customHeight="1" x14ac:dyDescent="0.2">
      <c r="A5313" s="211" t="str">
        <f t="shared" si="1886"/>
        <v/>
      </c>
      <c r="B5313" s="211" t="str">
        <f t="shared" si="1890"/>
        <v/>
      </c>
      <c r="C5313" s="227"/>
      <c r="D5313" s="174" t="str">
        <f t="shared" si="1887"/>
        <v/>
      </c>
      <c r="E5313" s="173"/>
      <c r="F5313" s="201">
        <f t="shared" si="1888"/>
        <v>0</v>
      </c>
      <c r="G5313" s="201">
        <f t="shared" si="1889"/>
        <v>0</v>
      </c>
    </row>
    <row r="5314" spans="1:7" ht="24" customHeight="1" x14ac:dyDescent="0.2">
      <c r="A5314" s="211" t="str">
        <f t="shared" si="1886"/>
        <v/>
      </c>
      <c r="B5314" s="211" t="str">
        <f t="shared" si="1890"/>
        <v/>
      </c>
      <c r="C5314" s="220"/>
      <c r="D5314" s="174" t="str">
        <f t="shared" si="1887"/>
        <v/>
      </c>
      <c r="E5314" s="173"/>
      <c r="F5314" s="201">
        <f t="shared" si="1888"/>
        <v>0</v>
      </c>
      <c r="G5314" s="201">
        <f t="shared" si="1889"/>
        <v>0</v>
      </c>
    </row>
    <row r="5315" spans="1:7" ht="24" customHeight="1" x14ac:dyDescent="0.2">
      <c r="A5315" s="211" t="str">
        <f t="shared" si="1886"/>
        <v/>
      </c>
      <c r="B5315" s="211" t="str">
        <f t="shared" si="1890"/>
        <v/>
      </c>
      <c r="C5315" s="221"/>
      <c r="D5315" s="172" t="str">
        <f t="shared" si="1887"/>
        <v/>
      </c>
      <c r="E5315" s="176"/>
      <c r="F5315" s="201">
        <f t="shared" si="1888"/>
        <v>0</v>
      </c>
      <c r="G5315" s="201">
        <f t="shared" si="1889"/>
        <v>0</v>
      </c>
    </row>
    <row r="5316" spans="1:7" ht="24" customHeight="1" x14ac:dyDescent="0.2">
      <c r="A5316" s="211" t="str">
        <f t="shared" si="1886"/>
        <v/>
      </c>
      <c r="B5316" s="211" t="str">
        <f t="shared" si="1890"/>
        <v/>
      </c>
      <c r="C5316" s="221"/>
      <c r="D5316" s="172" t="str">
        <f t="shared" si="1887"/>
        <v/>
      </c>
      <c r="E5316" s="176"/>
      <c r="F5316" s="201">
        <f t="shared" si="1888"/>
        <v>0</v>
      </c>
      <c r="G5316" s="201">
        <f t="shared" si="1889"/>
        <v>0</v>
      </c>
    </row>
    <row r="5317" spans="1:7" ht="24" customHeight="1" x14ac:dyDescent="0.2">
      <c r="A5317" s="211" t="str">
        <f t="shared" si="1886"/>
        <v/>
      </c>
      <c r="B5317" s="211" t="str">
        <f t="shared" si="1890"/>
        <v/>
      </c>
      <c r="C5317" s="221"/>
      <c r="D5317" s="172" t="str">
        <f t="shared" si="1887"/>
        <v/>
      </c>
      <c r="E5317" s="176"/>
      <c r="F5317" s="201">
        <f t="shared" si="1888"/>
        <v>0</v>
      </c>
      <c r="G5317" s="201">
        <f t="shared" si="1889"/>
        <v>0</v>
      </c>
    </row>
    <row r="5318" spans="1:7" ht="24" customHeight="1" x14ac:dyDescent="0.2">
      <c r="A5318" s="211" t="str">
        <f t="shared" si="1886"/>
        <v/>
      </c>
      <c r="B5318" s="211" t="str">
        <f t="shared" si="1890"/>
        <v/>
      </c>
      <c r="C5318" s="221"/>
      <c r="D5318" s="172" t="str">
        <f t="shared" si="1887"/>
        <v/>
      </c>
      <c r="E5318" s="176"/>
      <c r="F5318" s="201">
        <f t="shared" si="1888"/>
        <v>0</v>
      </c>
      <c r="G5318" s="201">
        <f t="shared" si="1889"/>
        <v>0</v>
      </c>
    </row>
    <row r="5319" spans="1:7" ht="24" customHeight="1" x14ac:dyDescent="0.2">
      <c r="A5319" s="211" t="str">
        <f t="shared" si="1886"/>
        <v/>
      </c>
      <c r="B5319" s="211" t="str">
        <f t="shared" si="1890"/>
        <v/>
      </c>
      <c r="C5319" s="221"/>
      <c r="D5319" s="172" t="str">
        <f t="shared" si="1887"/>
        <v/>
      </c>
      <c r="E5319" s="176"/>
      <c r="F5319" s="201">
        <f t="shared" si="1888"/>
        <v>0</v>
      </c>
      <c r="G5319" s="201">
        <f t="shared" si="1889"/>
        <v>0</v>
      </c>
    </row>
    <row r="5320" spans="1:7" ht="24" customHeight="1" x14ac:dyDescent="0.2">
      <c r="A5320" s="211" t="str">
        <f t="shared" si="1886"/>
        <v/>
      </c>
      <c r="B5320" s="211" t="str">
        <f t="shared" si="1890"/>
        <v/>
      </c>
      <c r="C5320" s="221"/>
      <c r="D5320" s="172" t="str">
        <f t="shared" si="1887"/>
        <v/>
      </c>
      <c r="E5320" s="176"/>
      <c r="F5320" s="201">
        <f t="shared" si="1888"/>
        <v>0</v>
      </c>
      <c r="G5320" s="201">
        <f t="shared" si="1889"/>
        <v>0</v>
      </c>
    </row>
    <row r="5321" spans="1:7" ht="24" customHeight="1" x14ac:dyDescent="0.2">
      <c r="A5321" s="211" t="str">
        <f t="shared" si="1886"/>
        <v/>
      </c>
      <c r="B5321" s="211" t="str">
        <f t="shared" si="1890"/>
        <v/>
      </c>
      <c r="C5321" s="221"/>
      <c r="D5321" s="172" t="str">
        <f t="shared" si="1887"/>
        <v/>
      </c>
      <c r="E5321" s="176"/>
      <c r="F5321" s="201">
        <f t="shared" si="1888"/>
        <v>0</v>
      </c>
      <c r="G5321" s="201">
        <f t="shared" si="1889"/>
        <v>0</v>
      </c>
    </row>
    <row r="5322" spans="1:7" ht="24" customHeight="1" x14ac:dyDescent="0.2">
      <c r="A5322" s="211" t="str">
        <f t="shared" si="1886"/>
        <v/>
      </c>
      <c r="B5322" s="211" t="str">
        <f t="shared" si="1890"/>
        <v/>
      </c>
      <c r="C5322" s="221"/>
      <c r="D5322" s="172" t="str">
        <f t="shared" si="1887"/>
        <v/>
      </c>
      <c r="E5322" s="176"/>
      <c r="F5322" s="201">
        <f t="shared" si="1888"/>
        <v>0</v>
      </c>
      <c r="G5322" s="201">
        <f t="shared" si="1889"/>
        <v>0</v>
      </c>
    </row>
    <row r="5323" spans="1:7" ht="24" customHeight="1" x14ac:dyDescent="0.2">
      <c r="A5323" s="211" t="str">
        <f t="shared" si="1886"/>
        <v/>
      </c>
      <c r="B5323" s="211" t="str">
        <f t="shared" si="1890"/>
        <v/>
      </c>
      <c r="C5323" s="221"/>
      <c r="D5323" s="172" t="str">
        <f t="shared" si="1887"/>
        <v/>
      </c>
      <c r="E5323" s="176"/>
      <c r="F5323" s="201">
        <f t="shared" si="1888"/>
        <v>0</v>
      </c>
      <c r="G5323" s="201">
        <f t="shared" si="1889"/>
        <v>0</v>
      </c>
    </row>
    <row r="5324" spans="1:7" ht="24" customHeight="1" x14ac:dyDescent="0.2">
      <c r="A5324" s="211" t="str">
        <f t="shared" si="1886"/>
        <v/>
      </c>
      <c r="B5324" s="211" t="str">
        <f t="shared" si="1890"/>
        <v/>
      </c>
      <c r="C5324" s="221"/>
      <c r="D5324" s="172" t="str">
        <f t="shared" si="1887"/>
        <v/>
      </c>
      <c r="E5324" s="176"/>
      <c r="F5324" s="202">
        <f t="shared" si="1888"/>
        <v>0</v>
      </c>
      <c r="G5324" s="201">
        <f t="shared" si="1889"/>
        <v>0</v>
      </c>
    </row>
    <row r="5325" spans="1:7" ht="24" customHeight="1" x14ac:dyDescent="0.2">
      <c r="A5325" s="212"/>
      <c r="E5325" s="178"/>
      <c r="F5325" s="195" t="s">
        <v>1742</v>
      </c>
      <c r="G5325" s="222">
        <f t="shared" si="1870"/>
        <v>0</v>
      </c>
    </row>
    <row r="5326" spans="1:7" ht="24" customHeight="1" x14ac:dyDescent="0.2">
      <c r="A5326" s="212"/>
      <c r="C5326" s="74" t="s">
        <v>1743</v>
      </c>
      <c r="E5326" s="178"/>
      <c r="G5326" s="194"/>
    </row>
    <row r="5327" spans="1:7" ht="24" customHeight="1" x14ac:dyDescent="0.2">
      <c r="A5327" s="211" t="str">
        <f t="shared" ref="A5327:A5334" si="1891">IFERROR(VLOOKUP(C5327,Tabla_Insumos,4,FALSE),"")</f>
        <v/>
      </c>
      <c r="B5327" s="211" t="str">
        <f t="shared" ref="B5327:B5334" si="1892">IFERROR(VLOOKUP(A5327,Tabla_Indices,5,FALSE),"")</f>
        <v/>
      </c>
      <c r="C5327" s="220"/>
      <c r="D5327" s="174" t="str">
        <f t="shared" ref="D5327:D5334" si="1893">IFERROR(VLOOKUP(C5327,Tabla_Insumos,2,FALSE),"")</f>
        <v/>
      </c>
      <c r="E5327" s="173"/>
      <c r="F5327" s="201">
        <f t="shared" ref="F5327:F5334" si="1894">IFERROR(VLOOKUP(C5327,Tabla_Insumos,3,FALSE),0)</f>
        <v>0</v>
      </c>
      <c r="G5327" s="201">
        <f t="shared" ref="G5327:G5334" si="1895">ROUND(E5327*F5327,2)</f>
        <v>0</v>
      </c>
    </row>
    <row r="5328" spans="1:7" ht="24" customHeight="1" x14ac:dyDescent="0.2">
      <c r="A5328" s="211" t="str">
        <f t="shared" si="1891"/>
        <v/>
      </c>
      <c r="B5328" s="211" t="str">
        <f t="shared" si="1892"/>
        <v/>
      </c>
      <c r="C5328" s="220"/>
      <c r="D5328" s="174" t="str">
        <f t="shared" si="1893"/>
        <v/>
      </c>
      <c r="E5328" s="173"/>
      <c r="F5328" s="201">
        <f t="shared" si="1894"/>
        <v>0</v>
      </c>
      <c r="G5328" s="201">
        <f t="shared" si="1895"/>
        <v>0</v>
      </c>
    </row>
    <row r="5329" spans="1:7" ht="24" customHeight="1" x14ac:dyDescent="0.2">
      <c r="A5329" s="211" t="str">
        <f t="shared" si="1891"/>
        <v/>
      </c>
      <c r="B5329" s="211" t="str">
        <f t="shared" si="1892"/>
        <v/>
      </c>
      <c r="C5329" s="220"/>
      <c r="D5329" s="174" t="str">
        <f t="shared" si="1893"/>
        <v/>
      </c>
      <c r="E5329" s="173"/>
      <c r="F5329" s="201">
        <f t="shared" si="1894"/>
        <v>0</v>
      </c>
      <c r="G5329" s="201">
        <f t="shared" si="1895"/>
        <v>0</v>
      </c>
    </row>
    <row r="5330" spans="1:7" ht="24" customHeight="1" x14ac:dyDescent="0.2">
      <c r="A5330" s="211" t="str">
        <f t="shared" si="1891"/>
        <v/>
      </c>
      <c r="B5330" s="211" t="str">
        <f t="shared" si="1892"/>
        <v/>
      </c>
      <c r="C5330" s="220"/>
      <c r="D5330" s="174" t="str">
        <f t="shared" si="1893"/>
        <v/>
      </c>
      <c r="E5330" s="173"/>
      <c r="F5330" s="201">
        <f t="shared" si="1894"/>
        <v>0</v>
      </c>
      <c r="G5330" s="201">
        <f t="shared" si="1895"/>
        <v>0</v>
      </c>
    </row>
    <row r="5331" spans="1:7" ht="24" customHeight="1" x14ac:dyDescent="0.2">
      <c r="A5331" s="211" t="str">
        <f t="shared" si="1891"/>
        <v/>
      </c>
      <c r="B5331" s="211" t="str">
        <f t="shared" si="1892"/>
        <v/>
      </c>
      <c r="C5331" s="220"/>
      <c r="D5331" s="174" t="str">
        <f t="shared" si="1893"/>
        <v/>
      </c>
      <c r="E5331" s="173"/>
      <c r="F5331" s="201">
        <f t="shared" si="1894"/>
        <v>0</v>
      </c>
      <c r="G5331" s="201">
        <f t="shared" si="1895"/>
        <v>0</v>
      </c>
    </row>
    <row r="5332" spans="1:7" ht="24" customHeight="1" x14ac:dyDescent="0.2">
      <c r="A5332" s="211" t="str">
        <f t="shared" si="1891"/>
        <v/>
      </c>
      <c r="B5332" s="211" t="str">
        <f t="shared" si="1892"/>
        <v/>
      </c>
      <c r="C5332" s="220"/>
      <c r="D5332" s="174" t="str">
        <f t="shared" si="1893"/>
        <v/>
      </c>
      <c r="E5332" s="173"/>
      <c r="F5332" s="201">
        <f t="shared" si="1894"/>
        <v>0</v>
      </c>
      <c r="G5332" s="201">
        <f t="shared" si="1895"/>
        <v>0</v>
      </c>
    </row>
    <row r="5333" spans="1:7" ht="24" customHeight="1" x14ac:dyDescent="0.2">
      <c r="A5333" s="211" t="str">
        <f t="shared" si="1891"/>
        <v/>
      </c>
      <c r="B5333" s="211" t="str">
        <f t="shared" si="1892"/>
        <v/>
      </c>
      <c r="C5333" s="221"/>
      <c r="D5333" s="172" t="str">
        <f t="shared" si="1893"/>
        <v/>
      </c>
      <c r="E5333" s="176"/>
      <c r="F5333" s="201">
        <f t="shared" si="1894"/>
        <v>0</v>
      </c>
      <c r="G5333" s="201">
        <f t="shared" si="1895"/>
        <v>0</v>
      </c>
    </row>
    <row r="5334" spans="1:7" ht="24" customHeight="1" x14ac:dyDescent="0.2">
      <c r="A5334" s="211" t="str">
        <f t="shared" si="1891"/>
        <v/>
      </c>
      <c r="B5334" s="211" t="str">
        <f t="shared" si="1892"/>
        <v/>
      </c>
      <c r="C5334" s="221"/>
      <c r="D5334" s="172" t="str">
        <f t="shared" si="1893"/>
        <v/>
      </c>
      <c r="E5334" s="176"/>
      <c r="F5334" s="201">
        <f t="shared" si="1894"/>
        <v>0</v>
      </c>
      <c r="G5334" s="201">
        <f t="shared" si="1895"/>
        <v>0</v>
      </c>
    </row>
    <row r="5335" spans="1:7" ht="24" customHeight="1" x14ac:dyDescent="0.2">
      <c r="A5335" s="212"/>
      <c r="E5335" s="178"/>
      <c r="F5335" s="195" t="s">
        <v>1744</v>
      </c>
      <c r="G5335" s="222">
        <f t="shared" si="1876"/>
        <v>0</v>
      </c>
    </row>
    <row r="5336" spans="1:7" ht="24" customHeight="1" x14ac:dyDescent="0.2">
      <c r="A5336" s="212"/>
      <c r="C5336" s="74" t="s">
        <v>1745</v>
      </c>
      <c r="E5336" s="178"/>
      <c r="G5336" s="194"/>
    </row>
    <row r="5337" spans="1:7" ht="24" customHeight="1" x14ac:dyDescent="0.2">
      <c r="A5337" s="211" t="str">
        <f t="shared" ref="A5337:A5345" si="1896">IFERROR(VLOOKUP(C5337,Tabla_Insumos,4,FALSE),"")</f>
        <v/>
      </c>
      <c r="B5337" s="211" t="str">
        <f t="shared" ref="B5337:B5345" si="1897">IFERROR(VLOOKUP(C5337,Tabla_Insumos,5,FALSE),"")</f>
        <v/>
      </c>
      <c r="C5337" s="220"/>
      <c r="D5337" s="174" t="str">
        <f t="shared" ref="D5337:D5345" si="1898">IFERROR(VLOOKUP(C5337,Tabla_Insumos,2,FALSE),"")</f>
        <v/>
      </c>
      <c r="E5337" s="173"/>
      <c r="F5337" s="201">
        <f t="shared" ref="F5337:F5345" si="1899">IFERROR(VLOOKUP(C5337,Tabla_Insumos,3,FALSE),0)</f>
        <v>0</v>
      </c>
      <c r="G5337" s="201">
        <f t="shared" ref="G5337:G5345" si="1900">ROUND(E5337*F5337,2)</f>
        <v>0</v>
      </c>
    </row>
    <row r="5338" spans="1:7" ht="24" customHeight="1" x14ac:dyDescent="0.2">
      <c r="A5338" s="211" t="str">
        <f t="shared" si="1896"/>
        <v/>
      </c>
      <c r="B5338" s="211" t="str">
        <f t="shared" si="1897"/>
        <v/>
      </c>
      <c r="C5338" s="220"/>
      <c r="D5338" s="174" t="str">
        <f t="shared" si="1898"/>
        <v/>
      </c>
      <c r="E5338" s="173"/>
      <c r="F5338" s="201">
        <f t="shared" si="1899"/>
        <v>0</v>
      </c>
      <c r="G5338" s="201">
        <f t="shared" si="1900"/>
        <v>0</v>
      </c>
    </row>
    <row r="5339" spans="1:7" ht="24" customHeight="1" x14ac:dyDescent="0.2">
      <c r="A5339" s="211" t="str">
        <f t="shared" si="1896"/>
        <v/>
      </c>
      <c r="B5339" s="211" t="str">
        <f t="shared" si="1897"/>
        <v/>
      </c>
      <c r="C5339" s="221"/>
      <c r="D5339" s="172" t="str">
        <f t="shared" si="1898"/>
        <v/>
      </c>
      <c r="E5339" s="176"/>
      <c r="F5339" s="201">
        <f t="shared" si="1899"/>
        <v>0</v>
      </c>
      <c r="G5339" s="201">
        <f t="shared" si="1900"/>
        <v>0</v>
      </c>
    </row>
    <row r="5340" spans="1:7" ht="24" customHeight="1" x14ac:dyDescent="0.2">
      <c r="A5340" s="211" t="str">
        <f t="shared" si="1896"/>
        <v/>
      </c>
      <c r="B5340" s="211" t="str">
        <f t="shared" si="1897"/>
        <v/>
      </c>
      <c r="C5340" s="221"/>
      <c r="D5340" s="172" t="str">
        <f t="shared" si="1898"/>
        <v/>
      </c>
      <c r="E5340" s="176"/>
      <c r="F5340" s="201">
        <f t="shared" si="1899"/>
        <v>0</v>
      </c>
      <c r="G5340" s="201">
        <f t="shared" si="1900"/>
        <v>0</v>
      </c>
    </row>
    <row r="5341" spans="1:7" ht="24" customHeight="1" x14ac:dyDescent="0.2">
      <c r="A5341" s="211" t="str">
        <f t="shared" si="1896"/>
        <v/>
      </c>
      <c r="B5341" s="211" t="str">
        <f t="shared" si="1897"/>
        <v/>
      </c>
      <c r="C5341" s="221"/>
      <c r="D5341" s="172" t="str">
        <f t="shared" si="1898"/>
        <v/>
      </c>
      <c r="E5341" s="176"/>
      <c r="F5341" s="201">
        <f t="shared" si="1899"/>
        <v>0</v>
      </c>
      <c r="G5341" s="201">
        <f t="shared" si="1900"/>
        <v>0</v>
      </c>
    </row>
    <row r="5342" spans="1:7" ht="24" customHeight="1" x14ac:dyDescent="0.2">
      <c r="A5342" s="211" t="str">
        <f t="shared" si="1896"/>
        <v/>
      </c>
      <c r="B5342" s="211" t="str">
        <f t="shared" si="1897"/>
        <v/>
      </c>
      <c r="C5342" s="221"/>
      <c r="D5342" s="172" t="str">
        <f t="shared" si="1898"/>
        <v/>
      </c>
      <c r="E5342" s="176"/>
      <c r="F5342" s="201">
        <f t="shared" si="1899"/>
        <v>0</v>
      </c>
      <c r="G5342" s="201">
        <f t="shared" si="1900"/>
        <v>0</v>
      </c>
    </row>
    <row r="5343" spans="1:7" ht="24" customHeight="1" x14ac:dyDescent="0.2">
      <c r="A5343" s="211" t="str">
        <f t="shared" si="1896"/>
        <v/>
      </c>
      <c r="B5343" s="211" t="str">
        <f t="shared" si="1897"/>
        <v/>
      </c>
      <c r="C5343" s="221"/>
      <c r="D5343" s="172" t="str">
        <f t="shared" si="1898"/>
        <v/>
      </c>
      <c r="E5343" s="176"/>
      <c r="F5343" s="201">
        <f t="shared" si="1899"/>
        <v>0</v>
      </c>
      <c r="G5343" s="201">
        <f t="shared" si="1900"/>
        <v>0</v>
      </c>
    </row>
    <row r="5344" spans="1:7" ht="24" customHeight="1" x14ac:dyDescent="0.2">
      <c r="A5344" s="211" t="str">
        <f t="shared" si="1896"/>
        <v/>
      </c>
      <c r="B5344" s="211" t="str">
        <f t="shared" si="1897"/>
        <v/>
      </c>
      <c r="C5344" s="221"/>
      <c r="D5344" s="172" t="str">
        <f t="shared" si="1898"/>
        <v/>
      </c>
      <c r="E5344" s="176"/>
      <c r="F5344" s="201">
        <f t="shared" si="1899"/>
        <v>0</v>
      </c>
      <c r="G5344" s="201">
        <f t="shared" si="1900"/>
        <v>0</v>
      </c>
    </row>
    <row r="5345" spans="1:7" ht="24" customHeight="1" x14ac:dyDescent="0.2">
      <c r="A5345" s="211" t="str">
        <f t="shared" si="1896"/>
        <v/>
      </c>
      <c r="B5345" s="211" t="str">
        <f t="shared" si="1897"/>
        <v/>
      </c>
      <c r="C5345" s="221"/>
      <c r="D5345" s="172" t="str">
        <f t="shared" si="1898"/>
        <v/>
      </c>
      <c r="E5345" s="176"/>
      <c r="F5345" s="201">
        <f t="shared" si="1899"/>
        <v>0</v>
      </c>
      <c r="G5345" s="201">
        <f t="shared" si="1900"/>
        <v>0</v>
      </c>
    </row>
    <row r="5346" spans="1:7" ht="24" customHeight="1" x14ac:dyDescent="0.2">
      <c r="A5346" s="213"/>
      <c r="E5346" s="178"/>
      <c r="F5346" s="195" t="s">
        <v>1746</v>
      </c>
      <c r="G5346" s="222">
        <f t="shared" si="1882"/>
        <v>0</v>
      </c>
    </row>
    <row r="5347" spans="1:7" ht="24" customHeight="1" x14ac:dyDescent="0.2">
      <c r="A5347" s="212"/>
      <c r="E5347" s="178"/>
      <c r="G5347" s="194"/>
    </row>
    <row r="5348" spans="1:7" ht="24" customHeight="1" x14ac:dyDescent="0.2">
      <c r="A5348" s="214" t="str">
        <f t="shared" ref="A5348" si="1901">B5306</f>
        <v>23.3</v>
      </c>
      <c r="B5348" s="98" t="str">
        <f t="shared" ref="B5348" si="1902">C5306</f>
        <v xml:space="preserve">Rampas </v>
      </c>
      <c r="C5348" s="197"/>
      <c r="D5348" s="197" t="s">
        <v>1747</v>
      </c>
      <c r="E5348" s="198"/>
      <c r="F5348" s="225" t="s">
        <v>1748</v>
      </c>
      <c r="G5348" s="226">
        <f t="shared" si="1885"/>
        <v>0</v>
      </c>
    </row>
    <row r="5349" spans="1:7" ht="24" customHeight="1" x14ac:dyDescent="0.2">
      <c r="A5349" s="203" t="s">
        <v>1725</v>
      </c>
      <c r="B5349" s="204"/>
      <c r="C5349" s="99"/>
      <c r="D5349" s="99"/>
      <c r="E5349" s="99"/>
      <c r="F5349" s="99"/>
      <c r="G5349" s="215"/>
    </row>
    <row r="5350" spans="1:7" ht="24" customHeight="1" x14ac:dyDescent="0.2">
      <c r="A5350" s="206" t="s">
        <v>1726</v>
      </c>
      <c r="B5350" s="207" t="str">
        <f>Comitente</f>
        <v>SUBSECRETARIA DE OBRAS PUBLICAS</v>
      </c>
      <c r="C5350" s="216"/>
      <c r="D5350" s="74"/>
      <c r="E5350" s="74"/>
      <c r="F5350" s="190"/>
      <c r="G5350" s="191"/>
    </row>
    <row r="5351" spans="1:7" ht="24" customHeight="1" x14ac:dyDescent="0.2">
      <c r="A5351" s="206" t="s">
        <v>1727</v>
      </c>
      <c r="B5351" s="207">
        <f>Contratista</f>
        <v>0</v>
      </c>
      <c r="C5351" s="217"/>
      <c r="D5351" s="217"/>
      <c r="E5351" s="217"/>
      <c r="F5351" s="190"/>
      <c r="G5351" s="191"/>
    </row>
    <row r="5352" spans="1:7" ht="24" customHeight="1" x14ac:dyDescent="0.2">
      <c r="A5352" s="206" t="s">
        <v>1728</v>
      </c>
      <c r="B5352" s="207" t="str">
        <f>Obra</f>
        <v>CAPS. VIRGEN DE GUADALUPE</v>
      </c>
      <c r="C5352" s="217"/>
      <c r="D5352" s="217"/>
      <c r="E5352" s="217"/>
      <c r="F5352" s="190" t="s">
        <v>1729</v>
      </c>
      <c r="G5352" s="218">
        <f>Fecha_Base</f>
        <v>0</v>
      </c>
    </row>
    <row r="5353" spans="1:7" ht="24" customHeight="1" x14ac:dyDescent="0.2">
      <c r="A5353" s="208" t="s">
        <v>1730</v>
      </c>
      <c r="B5353" s="100" t="str">
        <f>Ubicación</f>
        <v xml:space="preserve"> Calle Enfermera Medina y Cristobal Colon - Dpto. CAUCETE   -  Sup. 227,50m2</v>
      </c>
      <c r="C5353" s="74"/>
      <c r="E5353" s="178"/>
      <c r="G5353" s="194"/>
    </row>
    <row r="5354" spans="1:7" ht="24" customHeight="1" x14ac:dyDescent="0.2">
      <c r="A5354" s="208" t="s">
        <v>1731</v>
      </c>
      <c r="B5354" s="192">
        <f t="shared" ref="B5354:B5403" si="1903">IFERROR(VALUE(LEFT(B5355,FIND(".",B5355)-1)),"")</f>
        <v>23</v>
      </c>
      <c r="C5354" s="71" t="str">
        <f>IFERROR(VLOOKUP(B5354,Tabla_CyP,2,FALSE),"VIDRIOS Y ESPEJOS ")</f>
        <v xml:space="preserve">VIDRIOS Y ESPEJOS </v>
      </c>
      <c r="E5354" s="178"/>
      <c r="G5354" s="194"/>
    </row>
    <row r="5355" spans="1:7" ht="24" customHeight="1" x14ac:dyDescent="0.2">
      <c r="A5355" s="208" t="s">
        <v>1732</v>
      </c>
      <c r="B5355" s="193" t="str">
        <f>IFERROR(VLOOKUP(COUNTIF($A$1:A5355,"ANALISIS DE PRECIOS"),Tabla_NumeroItem,2,FALSE),"")</f>
        <v>23.5</v>
      </c>
      <c r="C5355" s="71" t="str">
        <f>IFERROR(VLOOKUP(B5355,Tabla_CyP,2,FALSE),"")</f>
        <v>Barandas</v>
      </c>
      <c r="E5355" s="178"/>
      <c r="F5355" s="190" t="s">
        <v>1733</v>
      </c>
      <c r="G5355" s="194" t="str">
        <f>IFERROR(VLOOKUP(B5355,Tabla_CyP,4,FALSE),"")</f>
        <v>ml</v>
      </c>
    </row>
    <row r="5356" spans="1:7" ht="24" customHeight="1" x14ac:dyDescent="0.2">
      <c r="A5356" s="208"/>
      <c r="B5356" s="100"/>
      <c r="E5356" s="178"/>
      <c r="G5356" s="194"/>
    </row>
    <row r="5357" spans="1:7" ht="24" customHeight="1" x14ac:dyDescent="0.2">
      <c r="A5357" s="419" t="s">
        <v>1734</v>
      </c>
      <c r="B5357" s="420"/>
      <c r="C5357" s="421" t="s">
        <v>1690</v>
      </c>
      <c r="D5357" s="421" t="s">
        <v>1735</v>
      </c>
      <c r="E5357" s="423" t="s">
        <v>1736</v>
      </c>
      <c r="F5357" s="425" t="s">
        <v>1737</v>
      </c>
      <c r="G5357" s="425" t="s">
        <v>1738</v>
      </c>
    </row>
    <row r="5358" spans="1:7" ht="24" customHeight="1" x14ac:dyDescent="0.2">
      <c r="A5358" s="209" t="s">
        <v>1739</v>
      </c>
      <c r="B5358" s="209" t="s">
        <v>1740</v>
      </c>
      <c r="C5358" s="422"/>
      <c r="D5358" s="422"/>
      <c r="E5358" s="424"/>
      <c r="F5358" s="426"/>
      <c r="G5358" s="426"/>
    </row>
    <row r="5359" spans="1:7" ht="24" customHeight="1" x14ac:dyDescent="0.2">
      <c r="A5359" s="189"/>
      <c r="B5359" s="210"/>
      <c r="C5359" s="89" t="s">
        <v>1741</v>
      </c>
      <c r="D5359" s="197"/>
      <c r="E5359" s="198"/>
      <c r="F5359" s="199"/>
      <c r="G5359" s="200"/>
    </row>
    <row r="5360" spans="1:7" ht="24" customHeight="1" x14ac:dyDescent="0.2">
      <c r="A5360" s="211" t="str">
        <f t="shared" ref="A5360:A5373" si="1904">IFERROR(VLOOKUP(C5360,Tabla_Insumos,4,FALSE),"")</f>
        <v/>
      </c>
      <c r="B5360" s="211" t="str">
        <f>IFERROR(VLOOKUP(C5360,Tabla_Insumos,5,FALSE),"")</f>
        <v/>
      </c>
      <c r="C5360" s="220"/>
      <c r="D5360" s="174" t="str">
        <f t="shared" ref="D5360:D5373" si="1905">IFERROR(VLOOKUP(C5360,Tabla_Insumos,2,FALSE),"")</f>
        <v/>
      </c>
      <c r="E5360" s="173"/>
      <c r="F5360" s="201">
        <f t="shared" ref="F5360:F5373" si="1906">IFERROR(VLOOKUP(C5360,Tabla_Insumos,3,FALSE),0)</f>
        <v>0</v>
      </c>
      <c r="G5360" s="201">
        <f t="shared" ref="G5360:G5373" si="1907">ROUND(E5360*F5360,2)</f>
        <v>0</v>
      </c>
    </row>
    <row r="5361" spans="1:7" ht="24" customHeight="1" x14ac:dyDescent="0.2">
      <c r="A5361" s="211" t="str">
        <f t="shared" si="1904"/>
        <v/>
      </c>
      <c r="B5361" s="211" t="str">
        <f t="shared" ref="B5361:B5373" si="1908">IFERROR(VLOOKUP(C5361,Tabla_Insumos,5,FALSE),"")</f>
        <v/>
      </c>
      <c r="C5361" s="220"/>
      <c r="D5361" s="174" t="str">
        <f t="shared" si="1905"/>
        <v/>
      </c>
      <c r="E5361" s="173"/>
      <c r="F5361" s="201">
        <f t="shared" si="1906"/>
        <v>0</v>
      </c>
      <c r="G5361" s="201">
        <f t="shared" si="1907"/>
        <v>0</v>
      </c>
    </row>
    <row r="5362" spans="1:7" ht="24" customHeight="1" x14ac:dyDescent="0.2">
      <c r="A5362" s="211" t="str">
        <f t="shared" si="1904"/>
        <v/>
      </c>
      <c r="B5362" s="211" t="str">
        <f t="shared" si="1908"/>
        <v/>
      </c>
      <c r="C5362" s="227"/>
      <c r="D5362" s="174" t="str">
        <f t="shared" si="1905"/>
        <v/>
      </c>
      <c r="E5362" s="173"/>
      <c r="F5362" s="201">
        <f t="shared" si="1906"/>
        <v>0</v>
      </c>
      <c r="G5362" s="201">
        <f t="shared" si="1907"/>
        <v>0</v>
      </c>
    </row>
    <row r="5363" spans="1:7" ht="24" customHeight="1" x14ac:dyDescent="0.2">
      <c r="A5363" s="211" t="str">
        <f t="shared" si="1904"/>
        <v/>
      </c>
      <c r="B5363" s="211" t="str">
        <f t="shared" si="1908"/>
        <v/>
      </c>
      <c r="C5363" s="220"/>
      <c r="D5363" s="174" t="str">
        <f t="shared" si="1905"/>
        <v/>
      </c>
      <c r="E5363" s="173"/>
      <c r="F5363" s="201">
        <f t="shared" si="1906"/>
        <v>0</v>
      </c>
      <c r="G5363" s="201">
        <f t="shared" si="1907"/>
        <v>0</v>
      </c>
    </row>
    <row r="5364" spans="1:7" ht="24" customHeight="1" x14ac:dyDescent="0.2">
      <c r="A5364" s="211" t="str">
        <f t="shared" si="1904"/>
        <v/>
      </c>
      <c r="B5364" s="211" t="str">
        <f t="shared" si="1908"/>
        <v/>
      </c>
      <c r="C5364" s="221"/>
      <c r="D5364" s="172" t="str">
        <f t="shared" si="1905"/>
        <v/>
      </c>
      <c r="E5364" s="176"/>
      <c r="F5364" s="201">
        <f t="shared" si="1906"/>
        <v>0</v>
      </c>
      <c r="G5364" s="201">
        <f t="shared" si="1907"/>
        <v>0</v>
      </c>
    </row>
    <row r="5365" spans="1:7" ht="24" customHeight="1" x14ac:dyDescent="0.2">
      <c r="A5365" s="211" t="str">
        <f t="shared" si="1904"/>
        <v/>
      </c>
      <c r="B5365" s="211" t="str">
        <f t="shared" si="1908"/>
        <v/>
      </c>
      <c r="C5365" s="221"/>
      <c r="D5365" s="172" t="str">
        <f t="shared" si="1905"/>
        <v/>
      </c>
      <c r="E5365" s="176"/>
      <c r="F5365" s="201">
        <f t="shared" si="1906"/>
        <v>0</v>
      </c>
      <c r="G5365" s="201">
        <f t="shared" si="1907"/>
        <v>0</v>
      </c>
    </row>
    <row r="5366" spans="1:7" ht="24" customHeight="1" x14ac:dyDescent="0.2">
      <c r="A5366" s="211" t="str">
        <f t="shared" si="1904"/>
        <v/>
      </c>
      <c r="B5366" s="211" t="str">
        <f t="shared" si="1908"/>
        <v/>
      </c>
      <c r="C5366" s="221"/>
      <c r="D5366" s="172" t="str">
        <f t="shared" si="1905"/>
        <v/>
      </c>
      <c r="E5366" s="176"/>
      <c r="F5366" s="201">
        <f t="shared" si="1906"/>
        <v>0</v>
      </c>
      <c r="G5366" s="201">
        <f t="shared" si="1907"/>
        <v>0</v>
      </c>
    </row>
    <row r="5367" spans="1:7" ht="24" customHeight="1" x14ac:dyDescent="0.2">
      <c r="A5367" s="211" t="str">
        <f t="shared" si="1904"/>
        <v/>
      </c>
      <c r="B5367" s="211" t="str">
        <f t="shared" si="1908"/>
        <v/>
      </c>
      <c r="C5367" s="221"/>
      <c r="D5367" s="172" t="str">
        <f t="shared" si="1905"/>
        <v/>
      </c>
      <c r="E5367" s="176"/>
      <c r="F5367" s="201">
        <f t="shared" si="1906"/>
        <v>0</v>
      </c>
      <c r="G5367" s="201">
        <f t="shared" si="1907"/>
        <v>0</v>
      </c>
    </row>
    <row r="5368" spans="1:7" ht="24" customHeight="1" x14ac:dyDescent="0.2">
      <c r="A5368" s="211" t="str">
        <f t="shared" si="1904"/>
        <v/>
      </c>
      <c r="B5368" s="211" t="str">
        <f t="shared" si="1908"/>
        <v/>
      </c>
      <c r="C5368" s="221"/>
      <c r="D5368" s="172" t="str">
        <f t="shared" si="1905"/>
        <v/>
      </c>
      <c r="E5368" s="176"/>
      <c r="F5368" s="201">
        <f t="shared" si="1906"/>
        <v>0</v>
      </c>
      <c r="G5368" s="201">
        <f t="shared" si="1907"/>
        <v>0</v>
      </c>
    </row>
    <row r="5369" spans="1:7" ht="24" customHeight="1" x14ac:dyDescent="0.2">
      <c r="A5369" s="211" t="str">
        <f t="shared" si="1904"/>
        <v/>
      </c>
      <c r="B5369" s="211" t="str">
        <f t="shared" si="1908"/>
        <v/>
      </c>
      <c r="C5369" s="221"/>
      <c r="D5369" s="172" t="str">
        <f t="shared" si="1905"/>
        <v/>
      </c>
      <c r="E5369" s="176"/>
      <c r="F5369" s="201">
        <f t="shared" si="1906"/>
        <v>0</v>
      </c>
      <c r="G5369" s="201">
        <f t="shared" si="1907"/>
        <v>0</v>
      </c>
    </row>
    <row r="5370" spans="1:7" ht="24" customHeight="1" x14ac:dyDescent="0.2">
      <c r="A5370" s="211" t="str">
        <f t="shared" si="1904"/>
        <v/>
      </c>
      <c r="B5370" s="211" t="str">
        <f t="shared" si="1908"/>
        <v/>
      </c>
      <c r="C5370" s="221"/>
      <c r="D5370" s="172" t="str">
        <f t="shared" si="1905"/>
        <v/>
      </c>
      <c r="E5370" s="176"/>
      <c r="F5370" s="201">
        <f t="shared" si="1906"/>
        <v>0</v>
      </c>
      <c r="G5370" s="201">
        <f t="shared" si="1907"/>
        <v>0</v>
      </c>
    </row>
    <row r="5371" spans="1:7" ht="24" customHeight="1" x14ac:dyDescent="0.2">
      <c r="A5371" s="211" t="str">
        <f t="shared" si="1904"/>
        <v/>
      </c>
      <c r="B5371" s="211" t="str">
        <f t="shared" si="1908"/>
        <v/>
      </c>
      <c r="C5371" s="221"/>
      <c r="D5371" s="172" t="str">
        <f t="shared" si="1905"/>
        <v/>
      </c>
      <c r="E5371" s="176"/>
      <c r="F5371" s="201">
        <f t="shared" si="1906"/>
        <v>0</v>
      </c>
      <c r="G5371" s="201">
        <f t="shared" si="1907"/>
        <v>0</v>
      </c>
    </row>
    <row r="5372" spans="1:7" ht="24" customHeight="1" x14ac:dyDescent="0.2">
      <c r="A5372" s="211" t="str">
        <f t="shared" si="1904"/>
        <v/>
      </c>
      <c r="B5372" s="211" t="str">
        <f t="shared" si="1908"/>
        <v/>
      </c>
      <c r="C5372" s="221"/>
      <c r="D5372" s="172" t="str">
        <f t="shared" si="1905"/>
        <v/>
      </c>
      <c r="E5372" s="176"/>
      <c r="F5372" s="201">
        <f t="shared" si="1906"/>
        <v>0</v>
      </c>
      <c r="G5372" s="201">
        <f t="shared" si="1907"/>
        <v>0</v>
      </c>
    </row>
    <row r="5373" spans="1:7" ht="24" customHeight="1" x14ac:dyDescent="0.2">
      <c r="A5373" s="211" t="str">
        <f t="shared" si="1904"/>
        <v/>
      </c>
      <c r="B5373" s="211" t="str">
        <f t="shared" si="1908"/>
        <v/>
      </c>
      <c r="C5373" s="221"/>
      <c r="D5373" s="172" t="str">
        <f t="shared" si="1905"/>
        <v/>
      </c>
      <c r="E5373" s="176"/>
      <c r="F5373" s="202">
        <f t="shared" si="1906"/>
        <v>0</v>
      </c>
      <c r="G5373" s="201">
        <f t="shared" si="1907"/>
        <v>0</v>
      </c>
    </row>
    <row r="5374" spans="1:7" ht="24" customHeight="1" x14ac:dyDescent="0.2">
      <c r="A5374" s="212"/>
      <c r="E5374" s="178"/>
      <c r="F5374" s="195" t="s">
        <v>1742</v>
      </c>
      <c r="G5374" s="222">
        <f t="shared" ref="G5374:G5423" si="1909">SUBTOTAL(9,G5360:G5373)</f>
        <v>0</v>
      </c>
    </row>
    <row r="5375" spans="1:7" ht="24" customHeight="1" x14ac:dyDescent="0.2">
      <c r="A5375" s="212"/>
      <c r="C5375" s="74" t="s">
        <v>1743</v>
      </c>
      <c r="E5375" s="178"/>
      <c r="G5375" s="194"/>
    </row>
    <row r="5376" spans="1:7" ht="24" customHeight="1" x14ac:dyDescent="0.2">
      <c r="A5376" s="211" t="str">
        <f t="shared" ref="A5376:A5383" si="1910">IFERROR(VLOOKUP(C5376,Tabla_Insumos,4,FALSE),"")</f>
        <v/>
      </c>
      <c r="B5376" s="211" t="str">
        <f t="shared" ref="B5376:B5383" si="1911">IFERROR(VLOOKUP(A5376,Tabla_Indices,5,FALSE),"")</f>
        <v/>
      </c>
      <c r="C5376" s="220"/>
      <c r="D5376" s="174" t="str">
        <f t="shared" ref="D5376:D5383" si="1912">IFERROR(VLOOKUP(C5376,Tabla_Insumos,2,FALSE),"")</f>
        <v/>
      </c>
      <c r="E5376" s="173"/>
      <c r="F5376" s="201">
        <f t="shared" ref="F5376:F5383" si="1913">IFERROR(VLOOKUP(C5376,Tabla_Insumos,3,FALSE),0)</f>
        <v>0</v>
      </c>
      <c r="G5376" s="201">
        <f t="shared" ref="G5376:G5383" si="1914">ROUND(E5376*F5376,2)</f>
        <v>0</v>
      </c>
    </row>
    <row r="5377" spans="1:7" ht="24" customHeight="1" x14ac:dyDescent="0.2">
      <c r="A5377" s="211" t="str">
        <f t="shared" si="1910"/>
        <v/>
      </c>
      <c r="B5377" s="211" t="str">
        <f t="shared" si="1911"/>
        <v/>
      </c>
      <c r="C5377" s="220"/>
      <c r="D5377" s="174" t="str">
        <f t="shared" si="1912"/>
        <v/>
      </c>
      <c r="E5377" s="173"/>
      <c r="F5377" s="201">
        <f t="shared" si="1913"/>
        <v>0</v>
      </c>
      <c r="G5377" s="201">
        <f t="shared" si="1914"/>
        <v>0</v>
      </c>
    </row>
    <row r="5378" spans="1:7" ht="24" customHeight="1" x14ac:dyDescent="0.2">
      <c r="A5378" s="211" t="str">
        <f t="shared" si="1910"/>
        <v/>
      </c>
      <c r="B5378" s="211" t="str">
        <f t="shared" si="1911"/>
        <v/>
      </c>
      <c r="C5378" s="220"/>
      <c r="D5378" s="174" t="str">
        <f t="shared" si="1912"/>
        <v/>
      </c>
      <c r="E5378" s="173"/>
      <c r="F5378" s="201">
        <f t="shared" si="1913"/>
        <v>0</v>
      </c>
      <c r="G5378" s="201">
        <f t="shared" si="1914"/>
        <v>0</v>
      </c>
    </row>
    <row r="5379" spans="1:7" ht="24" customHeight="1" x14ac:dyDescent="0.2">
      <c r="A5379" s="211" t="str">
        <f t="shared" si="1910"/>
        <v/>
      </c>
      <c r="B5379" s="211" t="str">
        <f t="shared" si="1911"/>
        <v/>
      </c>
      <c r="C5379" s="220"/>
      <c r="D5379" s="174" t="str">
        <f t="shared" si="1912"/>
        <v/>
      </c>
      <c r="E5379" s="173"/>
      <c r="F5379" s="201">
        <f t="shared" si="1913"/>
        <v>0</v>
      </c>
      <c r="G5379" s="201">
        <f t="shared" si="1914"/>
        <v>0</v>
      </c>
    </row>
    <row r="5380" spans="1:7" ht="24" customHeight="1" x14ac:dyDescent="0.2">
      <c r="A5380" s="211" t="str">
        <f t="shared" si="1910"/>
        <v/>
      </c>
      <c r="B5380" s="211" t="str">
        <f t="shared" si="1911"/>
        <v/>
      </c>
      <c r="C5380" s="220"/>
      <c r="D5380" s="174" t="str">
        <f t="shared" si="1912"/>
        <v/>
      </c>
      <c r="E5380" s="173"/>
      <c r="F5380" s="201">
        <f t="shared" si="1913"/>
        <v>0</v>
      </c>
      <c r="G5380" s="201">
        <f t="shared" si="1914"/>
        <v>0</v>
      </c>
    </row>
    <row r="5381" spans="1:7" ht="24" customHeight="1" x14ac:dyDescent="0.2">
      <c r="A5381" s="211" t="str">
        <f t="shared" si="1910"/>
        <v/>
      </c>
      <c r="B5381" s="211" t="str">
        <f t="shared" si="1911"/>
        <v/>
      </c>
      <c r="C5381" s="220"/>
      <c r="D5381" s="174" t="str">
        <f t="shared" si="1912"/>
        <v/>
      </c>
      <c r="E5381" s="173"/>
      <c r="F5381" s="201">
        <f t="shared" si="1913"/>
        <v>0</v>
      </c>
      <c r="G5381" s="201">
        <f t="shared" si="1914"/>
        <v>0</v>
      </c>
    </row>
    <row r="5382" spans="1:7" ht="24" customHeight="1" x14ac:dyDescent="0.2">
      <c r="A5382" s="211" t="str">
        <f t="shared" si="1910"/>
        <v/>
      </c>
      <c r="B5382" s="211" t="str">
        <f t="shared" si="1911"/>
        <v/>
      </c>
      <c r="C5382" s="221"/>
      <c r="D5382" s="172" t="str">
        <f t="shared" si="1912"/>
        <v/>
      </c>
      <c r="E5382" s="176"/>
      <c r="F5382" s="201">
        <f t="shared" si="1913"/>
        <v>0</v>
      </c>
      <c r="G5382" s="201">
        <f t="shared" si="1914"/>
        <v>0</v>
      </c>
    </row>
    <row r="5383" spans="1:7" ht="24" customHeight="1" x14ac:dyDescent="0.2">
      <c r="A5383" s="211" t="str">
        <f t="shared" si="1910"/>
        <v/>
      </c>
      <c r="B5383" s="211" t="str">
        <f t="shared" si="1911"/>
        <v/>
      </c>
      <c r="C5383" s="221"/>
      <c r="D5383" s="172" t="str">
        <f t="shared" si="1912"/>
        <v/>
      </c>
      <c r="E5383" s="176"/>
      <c r="F5383" s="201">
        <f t="shared" si="1913"/>
        <v>0</v>
      </c>
      <c r="G5383" s="201">
        <f t="shared" si="1914"/>
        <v>0</v>
      </c>
    </row>
    <row r="5384" spans="1:7" ht="24" customHeight="1" x14ac:dyDescent="0.2">
      <c r="A5384" s="212"/>
      <c r="E5384" s="178"/>
      <c r="F5384" s="195" t="s">
        <v>1744</v>
      </c>
      <c r="G5384" s="222">
        <f t="shared" ref="G5384:G5433" si="1915">SUBTOTAL(9,G5376:G5383)</f>
        <v>0</v>
      </c>
    </row>
    <row r="5385" spans="1:7" ht="24" customHeight="1" x14ac:dyDescent="0.2">
      <c r="A5385" s="212"/>
      <c r="C5385" s="74" t="s">
        <v>1745</v>
      </c>
      <c r="E5385" s="178"/>
      <c r="G5385" s="194"/>
    </row>
    <row r="5386" spans="1:7" ht="24" customHeight="1" x14ac:dyDescent="0.2">
      <c r="A5386" s="211" t="str">
        <f t="shared" ref="A5386:A5394" si="1916">IFERROR(VLOOKUP(C5386,Tabla_Insumos,4,FALSE),"")</f>
        <v/>
      </c>
      <c r="B5386" s="211" t="str">
        <f t="shared" ref="B5386:B5394" si="1917">IFERROR(VLOOKUP(C5386,Tabla_Insumos,5,FALSE),"")</f>
        <v/>
      </c>
      <c r="C5386" s="220"/>
      <c r="D5386" s="174" t="str">
        <f t="shared" ref="D5386:D5394" si="1918">IFERROR(VLOOKUP(C5386,Tabla_Insumos,2,FALSE),"")</f>
        <v/>
      </c>
      <c r="E5386" s="173"/>
      <c r="F5386" s="201">
        <f t="shared" ref="F5386:F5394" si="1919">IFERROR(VLOOKUP(C5386,Tabla_Insumos,3,FALSE),0)</f>
        <v>0</v>
      </c>
      <c r="G5386" s="201">
        <f t="shared" ref="G5386:G5394" si="1920">ROUND(E5386*F5386,2)</f>
        <v>0</v>
      </c>
    </row>
    <row r="5387" spans="1:7" ht="24" customHeight="1" x14ac:dyDescent="0.2">
      <c r="A5387" s="211" t="str">
        <f t="shared" si="1916"/>
        <v/>
      </c>
      <c r="B5387" s="211" t="str">
        <f t="shared" si="1917"/>
        <v/>
      </c>
      <c r="C5387" s="220"/>
      <c r="D5387" s="174" t="str">
        <f t="shared" si="1918"/>
        <v/>
      </c>
      <c r="E5387" s="173"/>
      <c r="F5387" s="201">
        <f t="shared" si="1919"/>
        <v>0</v>
      </c>
      <c r="G5387" s="201">
        <f t="shared" si="1920"/>
        <v>0</v>
      </c>
    </row>
    <row r="5388" spans="1:7" ht="24" customHeight="1" x14ac:dyDescent="0.2">
      <c r="A5388" s="211" t="str">
        <f t="shared" si="1916"/>
        <v/>
      </c>
      <c r="B5388" s="211" t="str">
        <f t="shared" si="1917"/>
        <v/>
      </c>
      <c r="C5388" s="221"/>
      <c r="D5388" s="172" t="str">
        <f t="shared" si="1918"/>
        <v/>
      </c>
      <c r="E5388" s="176"/>
      <c r="F5388" s="201">
        <f t="shared" si="1919"/>
        <v>0</v>
      </c>
      <c r="G5388" s="201">
        <f t="shared" si="1920"/>
        <v>0</v>
      </c>
    </row>
    <row r="5389" spans="1:7" ht="24" customHeight="1" x14ac:dyDescent="0.2">
      <c r="A5389" s="211" t="str">
        <f t="shared" si="1916"/>
        <v/>
      </c>
      <c r="B5389" s="211" t="str">
        <f t="shared" si="1917"/>
        <v/>
      </c>
      <c r="C5389" s="221"/>
      <c r="D5389" s="172" t="str">
        <f t="shared" si="1918"/>
        <v/>
      </c>
      <c r="E5389" s="176"/>
      <c r="F5389" s="201">
        <f t="shared" si="1919"/>
        <v>0</v>
      </c>
      <c r="G5389" s="201">
        <f t="shared" si="1920"/>
        <v>0</v>
      </c>
    </row>
    <row r="5390" spans="1:7" ht="24" customHeight="1" x14ac:dyDescent="0.2">
      <c r="A5390" s="211" t="str">
        <f t="shared" si="1916"/>
        <v/>
      </c>
      <c r="B5390" s="211" t="str">
        <f t="shared" si="1917"/>
        <v/>
      </c>
      <c r="C5390" s="221"/>
      <c r="D5390" s="172" t="str">
        <f t="shared" si="1918"/>
        <v/>
      </c>
      <c r="E5390" s="176"/>
      <c r="F5390" s="201">
        <f t="shared" si="1919"/>
        <v>0</v>
      </c>
      <c r="G5390" s="201">
        <f t="shared" si="1920"/>
        <v>0</v>
      </c>
    </row>
    <row r="5391" spans="1:7" ht="24" customHeight="1" x14ac:dyDescent="0.2">
      <c r="A5391" s="211" t="str">
        <f t="shared" si="1916"/>
        <v/>
      </c>
      <c r="B5391" s="211" t="str">
        <f t="shared" si="1917"/>
        <v/>
      </c>
      <c r="C5391" s="221"/>
      <c r="D5391" s="172" t="str">
        <f t="shared" si="1918"/>
        <v/>
      </c>
      <c r="E5391" s="176"/>
      <c r="F5391" s="201">
        <f t="shared" si="1919"/>
        <v>0</v>
      </c>
      <c r="G5391" s="201">
        <f t="shared" si="1920"/>
        <v>0</v>
      </c>
    </row>
    <row r="5392" spans="1:7" ht="24" customHeight="1" x14ac:dyDescent="0.2">
      <c r="A5392" s="211" t="str">
        <f t="shared" si="1916"/>
        <v/>
      </c>
      <c r="B5392" s="211" t="str">
        <f t="shared" si="1917"/>
        <v/>
      </c>
      <c r="C5392" s="221"/>
      <c r="D5392" s="172" t="str">
        <f t="shared" si="1918"/>
        <v/>
      </c>
      <c r="E5392" s="176"/>
      <c r="F5392" s="201">
        <f t="shared" si="1919"/>
        <v>0</v>
      </c>
      <c r="G5392" s="201">
        <f t="shared" si="1920"/>
        <v>0</v>
      </c>
    </row>
    <row r="5393" spans="1:7" ht="24" customHeight="1" x14ac:dyDescent="0.2">
      <c r="A5393" s="211" t="str">
        <f t="shared" si="1916"/>
        <v/>
      </c>
      <c r="B5393" s="211" t="str">
        <f t="shared" si="1917"/>
        <v/>
      </c>
      <c r="C5393" s="221"/>
      <c r="D5393" s="172" t="str">
        <f t="shared" si="1918"/>
        <v/>
      </c>
      <c r="E5393" s="176"/>
      <c r="F5393" s="201">
        <f t="shared" si="1919"/>
        <v>0</v>
      </c>
      <c r="G5393" s="201">
        <f t="shared" si="1920"/>
        <v>0</v>
      </c>
    </row>
    <row r="5394" spans="1:7" ht="24" customHeight="1" x14ac:dyDescent="0.2">
      <c r="A5394" s="211" t="str">
        <f t="shared" si="1916"/>
        <v/>
      </c>
      <c r="B5394" s="211" t="str">
        <f t="shared" si="1917"/>
        <v/>
      </c>
      <c r="C5394" s="221"/>
      <c r="D5394" s="172" t="str">
        <f t="shared" si="1918"/>
        <v/>
      </c>
      <c r="E5394" s="176"/>
      <c r="F5394" s="201">
        <f t="shared" si="1919"/>
        <v>0</v>
      </c>
      <c r="G5394" s="201">
        <f t="shared" si="1920"/>
        <v>0</v>
      </c>
    </row>
    <row r="5395" spans="1:7" ht="24" customHeight="1" x14ac:dyDescent="0.2">
      <c r="A5395" s="213"/>
      <c r="E5395" s="178"/>
      <c r="F5395" s="195" t="s">
        <v>1746</v>
      </c>
      <c r="G5395" s="222">
        <f t="shared" ref="G5395:G5444" si="1921">SUBTOTAL(9,G5386:G5394)</f>
        <v>0</v>
      </c>
    </row>
    <row r="5396" spans="1:7" ht="24" customHeight="1" x14ac:dyDescent="0.2">
      <c r="A5396" s="212"/>
      <c r="E5396" s="178"/>
      <c r="G5396" s="194"/>
    </row>
    <row r="5397" spans="1:7" ht="24" customHeight="1" x14ac:dyDescent="0.2">
      <c r="A5397" s="214" t="str">
        <f t="shared" ref="A5397" si="1922">B5355</f>
        <v>23.5</v>
      </c>
      <c r="B5397" s="98" t="str">
        <f t="shared" ref="B5397" si="1923">C5355</f>
        <v>Barandas</v>
      </c>
      <c r="C5397" s="197"/>
      <c r="D5397" s="197" t="s">
        <v>1747</v>
      </c>
      <c r="E5397" s="198"/>
      <c r="F5397" s="225" t="s">
        <v>1748</v>
      </c>
      <c r="G5397" s="226">
        <f t="shared" ref="G5397:G5446" si="1924">SUBTOTAL(9,G5360:G5396)</f>
        <v>0</v>
      </c>
    </row>
    <row r="5398" spans="1:7" ht="24" customHeight="1" x14ac:dyDescent="0.2">
      <c r="A5398" s="203" t="s">
        <v>1725</v>
      </c>
      <c r="B5398" s="204"/>
      <c r="C5398" s="99"/>
      <c r="D5398" s="99"/>
      <c r="E5398" s="99"/>
      <c r="F5398" s="99"/>
      <c r="G5398" s="215"/>
    </row>
    <row r="5399" spans="1:7" ht="24" customHeight="1" x14ac:dyDescent="0.2">
      <c r="A5399" s="206" t="s">
        <v>1726</v>
      </c>
      <c r="B5399" s="207" t="str">
        <f>Comitente</f>
        <v>SUBSECRETARIA DE OBRAS PUBLICAS</v>
      </c>
      <c r="C5399" s="216"/>
      <c r="D5399" s="74"/>
      <c r="E5399" s="74"/>
      <c r="F5399" s="190"/>
      <c r="G5399" s="191"/>
    </row>
    <row r="5400" spans="1:7" ht="24" customHeight="1" x14ac:dyDescent="0.2">
      <c r="A5400" s="206" t="s">
        <v>1727</v>
      </c>
      <c r="B5400" s="207">
        <f>Contratista</f>
        <v>0</v>
      </c>
      <c r="C5400" s="217"/>
      <c r="D5400" s="217"/>
      <c r="E5400" s="217"/>
      <c r="F5400" s="190"/>
      <c r="G5400" s="191"/>
    </row>
    <row r="5401" spans="1:7" ht="24" customHeight="1" x14ac:dyDescent="0.2">
      <c r="A5401" s="206" t="s">
        <v>1728</v>
      </c>
      <c r="B5401" s="207" t="str">
        <f>Obra</f>
        <v>CAPS. VIRGEN DE GUADALUPE</v>
      </c>
      <c r="C5401" s="217"/>
      <c r="D5401" s="217"/>
      <c r="E5401" s="217"/>
      <c r="F5401" s="190" t="s">
        <v>1729</v>
      </c>
      <c r="G5401" s="218">
        <f>Fecha_Base</f>
        <v>0</v>
      </c>
    </row>
    <row r="5402" spans="1:7" ht="24" customHeight="1" x14ac:dyDescent="0.2">
      <c r="A5402" s="208" t="s">
        <v>1730</v>
      </c>
      <c r="B5402" s="100" t="str">
        <f>Ubicación</f>
        <v xml:space="preserve"> Calle Enfermera Medina y Cristobal Colon - Dpto. CAUCETE   -  Sup. 227,50m2</v>
      </c>
      <c r="C5402" s="74"/>
      <c r="E5402" s="178"/>
      <c r="G5402" s="194"/>
    </row>
    <row r="5403" spans="1:7" ht="24" customHeight="1" x14ac:dyDescent="0.2">
      <c r="A5403" s="208" t="s">
        <v>1731</v>
      </c>
      <c r="B5403" s="192">
        <f t="shared" si="1903"/>
        <v>23</v>
      </c>
      <c r="C5403" s="71" t="str">
        <f>IFERROR(VLOOKUP(B5403,Tabla_CyP,2,FALSE),"VIDRIOS Y ESPEJOS ")</f>
        <v xml:space="preserve">VIDRIOS Y ESPEJOS </v>
      </c>
      <c r="E5403" s="178"/>
      <c r="G5403" s="194"/>
    </row>
    <row r="5404" spans="1:7" ht="24" customHeight="1" x14ac:dyDescent="0.2">
      <c r="A5404" s="208" t="s">
        <v>1732</v>
      </c>
      <c r="B5404" s="193" t="str">
        <f>IFERROR(VLOOKUP(COUNTIF($A$1:A5404,"ANALISIS DE PRECIOS"),Tabla_NumeroItem,2,FALSE),"")</f>
        <v>23.6</v>
      </c>
      <c r="C5404" s="71" t="str">
        <f>IFERROR(VLOOKUP(B5404,Tabla_CyP,2,FALSE),"")</f>
        <v>Pasamanos</v>
      </c>
      <c r="E5404" s="178"/>
      <c r="F5404" s="190" t="s">
        <v>1733</v>
      </c>
      <c r="G5404" s="194" t="str">
        <f>IFERROR(VLOOKUP(B5404,Tabla_CyP,4,FALSE),"")</f>
        <v>ml</v>
      </c>
    </row>
    <row r="5405" spans="1:7" ht="24" customHeight="1" x14ac:dyDescent="0.2">
      <c r="A5405" s="208"/>
      <c r="B5405" s="100"/>
      <c r="E5405" s="178"/>
      <c r="G5405" s="194"/>
    </row>
    <row r="5406" spans="1:7" ht="24" customHeight="1" x14ac:dyDescent="0.2">
      <c r="A5406" s="419" t="s">
        <v>1734</v>
      </c>
      <c r="B5406" s="420"/>
      <c r="C5406" s="421" t="s">
        <v>1690</v>
      </c>
      <c r="D5406" s="421" t="s">
        <v>1735</v>
      </c>
      <c r="E5406" s="423" t="s">
        <v>1736</v>
      </c>
      <c r="F5406" s="425" t="s">
        <v>1737</v>
      </c>
      <c r="G5406" s="425" t="s">
        <v>1738</v>
      </c>
    </row>
    <row r="5407" spans="1:7" ht="24" customHeight="1" x14ac:dyDescent="0.2">
      <c r="A5407" s="209" t="s">
        <v>1739</v>
      </c>
      <c r="B5407" s="209" t="s">
        <v>1740</v>
      </c>
      <c r="C5407" s="422"/>
      <c r="D5407" s="422"/>
      <c r="E5407" s="424"/>
      <c r="F5407" s="426"/>
      <c r="G5407" s="426"/>
    </row>
    <row r="5408" spans="1:7" ht="24" customHeight="1" x14ac:dyDescent="0.2">
      <c r="A5408" s="189"/>
      <c r="B5408" s="210"/>
      <c r="C5408" s="89" t="s">
        <v>1741</v>
      </c>
      <c r="D5408" s="197"/>
      <c r="E5408" s="198"/>
      <c r="F5408" s="199"/>
      <c r="G5408" s="200"/>
    </row>
    <row r="5409" spans="1:7" ht="24" customHeight="1" x14ac:dyDescent="0.2">
      <c r="A5409" s="211" t="str">
        <f t="shared" ref="A5409:A5422" si="1925">IFERROR(VLOOKUP(C5409,Tabla_Insumos,4,FALSE),"")</f>
        <v/>
      </c>
      <c r="B5409" s="211" t="str">
        <f>IFERROR(VLOOKUP(C5409,Tabla_Insumos,5,FALSE),"")</f>
        <v/>
      </c>
      <c r="C5409" s="220"/>
      <c r="D5409" s="174" t="str">
        <f t="shared" ref="D5409:D5422" si="1926">IFERROR(VLOOKUP(C5409,Tabla_Insumos,2,FALSE),"")</f>
        <v/>
      </c>
      <c r="E5409" s="173"/>
      <c r="F5409" s="201">
        <f t="shared" ref="F5409:F5422" si="1927">IFERROR(VLOOKUP(C5409,Tabla_Insumos,3,FALSE),0)</f>
        <v>0</v>
      </c>
      <c r="G5409" s="201">
        <f t="shared" ref="G5409:G5422" si="1928">ROUND(E5409*F5409,2)</f>
        <v>0</v>
      </c>
    </row>
    <row r="5410" spans="1:7" ht="24" customHeight="1" x14ac:dyDescent="0.2">
      <c r="A5410" s="211" t="str">
        <f t="shared" si="1925"/>
        <v/>
      </c>
      <c r="B5410" s="211" t="str">
        <f t="shared" ref="B5410:B5422" si="1929">IFERROR(VLOOKUP(C5410,Tabla_Insumos,5,FALSE),"")</f>
        <v/>
      </c>
      <c r="C5410" s="220"/>
      <c r="D5410" s="174" t="str">
        <f t="shared" si="1926"/>
        <v/>
      </c>
      <c r="E5410" s="173"/>
      <c r="F5410" s="201">
        <f t="shared" si="1927"/>
        <v>0</v>
      </c>
      <c r="G5410" s="201">
        <f t="shared" si="1928"/>
        <v>0</v>
      </c>
    </row>
    <row r="5411" spans="1:7" ht="24" customHeight="1" x14ac:dyDescent="0.2">
      <c r="A5411" s="211" t="str">
        <f t="shared" si="1925"/>
        <v/>
      </c>
      <c r="B5411" s="211" t="str">
        <f t="shared" si="1929"/>
        <v/>
      </c>
      <c r="C5411" s="227"/>
      <c r="D5411" s="174" t="str">
        <f t="shared" si="1926"/>
        <v/>
      </c>
      <c r="E5411" s="173"/>
      <c r="F5411" s="201">
        <f t="shared" si="1927"/>
        <v>0</v>
      </c>
      <c r="G5411" s="201">
        <f t="shared" si="1928"/>
        <v>0</v>
      </c>
    </row>
    <row r="5412" spans="1:7" ht="24" customHeight="1" x14ac:dyDescent="0.2">
      <c r="A5412" s="211" t="str">
        <f t="shared" si="1925"/>
        <v/>
      </c>
      <c r="B5412" s="211" t="str">
        <f t="shared" si="1929"/>
        <v/>
      </c>
      <c r="C5412" s="220"/>
      <c r="D5412" s="174" t="str">
        <f t="shared" si="1926"/>
        <v/>
      </c>
      <c r="E5412" s="173"/>
      <c r="F5412" s="201">
        <f t="shared" si="1927"/>
        <v>0</v>
      </c>
      <c r="G5412" s="201">
        <f t="shared" si="1928"/>
        <v>0</v>
      </c>
    </row>
    <row r="5413" spans="1:7" ht="24" customHeight="1" x14ac:dyDescent="0.2">
      <c r="A5413" s="211" t="str">
        <f t="shared" si="1925"/>
        <v/>
      </c>
      <c r="B5413" s="211" t="str">
        <f t="shared" si="1929"/>
        <v/>
      </c>
      <c r="C5413" s="221"/>
      <c r="D5413" s="172" t="str">
        <f t="shared" si="1926"/>
        <v/>
      </c>
      <c r="E5413" s="176"/>
      <c r="F5413" s="201">
        <f t="shared" si="1927"/>
        <v>0</v>
      </c>
      <c r="G5413" s="201">
        <f t="shared" si="1928"/>
        <v>0</v>
      </c>
    </row>
    <row r="5414" spans="1:7" ht="24" customHeight="1" x14ac:dyDescent="0.2">
      <c r="A5414" s="211" t="str">
        <f t="shared" si="1925"/>
        <v/>
      </c>
      <c r="B5414" s="211" t="str">
        <f t="shared" si="1929"/>
        <v/>
      </c>
      <c r="C5414" s="221"/>
      <c r="D5414" s="172" t="str">
        <f t="shared" si="1926"/>
        <v/>
      </c>
      <c r="E5414" s="176"/>
      <c r="F5414" s="201">
        <f t="shared" si="1927"/>
        <v>0</v>
      </c>
      <c r="G5414" s="201">
        <f t="shared" si="1928"/>
        <v>0</v>
      </c>
    </row>
    <row r="5415" spans="1:7" ht="24" customHeight="1" x14ac:dyDescent="0.2">
      <c r="A5415" s="211" t="str">
        <f t="shared" si="1925"/>
        <v/>
      </c>
      <c r="B5415" s="211" t="str">
        <f t="shared" si="1929"/>
        <v/>
      </c>
      <c r="C5415" s="221"/>
      <c r="D5415" s="172" t="str">
        <f t="shared" si="1926"/>
        <v/>
      </c>
      <c r="E5415" s="176"/>
      <c r="F5415" s="201">
        <f t="shared" si="1927"/>
        <v>0</v>
      </c>
      <c r="G5415" s="201">
        <f t="shared" si="1928"/>
        <v>0</v>
      </c>
    </row>
    <row r="5416" spans="1:7" ht="24" customHeight="1" x14ac:dyDescent="0.2">
      <c r="A5416" s="211" t="str">
        <f t="shared" si="1925"/>
        <v/>
      </c>
      <c r="B5416" s="211" t="str">
        <f t="shared" si="1929"/>
        <v/>
      </c>
      <c r="C5416" s="221"/>
      <c r="D5416" s="172" t="str">
        <f t="shared" si="1926"/>
        <v/>
      </c>
      <c r="E5416" s="176"/>
      <c r="F5416" s="201">
        <f t="shared" si="1927"/>
        <v>0</v>
      </c>
      <c r="G5416" s="201">
        <f t="shared" si="1928"/>
        <v>0</v>
      </c>
    </row>
    <row r="5417" spans="1:7" ht="24" customHeight="1" x14ac:dyDescent="0.2">
      <c r="A5417" s="211" t="str">
        <f t="shared" si="1925"/>
        <v/>
      </c>
      <c r="B5417" s="211" t="str">
        <f t="shared" si="1929"/>
        <v/>
      </c>
      <c r="C5417" s="221"/>
      <c r="D5417" s="172" t="str">
        <f t="shared" si="1926"/>
        <v/>
      </c>
      <c r="E5417" s="176"/>
      <c r="F5417" s="201">
        <f t="shared" si="1927"/>
        <v>0</v>
      </c>
      <c r="G5417" s="201">
        <f t="shared" si="1928"/>
        <v>0</v>
      </c>
    </row>
    <row r="5418" spans="1:7" ht="24" customHeight="1" x14ac:dyDescent="0.2">
      <c r="A5418" s="211" t="str">
        <f t="shared" si="1925"/>
        <v/>
      </c>
      <c r="B5418" s="211" t="str">
        <f t="shared" si="1929"/>
        <v/>
      </c>
      <c r="C5418" s="221"/>
      <c r="D5418" s="172" t="str">
        <f t="shared" si="1926"/>
        <v/>
      </c>
      <c r="E5418" s="176"/>
      <c r="F5418" s="201">
        <f t="shared" si="1927"/>
        <v>0</v>
      </c>
      <c r="G5418" s="201">
        <f t="shared" si="1928"/>
        <v>0</v>
      </c>
    </row>
    <row r="5419" spans="1:7" ht="24" customHeight="1" x14ac:dyDescent="0.2">
      <c r="A5419" s="211" t="str">
        <f t="shared" si="1925"/>
        <v/>
      </c>
      <c r="B5419" s="211" t="str">
        <f t="shared" si="1929"/>
        <v/>
      </c>
      <c r="C5419" s="221"/>
      <c r="D5419" s="172" t="str">
        <f t="shared" si="1926"/>
        <v/>
      </c>
      <c r="E5419" s="176"/>
      <c r="F5419" s="201">
        <f t="shared" si="1927"/>
        <v>0</v>
      </c>
      <c r="G5419" s="201">
        <f t="shared" si="1928"/>
        <v>0</v>
      </c>
    </row>
    <row r="5420" spans="1:7" ht="24" customHeight="1" x14ac:dyDescent="0.2">
      <c r="A5420" s="211" t="str">
        <f t="shared" si="1925"/>
        <v/>
      </c>
      <c r="B5420" s="211" t="str">
        <f t="shared" si="1929"/>
        <v/>
      </c>
      <c r="C5420" s="221"/>
      <c r="D5420" s="172" t="str">
        <f t="shared" si="1926"/>
        <v/>
      </c>
      <c r="E5420" s="176"/>
      <c r="F5420" s="201">
        <f t="shared" si="1927"/>
        <v>0</v>
      </c>
      <c r="G5420" s="201">
        <f t="shared" si="1928"/>
        <v>0</v>
      </c>
    </row>
    <row r="5421" spans="1:7" ht="24" customHeight="1" x14ac:dyDescent="0.2">
      <c r="A5421" s="211" t="str">
        <f t="shared" si="1925"/>
        <v/>
      </c>
      <c r="B5421" s="211" t="str">
        <f t="shared" si="1929"/>
        <v/>
      </c>
      <c r="C5421" s="221"/>
      <c r="D5421" s="172" t="str">
        <f t="shared" si="1926"/>
        <v/>
      </c>
      <c r="E5421" s="176"/>
      <c r="F5421" s="201">
        <f t="shared" si="1927"/>
        <v>0</v>
      </c>
      <c r="G5421" s="201">
        <f t="shared" si="1928"/>
        <v>0</v>
      </c>
    </row>
    <row r="5422" spans="1:7" ht="24" customHeight="1" x14ac:dyDescent="0.2">
      <c r="A5422" s="211" t="str">
        <f t="shared" si="1925"/>
        <v/>
      </c>
      <c r="B5422" s="211" t="str">
        <f t="shared" si="1929"/>
        <v/>
      </c>
      <c r="C5422" s="221"/>
      <c r="D5422" s="172" t="str">
        <f t="shared" si="1926"/>
        <v/>
      </c>
      <c r="E5422" s="176"/>
      <c r="F5422" s="202">
        <f t="shared" si="1927"/>
        <v>0</v>
      </c>
      <c r="G5422" s="201">
        <f t="shared" si="1928"/>
        <v>0</v>
      </c>
    </row>
    <row r="5423" spans="1:7" ht="24" customHeight="1" x14ac:dyDescent="0.2">
      <c r="A5423" s="212"/>
      <c r="E5423" s="178"/>
      <c r="F5423" s="195" t="s">
        <v>1742</v>
      </c>
      <c r="G5423" s="222">
        <f t="shared" si="1909"/>
        <v>0</v>
      </c>
    </row>
    <row r="5424" spans="1:7" ht="24" customHeight="1" x14ac:dyDescent="0.2">
      <c r="A5424" s="212"/>
      <c r="C5424" s="74" t="s">
        <v>1743</v>
      </c>
      <c r="E5424" s="178"/>
      <c r="G5424" s="194"/>
    </row>
    <row r="5425" spans="1:7" ht="24" customHeight="1" x14ac:dyDescent="0.2">
      <c r="A5425" s="211" t="str">
        <f t="shared" ref="A5425:A5432" si="1930">IFERROR(VLOOKUP(C5425,Tabla_Insumos,4,FALSE),"")</f>
        <v/>
      </c>
      <c r="B5425" s="211" t="str">
        <f t="shared" ref="B5425:B5432" si="1931">IFERROR(VLOOKUP(A5425,Tabla_Indices,5,FALSE),"")</f>
        <v/>
      </c>
      <c r="C5425" s="220"/>
      <c r="D5425" s="174" t="str">
        <f t="shared" ref="D5425:D5432" si="1932">IFERROR(VLOOKUP(C5425,Tabla_Insumos,2,FALSE),"")</f>
        <v/>
      </c>
      <c r="E5425" s="173"/>
      <c r="F5425" s="201">
        <f t="shared" ref="F5425:F5432" si="1933">IFERROR(VLOOKUP(C5425,Tabla_Insumos,3,FALSE),0)</f>
        <v>0</v>
      </c>
      <c r="G5425" s="201">
        <f t="shared" ref="G5425:G5432" si="1934">ROUND(E5425*F5425,2)</f>
        <v>0</v>
      </c>
    </row>
    <row r="5426" spans="1:7" ht="24" customHeight="1" x14ac:dyDescent="0.2">
      <c r="A5426" s="211" t="str">
        <f t="shared" si="1930"/>
        <v/>
      </c>
      <c r="B5426" s="211" t="str">
        <f t="shared" si="1931"/>
        <v/>
      </c>
      <c r="C5426" s="220"/>
      <c r="D5426" s="174" t="str">
        <f t="shared" si="1932"/>
        <v/>
      </c>
      <c r="E5426" s="173"/>
      <c r="F5426" s="201">
        <f t="shared" si="1933"/>
        <v>0</v>
      </c>
      <c r="G5426" s="201">
        <f t="shared" si="1934"/>
        <v>0</v>
      </c>
    </row>
    <row r="5427" spans="1:7" ht="24" customHeight="1" x14ac:dyDescent="0.2">
      <c r="A5427" s="211" t="str">
        <f t="shared" si="1930"/>
        <v/>
      </c>
      <c r="B5427" s="211" t="str">
        <f t="shared" si="1931"/>
        <v/>
      </c>
      <c r="C5427" s="220"/>
      <c r="D5427" s="174" t="str">
        <f t="shared" si="1932"/>
        <v/>
      </c>
      <c r="E5427" s="173"/>
      <c r="F5427" s="201">
        <f t="shared" si="1933"/>
        <v>0</v>
      </c>
      <c r="G5427" s="201">
        <f t="shared" si="1934"/>
        <v>0</v>
      </c>
    </row>
    <row r="5428" spans="1:7" ht="24" customHeight="1" x14ac:dyDescent="0.2">
      <c r="A5428" s="211" t="str">
        <f t="shared" si="1930"/>
        <v/>
      </c>
      <c r="B5428" s="211" t="str">
        <f t="shared" si="1931"/>
        <v/>
      </c>
      <c r="C5428" s="220"/>
      <c r="D5428" s="174" t="str">
        <f t="shared" si="1932"/>
        <v/>
      </c>
      <c r="E5428" s="173"/>
      <c r="F5428" s="201">
        <f t="shared" si="1933"/>
        <v>0</v>
      </c>
      <c r="G5428" s="201">
        <f t="shared" si="1934"/>
        <v>0</v>
      </c>
    </row>
    <row r="5429" spans="1:7" ht="24" customHeight="1" x14ac:dyDescent="0.2">
      <c r="A5429" s="211" t="str">
        <f t="shared" si="1930"/>
        <v/>
      </c>
      <c r="B5429" s="211" t="str">
        <f t="shared" si="1931"/>
        <v/>
      </c>
      <c r="C5429" s="220"/>
      <c r="D5429" s="174" t="str">
        <f t="shared" si="1932"/>
        <v/>
      </c>
      <c r="E5429" s="173"/>
      <c r="F5429" s="201">
        <f t="shared" si="1933"/>
        <v>0</v>
      </c>
      <c r="G5429" s="201">
        <f t="shared" si="1934"/>
        <v>0</v>
      </c>
    </row>
    <row r="5430" spans="1:7" ht="24" customHeight="1" x14ac:dyDescent="0.2">
      <c r="A5430" s="211" t="str">
        <f t="shared" si="1930"/>
        <v/>
      </c>
      <c r="B5430" s="211" t="str">
        <f t="shared" si="1931"/>
        <v/>
      </c>
      <c r="C5430" s="220"/>
      <c r="D5430" s="174" t="str">
        <f t="shared" si="1932"/>
        <v/>
      </c>
      <c r="E5430" s="173"/>
      <c r="F5430" s="201">
        <f t="shared" si="1933"/>
        <v>0</v>
      </c>
      <c r="G5430" s="201">
        <f t="shared" si="1934"/>
        <v>0</v>
      </c>
    </row>
    <row r="5431" spans="1:7" ht="24" customHeight="1" x14ac:dyDescent="0.2">
      <c r="A5431" s="211" t="str">
        <f t="shared" si="1930"/>
        <v/>
      </c>
      <c r="B5431" s="211" t="str">
        <f t="shared" si="1931"/>
        <v/>
      </c>
      <c r="C5431" s="221"/>
      <c r="D5431" s="172" t="str">
        <f t="shared" si="1932"/>
        <v/>
      </c>
      <c r="E5431" s="176"/>
      <c r="F5431" s="201">
        <f t="shared" si="1933"/>
        <v>0</v>
      </c>
      <c r="G5431" s="201">
        <f t="shared" si="1934"/>
        <v>0</v>
      </c>
    </row>
    <row r="5432" spans="1:7" ht="24" customHeight="1" x14ac:dyDescent="0.2">
      <c r="A5432" s="211" t="str">
        <f t="shared" si="1930"/>
        <v/>
      </c>
      <c r="B5432" s="211" t="str">
        <f t="shared" si="1931"/>
        <v/>
      </c>
      <c r="C5432" s="221"/>
      <c r="D5432" s="172" t="str">
        <f t="shared" si="1932"/>
        <v/>
      </c>
      <c r="E5432" s="176"/>
      <c r="F5432" s="201">
        <f t="shared" si="1933"/>
        <v>0</v>
      </c>
      <c r="G5432" s="201">
        <f t="shared" si="1934"/>
        <v>0</v>
      </c>
    </row>
    <row r="5433" spans="1:7" ht="24" customHeight="1" x14ac:dyDescent="0.2">
      <c r="A5433" s="212"/>
      <c r="E5433" s="178"/>
      <c r="F5433" s="195" t="s">
        <v>1744</v>
      </c>
      <c r="G5433" s="222">
        <f t="shared" si="1915"/>
        <v>0</v>
      </c>
    </row>
    <row r="5434" spans="1:7" ht="24" customHeight="1" x14ac:dyDescent="0.2">
      <c r="A5434" s="212"/>
      <c r="C5434" s="74" t="s">
        <v>1745</v>
      </c>
      <c r="E5434" s="178"/>
      <c r="G5434" s="194"/>
    </row>
    <row r="5435" spans="1:7" ht="24" customHeight="1" x14ac:dyDescent="0.2">
      <c r="A5435" s="211" t="str">
        <f t="shared" ref="A5435:A5443" si="1935">IFERROR(VLOOKUP(C5435,Tabla_Insumos,4,FALSE),"")</f>
        <v/>
      </c>
      <c r="B5435" s="211" t="str">
        <f t="shared" ref="B5435:B5443" si="1936">IFERROR(VLOOKUP(C5435,Tabla_Insumos,5,FALSE),"")</f>
        <v/>
      </c>
      <c r="C5435" s="220"/>
      <c r="D5435" s="174" t="str">
        <f t="shared" ref="D5435:D5443" si="1937">IFERROR(VLOOKUP(C5435,Tabla_Insumos,2,FALSE),"")</f>
        <v/>
      </c>
      <c r="E5435" s="173"/>
      <c r="F5435" s="201">
        <f t="shared" ref="F5435:F5443" si="1938">IFERROR(VLOOKUP(C5435,Tabla_Insumos,3,FALSE),0)</f>
        <v>0</v>
      </c>
      <c r="G5435" s="201">
        <f t="shared" ref="G5435:G5443" si="1939">ROUND(E5435*F5435,2)</f>
        <v>0</v>
      </c>
    </row>
    <row r="5436" spans="1:7" ht="24" customHeight="1" x14ac:dyDescent="0.2">
      <c r="A5436" s="211" t="str">
        <f t="shared" si="1935"/>
        <v/>
      </c>
      <c r="B5436" s="211" t="str">
        <f t="shared" si="1936"/>
        <v/>
      </c>
      <c r="C5436" s="220"/>
      <c r="D5436" s="174" t="str">
        <f t="shared" si="1937"/>
        <v/>
      </c>
      <c r="E5436" s="173"/>
      <c r="F5436" s="201">
        <f t="shared" si="1938"/>
        <v>0</v>
      </c>
      <c r="G5436" s="201">
        <f t="shared" si="1939"/>
        <v>0</v>
      </c>
    </row>
    <row r="5437" spans="1:7" ht="24" customHeight="1" x14ac:dyDescent="0.2">
      <c r="A5437" s="211" t="str">
        <f t="shared" si="1935"/>
        <v/>
      </c>
      <c r="B5437" s="211" t="str">
        <f t="shared" si="1936"/>
        <v/>
      </c>
      <c r="C5437" s="221"/>
      <c r="D5437" s="172" t="str">
        <f t="shared" si="1937"/>
        <v/>
      </c>
      <c r="E5437" s="176"/>
      <c r="F5437" s="201">
        <f t="shared" si="1938"/>
        <v>0</v>
      </c>
      <c r="G5437" s="201">
        <f t="shared" si="1939"/>
        <v>0</v>
      </c>
    </row>
    <row r="5438" spans="1:7" ht="24" customHeight="1" x14ac:dyDescent="0.2">
      <c r="A5438" s="211" t="str">
        <f t="shared" si="1935"/>
        <v/>
      </c>
      <c r="B5438" s="211" t="str">
        <f t="shared" si="1936"/>
        <v/>
      </c>
      <c r="C5438" s="221"/>
      <c r="D5438" s="172" t="str">
        <f t="shared" si="1937"/>
        <v/>
      </c>
      <c r="E5438" s="176"/>
      <c r="F5438" s="201">
        <f t="shared" si="1938"/>
        <v>0</v>
      </c>
      <c r="G5438" s="201">
        <f t="shared" si="1939"/>
        <v>0</v>
      </c>
    </row>
    <row r="5439" spans="1:7" ht="24" customHeight="1" x14ac:dyDescent="0.2">
      <c r="A5439" s="211" t="str">
        <f t="shared" si="1935"/>
        <v/>
      </c>
      <c r="B5439" s="211" t="str">
        <f t="shared" si="1936"/>
        <v/>
      </c>
      <c r="C5439" s="221"/>
      <c r="D5439" s="172" t="str">
        <f t="shared" si="1937"/>
        <v/>
      </c>
      <c r="E5439" s="176"/>
      <c r="F5439" s="201">
        <f t="shared" si="1938"/>
        <v>0</v>
      </c>
      <c r="G5439" s="201">
        <f t="shared" si="1939"/>
        <v>0</v>
      </c>
    </row>
    <row r="5440" spans="1:7" ht="24" customHeight="1" x14ac:dyDescent="0.2">
      <c r="A5440" s="211" t="str">
        <f t="shared" si="1935"/>
        <v/>
      </c>
      <c r="B5440" s="211" t="str">
        <f t="shared" si="1936"/>
        <v/>
      </c>
      <c r="C5440" s="221"/>
      <c r="D5440" s="172" t="str">
        <f t="shared" si="1937"/>
        <v/>
      </c>
      <c r="E5440" s="176"/>
      <c r="F5440" s="201">
        <f t="shared" si="1938"/>
        <v>0</v>
      </c>
      <c r="G5440" s="201">
        <f t="shared" si="1939"/>
        <v>0</v>
      </c>
    </row>
    <row r="5441" spans="1:7" ht="24" customHeight="1" x14ac:dyDescent="0.2">
      <c r="A5441" s="211" t="str">
        <f t="shared" si="1935"/>
        <v/>
      </c>
      <c r="B5441" s="211" t="str">
        <f t="shared" si="1936"/>
        <v/>
      </c>
      <c r="C5441" s="221"/>
      <c r="D5441" s="172" t="str">
        <f t="shared" si="1937"/>
        <v/>
      </c>
      <c r="E5441" s="176"/>
      <c r="F5441" s="201">
        <f t="shared" si="1938"/>
        <v>0</v>
      </c>
      <c r="G5441" s="201">
        <f t="shared" si="1939"/>
        <v>0</v>
      </c>
    </row>
    <row r="5442" spans="1:7" ht="24" customHeight="1" x14ac:dyDescent="0.2">
      <c r="A5442" s="211" t="str">
        <f t="shared" si="1935"/>
        <v/>
      </c>
      <c r="B5442" s="211" t="str">
        <f t="shared" si="1936"/>
        <v/>
      </c>
      <c r="C5442" s="221"/>
      <c r="D5442" s="172" t="str">
        <f t="shared" si="1937"/>
        <v/>
      </c>
      <c r="E5442" s="176"/>
      <c r="F5442" s="201">
        <f t="shared" si="1938"/>
        <v>0</v>
      </c>
      <c r="G5442" s="201">
        <f t="shared" si="1939"/>
        <v>0</v>
      </c>
    </row>
    <row r="5443" spans="1:7" ht="24" customHeight="1" x14ac:dyDescent="0.2">
      <c r="A5443" s="211" t="str">
        <f t="shared" si="1935"/>
        <v/>
      </c>
      <c r="B5443" s="211" t="str">
        <f t="shared" si="1936"/>
        <v/>
      </c>
      <c r="C5443" s="221"/>
      <c r="D5443" s="172" t="str">
        <f t="shared" si="1937"/>
        <v/>
      </c>
      <c r="E5443" s="176"/>
      <c r="F5443" s="201">
        <f t="shared" si="1938"/>
        <v>0</v>
      </c>
      <c r="G5443" s="201">
        <f t="shared" si="1939"/>
        <v>0</v>
      </c>
    </row>
    <row r="5444" spans="1:7" ht="24" customHeight="1" x14ac:dyDescent="0.2">
      <c r="A5444" s="213"/>
      <c r="E5444" s="178"/>
      <c r="F5444" s="195" t="s">
        <v>1746</v>
      </c>
      <c r="G5444" s="222">
        <f t="shared" si="1921"/>
        <v>0</v>
      </c>
    </row>
    <row r="5445" spans="1:7" ht="24" customHeight="1" x14ac:dyDescent="0.2">
      <c r="A5445" s="212"/>
      <c r="E5445" s="178"/>
      <c r="G5445" s="194"/>
    </row>
    <row r="5446" spans="1:7" ht="24" customHeight="1" x14ac:dyDescent="0.2">
      <c r="A5446" s="214" t="str">
        <f t="shared" ref="A5446" si="1940">B5404</f>
        <v>23.6</v>
      </c>
      <c r="B5446" s="98" t="str">
        <f t="shared" ref="B5446" si="1941">C5404</f>
        <v>Pasamanos</v>
      </c>
      <c r="C5446" s="197"/>
      <c r="D5446" s="197" t="s">
        <v>1747</v>
      </c>
      <c r="E5446" s="198"/>
      <c r="F5446" s="225" t="s">
        <v>1748</v>
      </c>
      <c r="G5446" s="226">
        <f t="shared" si="1924"/>
        <v>0</v>
      </c>
    </row>
    <row r="5447" spans="1:7" ht="24" customHeight="1" x14ac:dyDescent="0.2">
      <c r="A5447" s="203" t="s">
        <v>1725</v>
      </c>
      <c r="B5447" s="204"/>
      <c r="C5447" s="99"/>
      <c r="D5447" s="99"/>
      <c r="E5447" s="99"/>
      <c r="F5447" s="99"/>
      <c r="G5447" s="215"/>
    </row>
    <row r="5448" spans="1:7" ht="24" customHeight="1" x14ac:dyDescent="0.2">
      <c r="A5448" s="206" t="s">
        <v>1726</v>
      </c>
      <c r="B5448" s="207" t="str">
        <f>Comitente</f>
        <v>SUBSECRETARIA DE OBRAS PUBLICAS</v>
      </c>
      <c r="C5448" s="216"/>
      <c r="D5448" s="74"/>
      <c r="E5448" s="74"/>
      <c r="F5448" s="190"/>
      <c r="G5448" s="191"/>
    </row>
    <row r="5449" spans="1:7" ht="24" customHeight="1" x14ac:dyDescent="0.2">
      <c r="A5449" s="206" t="s">
        <v>1727</v>
      </c>
      <c r="B5449" s="207">
        <f>Contratista</f>
        <v>0</v>
      </c>
      <c r="C5449" s="217"/>
      <c r="D5449" s="217"/>
      <c r="E5449" s="217"/>
      <c r="F5449" s="190"/>
      <c r="G5449" s="191"/>
    </row>
    <row r="5450" spans="1:7" ht="24" customHeight="1" x14ac:dyDescent="0.2">
      <c r="A5450" s="206" t="s">
        <v>1728</v>
      </c>
      <c r="B5450" s="207" t="str">
        <f>Obra</f>
        <v>CAPS. VIRGEN DE GUADALUPE</v>
      </c>
      <c r="C5450" s="217"/>
      <c r="D5450" s="217"/>
      <c r="E5450" s="217"/>
      <c r="F5450" s="190" t="s">
        <v>1729</v>
      </c>
      <c r="G5450" s="218">
        <f>Fecha_Base</f>
        <v>0</v>
      </c>
    </row>
    <row r="5451" spans="1:7" ht="24" customHeight="1" x14ac:dyDescent="0.2">
      <c r="A5451" s="208" t="s">
        <v>1730</v>
      </c>
      <c r="B5451" s="100" t="str">
        <f>Ubicación</f>
        <v xml:space="preserve"> Calle Enfermera Medina y Cristobal Colon - Dpto. CAUCETE   -  Sup. 227,50m2</v>
      </c>
      <c r="C5451" s="74"/>
      <c r="E5451" s="178"/>
      <c r="G5451" s="194"/>
    </row>
    <row r="5452" spans="1:7" ht="24" customHeight="1" x14ac:dyDescent="0.2">
      <c r="A5452" s="208" t="s">
        <v>1731</v>
      </c>
      <c r="B5452" s="192">
        <f t="shared" ref="B5452:B5501" si="1942">IFERROR(VALUE(LEFT(B5453,FIND(".",B5453)-1)),"")</f>
        <v>23</v>
      </c>
      <c r="C5452" s="71" t="str">
        <f>IFERROR(VLOOKUP(B5452,Tabla_CyP,2,FALSE),"VIDRIOS Y ESPEJOS ")</f>
        <v xml:space="preserve">VIDRIOS Y ESPEJOS </v>
      </c>
      <c r="E5452" s="178"/>
      <c r="G5452" s="194"/>
    </row>
    <row r="5453" spans="1:7" ht="24" customHeight="1" x14ac:dyDescent="0.2">
      <c r="A5453" s="208" t="s">
        <v>1732</v>
      </c>
      <c r="B5453" s="193" t="str">
        <f>IFERROR(VLOOKUP(COUNTIF($A$1:A5453,"ANALISIS DE PRECIOS"),Tabla_NumeroItem,2,FALSE),"")</f>
        <v>23.9</v>
      </c>
      <c r="C5453" s="71" t="str">
        <f>IFERROR(VLOOKUP(B5453,Tabla_CyP,2,FALSE),"")</f>
        <v>Parquización</v>
      </c>
      <c r="E5453" s="178"/>
      <c r="F5453" s="190" t="s">
        <v>1733</v>
      </c>
      <c r="G5453" s="194" t="str">
        <f>IFERROR(VLOOKUP(B5453,Tabla_CyP,4,FALSE),"")</f>
        <v>m2</v>
      </c>
    </row>
    <row r="5454" spans="1:7" ht="24" customHeight="1" x14ac:dyDescent="0.2">
      <c r="A5454" s="208"/>
      <c r="B5454" s="100"/>
      <c r="E5454" s="178"/>
      <c r="G5454" s="194"/>
    </row>
    <row r="5455" spans="1:7" ht="24" customHeight="1" x14ac:dyDescent="0.2">
      <c r="A5455" s="419" t="s">
        <v>1734</v>
      </c>
      <c r="B5455" s="420"/>
      <c r="C5455" s="421" t="s">
        <v>1690</v>
      </c>
      <c r="D5455" s="421" t="s">
        <v>1735</v>
      </c>
      <c r="E5455" s="423" t="s">
        <v>1736</v>
      </c>
      <c r="F5455" s="425" t="s">
        <v>1737</v>
      </c>
      <c r="G5455" s="425" t="s">
        <v>1738</v>
      </c>
    </row>
    <row r="5456" spans="1:7" ht="24" customHeight="1" x14ac:dyDescent="0.2">
      <c r="A5456" s="209" t="s">
        <v>1739</v>
      </c>
      <c r="B5456" s="209" t="s">
        <v>1740</v>
      </c>
      <c r="C5456" s="422"/>
      <c r="D5456" s="422"/>
      <c r="E5456" s="424"/>
      <c r="F5456" s="426"/>
      <c r="G5456" s="426"/>
    </row>
    <row r="5457" spans="1:7" ht="24" customHeight="1" x14ac:dyDescent="0.2">
      <c r="A5457" s="189"/>
      <c r="B5457" s="210"/>
      <c r="C5457" s="89" t="s">
        <v>1741</v>
      </c>
      <c r="D5457" s="197"/>
      <c r="E5457" s="198"/>
      <c r="F5457" s="199"/>
      <c r="G5457" s="200"/>
    </row>
    <row r="5458" spans="1:7" ht="24" customHeight="1" x14ac:dyDescent="0.2">
      <c r="A5458" s="211" t="str">
        <f t="shared" ref="A5458:A5471" si="1943">IFERROR(VLOOKUP(C5458,Tabla_Insumos,4,FALSE),"")</f>
        <v/>
      </c>
      <c r="B5458" s="211" t="str">
        <f>IFERROR(VLOOKUP(C5458,Tabla_Insumos,5,FALSE),"")</f>
        <v/>
      </c>
      <c r="C5458" s="220"/>
      <c r="D5458" s="174" t="str">
        <f t="shared" ref="D5458:D5471" si="1944">IFERROR(VLOOKUP(C5458,Tabla_Insumos,2,FALSE),"")</f>
        <v/>
      </c>
      <c r="E5458" s="173"/>
      <c r="F5458" s="201">
        <f t="shared" ref="F5458:F5471" si="1945">IFERROR(VLOOKUP(C5458,Tabla_Insumos,3,FALSE),0)</f>
        <v>0</v>
      </c>
      <c r="G5458" s="201">
        <f t="shared" ref="G5458:G5471" si="1946">ROUND(E5458*F5458,2)</f>
        <v>0</v>
      </c>
    </row>
    <row r="5459" spans="1:7" ht="24" customHeight="1" x14ac:dyDescent="0.2">
      <c r="A5459" s="211" t="str">
        <f t="shared" si="1943"/>
        <v/>
      </c>
      <c r="B5459" s="211" t="str">
        <f t="shared" ref="B5459:B5471" si="1947">IFERROR(VLOOKUP(C5459,Tabla_Insumos,5,FALSE),"")</f>
        <v/>
      </c>
      <c r="C5459" s="220"/>
      <c r="D5459" s="174" t="str">
        <f t="shared" si="1944"/>
        <v/>
      </c>
      <c r="E5459" s="173"/>
      <c r="F5459" s="201">
        <f t="shared" si="1945"/>
        <v>0</v>
      </c>
      <c r="G5459" s="201">
        <f t="shared" si="1946"/>
        <v>0</v>
      </c>
    </row>
    <row r="5460" spans="1:7" ht="24" customHeight="1" x14ac:dyDescent="0.2">
      <c r="A5460" s="211" t="str">
        <f t="shared" si="1943"/>
        <v/>
      </c>
      <c r="B5460" s="211" t="str">
        <f t="shared" si="1947"/>
        <v/>
      </c>
      <c r="C5460" s="227"/>
      <c r="D5460" s="174" t="str">
        <f t="shared" si="1944"/>
        <v/>
      </c>
      <c r="E5460" s="173"/>
      <c r="F5460" s="201">
        <f t="shared" si="1945"/>
        <v>0</v>
      </c>
      <c r="G5460" s="201">
        <f t="shared" si="1946"/>
        <v>0</v>
      </c>
    </row>
    <row r="5461" spans="1:7" ht="24" customHeight="1" x14ac:dyDescent="0.2">
      <c r="A5461" s="211" t="str">
        <f t="shared" si="1943"/>
        <v/>
      </c>
      <c r="B5461" s="211" t="str">
        <f t="shared" si="1947"/>
        <v/>
      </c>
      <c r="C5461" s="220"/>
      <c r="D5461" s="174" t="str">
        <f t="shared" si="1944"/>
        <v/>
      </c>
      <c r="E5461" s="173"/>
      <c r="F5461" s="201">
        <f t="shared" si="1945"/>
        <v>0</v>
      </c>
      <c r="G5461" s="201">
        <f t="shared" si="1946"/>
        <v>0</v>
      </c>
    </row>
    <row r="5462" spans="1:7" ht="24" customHeight="1" x14ac:dyDescent="0.2">
      <c r="A5462" s="211" t="str">
        <f t="shared" si="1943"/>
        <v/>
      </c>
      <c r="B5462" s="211" t="str">
        <f t="shared" si="1947"/>
        <v/>
      </c>
      <c r="C5462" s="221"/>
      <c r="D5462" s="172" t="str">
        <f t="shared" si="1944"/>
        <v/>
      </c>
      <c r="E5462" s="176"/>
      <c r="F5462" s="201">
        <f t="shared" si="1945"/>
        <v>0</v>
      </c>
      <c r="G5462" s="201">
        <f t="shared" si="1946"/>
        <v>0</v>
      </c>
    </row>
    <row r="5463" spans="1:7" ht="24" customHeight="1" x14ac:dyDescent="0.2">
      <c r="A5463" s="211" t="str">
        <f t="shared" si="1943"/>
        <v/>
      </c>
      <c r="B5463" s="211" t="str">
        <f t="shared" si="1947"/>
        <v/>
      </c>
      <c r="C5463" s="221"/>
      <c r="D5463" s="172" t="str">
        <f t="shared" si="1944"/>
        <v/>
      </c>
      <c r="E5463" s="176"/>
      <c r="F5463" s="201">
        <f t="shared" si="1945"/>
        <v>0</v>
      </c>
      <c r="G5463" s="201">
        <f t="shared" si="1946"/>
        <v>0</v>
      </c>
    </row>
    <row r="5464" spans="1:7" ht="24" customHeight="1" x14ac:dyDescent="0.2">
      <c r="A5464" s="211" t="str">
        <f t="shared" si="1943"/>
        <v/>
      </c>
      <c r="B5464" s="211" t="str">
        <f t="shared" si="1947"/>
        <v/>
      </c>
      <c r="C5464" s="221"/>
      <c r="D5464" s="172" t="str">
        <f t="shared" si="1944"/>
        <v/>
      </c>
      <c r="E5464" s="176"/>
      <c r="F5464" s="201">
        <f t="shared" si="1945"/>
        <v>0</v>
      </c>
      <c r="G5464" s="201">
        <f t="shared" si="1946"/>
        <v>0</v>
      </c>
    </row>
    <row r="5465" spans="1:7" ht="24" customHeight="1" x14ac:dyDescent="0.2">
      <c r="A5465" s="211" t="str">
        <f t="shared" si="1943"/>
        <v/>
      </c>
      <c r="B5465" s="211" t="str">
        <f t="shared" si="1947"/>
        <v/>
      </c>
      <c r="C5465" s="221"/>
      <c r="D5465" s="172" t="str">
        <f t="shared" si="1944"/>
        <v/>
      </c>
      <c r="E5465" s="176"/>
      <c r="F5465" s="201">
        <f t="shared" si="1945"/>
        <v>0</v>
      </c>
      <c r="G5465" s="201">
        <f t="shared" si="1946"/>
        <v>0</v>
      </c>
    </row>
    <row r="5466" spans="1:7" ht="24" customHeight="1" x14ac:dyDescent="0.2">
      <c r="A5466" s="211" t="str">
        <f t="shared" si="1943"/>
        <v/>
      </c>
      <c r="B5466" s="211" t="str">
        <f t="shared" si="1947"/>
        <v/>
      </c>
      <c r="C5466" s="221"/>
      <c r="D5466" s="172" t="str">
        <f t="shared" si="1944"/>
        <v/>
      </c>
      <c r="E5466" s="176"/>
      <c r="F5466" s="201">
        <f t="shared" si="1945"/>
        <v>0</v>
      </c>
      <c r="G5466" s="201">
        <f t="shared" si="1946"/>
        <v>0</v>
      </c>
    </row>
    <row r="5467" spans="1:7" ht="24" customHeight="1" x14ac:dyDescent="0.2">
      <c r="A5467" s="211" t="str">
        <f t="shared" si="1943"/>
        <v/>
      </c>
      <c r="B5467" s="211" t="str">
        <f t="shared" si="1947"/>
        <v/>
      </c>
      <c r="C5467" s="221"/>
      <c r="D5467" s="172" t="str">
        <f t="shared" si="1944"/>
        <v/>
      </c>
      <c r="E5467" s="176"/>
      <c r="F5467" s="201">
        <f t="shared" si="1945"/>
        <v>0</v>
      </c>
      <c r="G5467" s="201">
        <f t="shared" si="1946"/>
        <v>0</v>
      </c>
    </row>
    <row r="5468" spans="1:7" ht="24" customHeight="1" x14ac:dyDescent="0.2">
      <c r="A5468" s="211" t="str">
        <f t="shared" si="1943"/>
        <v/>
      </c>
      <c r="B5468" s="211" t="str">
        <f t="shared" si="1947"/>
        <v/>
      </c>
      <c r="C5468" s="221"/>
      <c r="D5468" s="172" t="str">
        <f t="shared" si="1944"/>
        <v/>
      </c>
      <c r="E5468" s="176"/>
      <c r="F5468" s="201">
        <f t="shared" si="1945"/>
        <v>0</v>
      </c>
      <c r="G5468" s="201">
        <f t="shared" si="1946"/>
        <v>0</v>
      </c>
    </row>
    <row r="5469" spans="1:7" ht="24" customHeight="1" x14ac:dyDescent="0.2">
      <c r="A5469" s="211" t="str">
        <f t="shared" si="1943"/>
        <v/>
      </c>
      <c r="B5469" s="211" t="str">
        <f t="shared" si="1947"/>
        <v/>
      </c>
      <c r="C5469" s="221"/>
      <c r="D5469" s="172" t="str">
        <f t="shared" si="1944"/>
        <v/>
      </c>
      <c r="E5469" s="176"/>
      <c r="F5469" s="201">
        <f t="shared" si="1945"/>
        <v>0</v>
      </c>
      <c r="G5469" s="201">
        <f t="shared" si="1946"/>
        <v>0</v>
      </c>
    </row>
    <row r="5470" spans="1:7" ht="24" customHeight="1" x14ac:dyDescent="0.2">
      <c r="A5470" s="211" t="str">
        <f t="shared" si="1943"/>
        <v/>
      </c>
      <c r="B5470" s="211" t="str">
        <f t="shared" si="1947"/>
        <v/>
      </c>
      <c r="C5470" s="221"/>
      <c r="D5470" s="172" t="str">
        <f t="shared" si="1944"/>
        <v/>
      </c>
      <c r="E5470" s="176"/>
      <c r="F5470" s="201">
        <f t="shared" si="1945"/>
        <v>0</v>
      </c>
      <c r="G5470" s="201">
        <f t="shared" si="1946"/>
        <v>0</v>
      </c>
    </row>
    <row r="5471" spans="1:7" ht="24" customHeight="1" x14ac:dyDescent="0.2">
      <c r="A5471" s="211" t="str">
        <f t="shared" si="1943"/>
        <v/>
      </c>
      <c r="B5471" s="211" t="str">
        <f t="shared" si="1947"/>
        <v/>
      </c>
      <c r="C5471" s="221"/>
      <c r="D5471" s="172" t="str">
        <f t="shared" si="1944"/>
        <v/>
      </c>
      <c r="E5471" s="176"/>
      <c r="F5471" s="202">
        <f t="shared" si="1945"/>
        <v>0</v>
      </c>
      <c r="G5471" s="201">
        <f t="shared" si="1946"/>
        <v>0</v>
      </c>
    </row>
    <row r="5472" spans="1:7" ht="24" customHeight="1" x14ac:dyDescent="0.2">
      <c r="A5472" s="212"/>
      <c r="E5472" s="178"/>
      <c r="F5472" s="195" t="s">
        <v>1742</v>
      </c>
      <c r="G5472" s="222">
        <f t="shared" ref="G5472:G5521" si="1948">SUBTOTAL(9,G5458:G5471)</f>
        <v>0</v>
      </c>
    </row>
    <row r="5473" spans="1:7" ht="24" customHeight="1" x14ac:dyDescent="0.2">
      <c r="A5473" s="212"/>
      <c r="C5473" s="74" t="s">
        <v>1743</v>
      </c>
      <c r="E5473" s="178"/>
      <c r="G5473" s="194"/>
    </row>
    <row r="5474" spans="1:7" ht="24" customHeight="1" x14ac:dyDescent="0.2">
      <c r="A5474" s="211" t="str">
        <f t="shared" ref="A5474:A5481" si="1949">IFERROR(VLOOKUP(C5474,Tabla_Insumos,4,FALSE),"")</f>
        <v/>
      </c>
      <c r="B5474" s="211" t="str">
        <f t="shared" ref="B5474:B5481" si="1950">IFERROR(VLOOKUP(A5474,Tabla_Indices,5,FALSE),"")</f>
        <v/>
      </c>
      <c r="C5474" s="220"/>
      <c r="D5474" s="174" t="str">
        <f t="shared" ref="D5474:D5481" si="1951">IFERROR(VLOOKUP(C5474,Tabla_Insumos,2,FALSE),"")</f>
        <v/>
      </c>
      <c r="E5474" s="173"/>
      <c r="F5474" s="201">
        <f t="shared" ref="F5474:F5481" si="1952">IFERROR(VLOOKUP(C5474,Tabla_Insumos,3,FALSE),0)</f>
        <v>0</v>
      </c>
      <c r="G5474" s="201">
        <f t="shared" ref="G5474:G5481" si="1953">ROUND(E5474*F5474,2)</f>
        <v>0</v>
      </c>
    </row>
    <row r="5475" spans="1:7" ht="24" customHeight="1" x14ac:dyDescent="0.2">
      <c r="A5475" s="211" t="str">
        <f t="shared" si="1949"/>
        <v/>
      </c>
      <c r="B5475" s="211" t="str">
        <f t="shared" si="1950"/>
        <v/>
      </c>
      <c r="C5475" s="220"/>
      <c r="D5475" s="174" t="str">
        <f t="shared" si="1951"/>
        <v/>
      </c>
      <c r="E5475" s="173"/>
      <c r="F5475" s="201">
        <f t="shared" si="1952"/>
        <v>0</v>
      </c>
      <c r="G5475" s="201">
        <f t="shared" si="1953"/>
        <v>0</v>
      </c>
    </row>
    <row r="5476" spans="1:7" ht="24" customHeight="1" x14ac:dyDescent="0.2">
      <c r="A5476" s="211" t="str">
        <f t="shared" si="1949"/>
        <v/>
      </c>
      <c r="B5476" s="211" t="str">
        <f t="shared" si="1950"/>
        <v/>
      </c>
      <c r="C5476" s="220"/>
      <c r="D5476" s="174" t="str">
        <f t="shared" si="1951"/>
        <v/>
      </c>
      <c r="E5476" s="173"/>
      <c r="F5476" s="201">
        <f t="shared" si="1952"/>
        <v>0</v>
      </c>
      <c r="G5476" s="201">
        <f t="shared" si="1953"/>
        <v>0</v>
      </c>
    </row>
    <row r="5477" spans="1:7" ht="24" customHeight="1" x14ac:dyDescent="0.2">
      <c r="A5477" s="211" t="str">
        <f t="shared" si="1949"/>
        <v/>
      </c>
      <c r="B5477" s="211" t="str">
        <f t="shared" si="1950"/>
        <v/>
      </c>
      <c r="C5477" s="220"/>
      <c r="D5477" s="174" t="str">
        <f t="shared" si="1951"/>
        <v/>
      </c>
      <c r="E5477" s="173"/>
      <c r="F5477" s="201">
        <f t="shared" si="1952"/>
        <v>0</v>
      </c>
      <c r="G5477" s="201">
        <f t="shared" si="1953"/>
        <v>0</v>
      </c>
    </row>
    <row r="5478" spans="1:7" ht="24" customHeight="1" x14ac:dyDescent="0.2">
      <c r="A5478" s="211" t="str">
        <f t="shared" si="1949"/>
        <v/>
      </c>
      <c r="B5478" s="211" t="str">
        <f t="shared" si="1950"/>
        <v/>
      </c>
      <c r="C5478" s="220"/>
      <c r="D5478" s="174" t="str">
        <f t="shared" si="1951"/>
        <v/>
      </c>
      <c r="E5478" s="173"/>
      <c r="F5478" s="201">
        <f t="shared" si="1952"/>
        <v>0</v>
      </c>
      <c r="G5478" s="201">
        <f t="shared" si="1953"/>
        <v>0</v>
      </c>
    </row>
    <row r="5479" spans="1:7" ht="24" customHeight="1" x14ac:dyDescent="0.2">
      <c r="A5479" s="211" t="str">
        <f t="shared" si="1949"/>
        <v/>
      </c>
      <c r="B5479" s="211" t="str">
        <f t="shared" si="1950"/>
        <v/>
      </c>
      <c r="C5479" s="220"/>
      <c r="D5479" s="174" t="str">
        <f t="shared" si="1951"/>
        <v/>
      </c>
      <c r="E5479" s="173"/>
      <c r="F5479" s="201">
        <f t="shared" si="1952"/>
        <v>0</v>
      </c>
      <c r="G5479" s="201">
        <f t="shared" si="1953"/>
        <v>0</v>
      </c>
    </row>
    <row r="5480" spans="1:7" ht="24" customHeight="1" x14ac:dyDescent="0.2">
      <c r="A5480" s="211" t="str">
        <f t="shared" si="1949"/>
        <v/>
      </c>
      <c r="B5480" s="211" t="str">
        <f t="shared" si="1950"/>
        <v/>
      </c>
      <c r="C5480" s="221"/>
      <c r="D5480" s="172" t="str">
        <f t="shared" si="1951"/>
        <v/>
      </c>
      <c r="E5480" s="176"/>
      <c r="F5480" s="201">
        <f t="shared" si="1952"/>
        <v>0</v>
      </c>
      <c r="G5480" s="201">
        <f t="shared" si="1953"/>
        <v>0</v>
      </c>
    </row>
    <row r="5481" spans="1:7" ht="24" customHeight="1" x14ac:dyDescent="0.2">
      <c r="A5481" s="211" t="str">
        <f t="shared" si="1949"/>
        <v/>
      </c>
      <c r="B5481" s="211" t="str">
        <f t="shared" si="1950"/>
        <v/>
      </c>
      <c r="C5481" s="221"/>
      <c r="D5481" s="172" t="str">
        <f t="shared" si="1951"/>
        <v/>
      </c>
      <c r="E5481" s="176"/>
      <c r="F5481" s="201">
        <f t="shared" si="1952"/>
        <v>0</v>
      </c>
      <c r="G5481" s="201">
        <f t="shared" si="1953"/>
        <v>0</v>
      </c>
    </row>
    <row r="5482" spans="1:7" ht="24" customHeight="1" x14ac:dyDescent="0.2">
      <c r="A5482" s="212"/>
      <c r="E5482" s="178"/>
      <c r="F5482" s="195" t="s">
        <v>1744</v>
      </c>
      <c r="G5482" s="222">
        <f t="shared" ref="G5482:G5531" si="1954">SUBTOTAL(9,G5474:G5481)</f>
        <v>0</v>
      </c>
    </row>
    <row r="5483" spans="1:7" ht="24" customHeight="1" x14ac:dyDescent="0.2">
      <c r="A5483" s="212"/>
      <c r="C5483" s="74" t="s">
        <v>1745</v>
      </c>
      <c r="E5483" s="178"/>
      <c r="G5483" s="194"/>
    </row>
    <row r="5484" spans="1:7" ht="24" customHeight="1" x14ac:dyDescent="0.2">
      <c r="A5484" s="211" t="str">
        <f t="shared" ref="A5484:A5492" si="1955">IFERROR(VLOOKUP(C5484,Tabla_Insumos,4,FALSE),"")</f>
        <v/>
      </c>
      <c r="B5484" s="211" t="str">
        <f t="shared" ref="B5484:B5492" si="1956">IFERROR(VLOOKUP(C5484,Tabla_Insumos,5,FALSE),"")</f>
        <v/>
      </c>
      <c r="C5484" s="220"/>
      <c r="D5484" s="174" t="str">
        <f t="shared" ref="D5484:D5492" si="1957">IFERROR(VLOOKUP(C5484,Tabla_Insumos,2,FALSE),"")</f>
        <v/>
      </c>
      <c r="E5484" s="173"/>
      <c r="F5484" s="201">
        <f t="shared" ref="F5484:F5492" si="1958">IFERROR(VLOOKUP(C5484,Tabla_Insumos,3,FALSE),0)</f>
        <v>0</v>
      </c>
      <c r="G5484" s="201">
        <f t="shared" ref="G5484:G5492" si="1959">ROUND(E5484*F5484,2)</f>
        <v>0</v>
      </c>
    </row>
    <row r="5485" spans="1:7" ht="24" customHeight="1" x14ac:dyDescent="0.2">
      <c r="A5485" s="211" t="str">
        <f t="shared" si="1955"/>
        <v/>
      </c>
      <c r="B5485" s="211" t="str">
        <f t="shared" si="1956"/>
        <v/>
      </c>
      <c r="C5485" s="220"/>
      <c r="D5485" s="174" t="str">
        <f t="shared" si="1957"/>
        <v/>
      </c>
      <c r="E5485" s="173"/>
      <c r="F5485" s="201">
        <f t="shared" si="1958"/>
        <v>0</v>
      </c>
      <c r="G5485" s="201">
        <f t="shared" si="1959"/>
        <v>0</v>
      </c>
    </row>
    <row r="5486" spans="1:7" ht="24" customHeight="1" x14ac:dyDescent="0.2">
      <c r="A5486" s="211" t="str">
        <f t="shared" si="1955"/>
        <v/>
      </c>
      <c r="B5486" s="211" t="str">
        <f t="shared" si="1956"/>
        <v/>
      </c>
      <c r="C5486" s="221"/>
      <c r="D5486" s="172" t="str">
        <f t="shared" si="1957"/>
        <v/>
      </c>
      <c r="E5486" s="176"/>
      <c r="F5486" s="201">
        <f t="shared" si="1958"/>
        <v>0</v>
      </c>
      <c r="G5486" s="201">
        <f t="shared" si="1959"/>
        <v>0</v>
      </c>
    </row>
    <row r="5487" spans="1:7" ht="24" customHeight="1" x14ac:dyDescent="0.2">
      <c r="A5487" s="211" t="str">
        <f t="shared" si="1955"/>
        <v/>
      </c>
      <c r="B5487" s="211" t="str">
        <f t="shared" si="1956"/>
        <v/>
      </c>
      <c r="C5487" s="221"/>
      <c r="D5487" s="172" t="str">
        <f t="shared" si="1957"/>
        <v/>
      </c>
      <c r="E5487" s="176"/>
      <c r="F5487" s="201">
        <f t="shared" si="1958"/>
        <v>0</v>
      </c>
      <c r="G5487" s="201">
        <f t="shared" si="1959"/>
        <v>0</v>
      </c>
    </row>
    <row r="5488" spans="1:7" ht="24" customHeight="1" x14ac:dyDescent="0.2">
      <c r="A5488" s="211" t="str">
        <f t="shared" si="1955"/>
        <v/>
      </c>
      <c r="B5488" s="211" t="str">
        <f t="shared" si="1956"/>
        <v/>
      </c>
      <c r="C5488" s="221"/>
      <c r="D5488" s="172" t="str">
        <f t="shared" si="1957"/>
        <v/>
      </c>
      <c r="E5488" s="176"/>
      <c r="F5488" s="201">
        <f t="shared" si="1958"/>
        <v>0</v>
      </c>
      <c r="G5488" s="201">
        <f t="shared" si="1959"/>
        <v>0</v>
      </c>
    </row>
    <row r="5489" spans="1:7" ht="24" customHeight="1" x14ac:dyDescent="0.2">
      <c r="A5489" s="211" t="str">
        <f t="shared" si="1955"/>
        <v/>
      </c>
      <c r="B5489" s="211" t="str">
        <f t="shared" si="1956"/>
        <v/>
      </c>
      <c r="C5489" s="221"/>
      <c r="D5489" s="172" t="str">
        <f t="shared" si="1957"/>
        <v/>
      </c>
      <c r="E5489" s="176"/>
      <c r="F5489" s="201">
        <f t="shared" si="1958"/>
        <v>0</v>
      </c>
      <c r="G5489" s="201">
        <f t="shared" si="1959"/>
        <v>0</v>
      </c>
    </row>
    <row r="5490" spans="1:7" ht="24" customHeight="1" x14ac:dyDescent="0.2">
      <c r="A5490" s="211" t="str">
        <f t="shared" si="1955"/>
        <v/>
      </c>
      <c r="B5490" s="211" t="str">
        <f t="shared" si="1956"/>
        <v/>
      </c>
      <c r="C5490" s="221"/>
      <c r="D5490" s="172" t="str">
        <f t="shared" si="1957"/>
        <v/>
      </c>
      <c r="E5490" s="176"/>
      <c r="F5490" s="201">
        <f t="shared" si="1958"/>
        <v>0</v>
      </c>
      <c r="G5490" s="201">
        <f t="shared" si="1959"/>
        <v>0</v>
      </c>
    </row>
    <row r="5491" spans="1:7" ht="24" customHeight="1" x14ac:dyDescent="0.2">
      <c r="A5491" s="211" t="str">
        <f t="shared" si="1955"/>
        <v/>
      </c>
      <c r="B5491" s="211" t="str">
        <f t="shared" si="1956"/>
        <v/>
      </c>
      <c r="C5491" s="221"/>
      <c r="D5491" s="172" t="str">
        <f t="shared" si="1957"/>
        <v/>
      </c>
      <c r="E5491" s="176"/>
      <c r="F5491" s="201">
        <f t="shared" si="1958"/>
        <v>0</v>
      </c>
      <c r="G5491" s="201">
        <f t="shared" si="1959"/>
        <v>0</v>
      </c>
    </row>
    <row r="5492" spans="1:7" ht="24" customHeight="1" x14ac:dyDescent="0.2">
      <c r="A5492" s="211" t="str">
        <f t="shared" si="1955"/>
        <v/>
      </c>
      <c r="B5492" s="211" t="str">
        <f t="shared" si="1956"/>
        <v/>
      </c>
      <c r="C5492" s="221"/>
      <c r="D5492" s="172" t="str">
        <f t="shared" si="1957"/>
        <v/>
      </c>
      <c r="E5492" s="176"/>
      <c r="F5492" s="201">
        <f t="shared" si="1958"/>
        <v>0</v>
      </c>
      <c r="G5492" s="201">
        <f t="shared" si="1959"/>
        <v>0</v>
      </c>
    </row>
    <row r="5493" spans="1:7" ht="24" customHeight="1" x14ac:dyDescent="0.2">
      <c r="A5493" s="213"/>
      <c r="E5493" s="178"/>
      <c r="F5493" s="195" t="s">
        <v>1746</v>
      </c>
      <c r="G5493" s="222">
        <f t="shared" ref="G5493:G5542" si="1960">SUBTOTAL(9,G5484:G5492)</f>
        <v>0</v>
      </c>
    </row>
    <row r="5494" spans="1:7" ht="24" customHeight="1" x14ac:dyDescent="0.2">
      <c r="A5494" s="212"/>
      <c r="E5494" s="178"/>
      <c r="G5494" s="194"/>
    </row>
    <row r="5495" spans="1:7" ht="24" customHeight="1" x14ac:dyDescent="0.2">
      <c r="A5495" s="214" t="str">
        <f t="shared" ref="A5495" si="1961">B5453</f>
        <v>23.9</v>
      </c>
      <c r="B5495" s="98" t="str">
        <f t="shared" ref="B5495" si="1962">C5453</f>
        <v>Parquización</v>
      </c>
      <c r="C5495" s="197"/>
      <c r="D5495" s="197" t="s">
        <v>1747</v>
      </c>
      <c r="E5495" s="198"/>
      <c r="F5495" s="225" t="s">
        <v>1748</v>
      </c>
      <c r="G5495" s="226">
        <f t="shared" ref="G5495:G5544" si="1963">SUBTOTAL(9,G5458:G5494)</f>
        <v>0</v>
      </c>
    </row>
    <row r="5496" spans="1:7" ht="24" customHeight="1" x14ac:dyDescent="0.2">
      <c r="A5496" s="203" t="s">
        <v>1725</v>
      </c>
      <c r="B5496" s="204"/>
      <c r="C5496" s="99"/>
      <c r="D5496" s="99"/>
      <c r="E5496" s="99"/>
      <c r="F5496" s="99"/>
      <c r="G5496" s="215"/>
    </row>
    <row r="5497" spans="1:7" ht="24" customHeight="1" x14ac:dyDescent="0.2">
      <c r="A5497" s="206" t="s">
        <v>1726</v>
      </c>
      <c r="B5497" s="207" t="str">
        <f>Comitente</f>
        <v>SUBSECRETARIA DE OBRAS PUBLICAS</v>
      </c>
      <c r="C5497" s="216"/>
      <c r="D5497" s="74"/>
      <c r="E5497" s="74"/>
      <c r="F5497" s="190"/>
      <c r="G5497" s="191"/>
    </row>
    <row r="5498" spans="1:7" ht="24" customHeight="1" x14ac:dyDescent="0.2">
      <c r="A5498" s="206" t="s">
        <v>1727</v>
      </c>
      <c r="B5498" s="207">
        <f>Contratista</f>
        <v>0</v>
      </c>
      <c r="C5498" s="217"/>
      <c r="D5498" s="217"/>
      <c r="E5498" s="217"/>
      <c r="F5498" s="190"/>
      <c r="G5498" s="191"/>
    </row>
    <row r="5499" spans="1:7" ht="24" customHeight="1" x14ac:dyDescent="0.2">
      <c r="A5499" s="206" t="s">
        <v>1728</v>
      </c>
      <c r="B5499" s="207" t="str">
        <f>Obra</f>
        <v>CAPS. VIRGEN DE GUADALUPE</v>
      </c>
      <c r="C5499" s="217"/>
      <c r="D5499" s="217"/>
      <c r="E5499" s="217"/>
      <c r="F5499" s="190" t="s">
        <v>1729</v>
      </c>
      <c r="G5499" s="218">
        <f>Fecha_Base</f>
        <v>0</v>
      </c>
    </row>
    <row r="5500" spans="1:7" ht="24" customHeight="1" x14ac:dyDescent="0.2">
      <c r="A5500" s="208" t="s">
        <v>1730</v>
      </c>
      <c r="B5500" s="100" t="str">
        <f>Ubicación</f>
        <v xml:space="preserve"> Calle Enfermera Medina y Cristobal Colon - Dpto. CAUCETE   -  Sup. 227,50m2</v>
      </c>
      <c r="C5500" s="74"/>
      <c r="E5500" s="178"/>
      <c r="G5500" s="194"/>
    </row>
    <row r="5501" spans="1:7" ht="24" customHeight="1" x14ac:dyDescent="0.2">
      <c r="A5501" s="208" t="s">
        <v>1731</v>
      </c>
      <c r="B5501" s="192">
        <f t="shared" si="1942"/>
        <v>24</v>
      </c>
      <c r="C5501" s="71" t="str">
        <f>IFERROR(VLOOKUP(B5501,Tabla_CyP,2,FALSE),"VIDRIOS Y ESPEJOS ")</f>
        <v xml:space="preserve">VIDRIOS Y ESPEJOS </v>
      </c>
      <c r="E5501" s="178"/>
      <c r="G5501" s="194"/>
    </row>
    <row r="5502" spans="1:7" ht="24" customHeight="1" x14ac:dyDescent="0.2">
      <c r="A5502" s="208" t="s">
        <v>1732</v>
      </c>
      <c r="B5502" s="193" t="str">
        <f>IFERROR(VLOOKUP(COUNTIF($A$1:A5502,"ANALISIS DE PRECIOS"),Tabla_NumeroItem,2,FALSE),"")</f>
        <v>24.1</v>
      </c>
      <c r="C5502" s="71" t="str">
        <f>IFERROR(VLOOKUP(B5502,Tabla_CyP,2,FALSE),"")</f>
        <v>Limpieza de obra periódica</v>
      </c>
      <c r="E5502" s="178"/>
      <c r="F5502" s="190" t="s">
        <v>1733</v>
      </c>
      <c r="G5502" s="194" t="str">
        <f>IFERROR(VLOOKUP(B5502,Tabla_CyP,4,FALSE),"")</f>
        <v>gl</v>
      </c>
    </row>
    <row r="5503" spans="1:7" ht="24" customHeight="1" x14ac:dyDescent="0.2">
      <c r="A5503" s="208"/>
      <c r="B5503" s="100"/>
      <c r="E5503" s="178"/>
      <c r="G5503" s="194"/>
    </row>
    <row r="5504" spans="1:7" ht="24" customHeight="1" x14ac:dyDescent="0.2">
      <c r="A5504" s="419" t="s">
        <v>1734</v>
      </c>
      <c r="B5504" s="420"/>
      <c r="C5504" s="421" t="s">
        <v>1690</v>
      </c>
      <c r="D5504" s="421" t="s">
        <v>1735</v>
      </c>
      <c r="E5504" s="423" t="s">
        <v>1736</v>
      </c>
      <c r="F5504" s="425" t="s">
        <v>1737</v>
      </c>
      <c r="G5504" s="425" t="s">
        <v>1738</v>
      </c>
    </row>
    <row r="5505" spans="1:7" ht="24" customHeight="1" x14ac:dyDescent="0.2">
      <c r="A5505" s="209" t="s">
        <v>1739</v>
      </c>
      <c r="B5505" s="209" t="s">
        <v>1740</v>
      </c>
      <c r="C5505" s="422"/>
      <c r="D5505" s="422"/>
      <c r="E5505" s="424"/>
      <c r="F5505" s="426"/>
      <c r="G5505" s="426"/>
    </row>
    <row r="5506" spans="1:7" ht="24" customHeight="1" x14ac:dyDescent="0.2">
      <c r="A5506" s="189"/>
      <c r="B5506" s="210"/>
      <c r="C5506" s="89" t="s">
        <v>1741</v>
      </c>
      <c r="D5506" s="197"/>
      <c r="E5506" s="198"/>
      <c r="F5506" s="199"/>
      <c r="G5506" s="200"/>
    </row>
    <row r="5507" spans="1:7" ht="24" customHeight="1" x14ac:dyDescent="0.2">
      <c r="A5507" s="211" t="str">
        <f t="shared" ref="A5507:A5520" si="1964">IFERROR(VLOOKUP(C5507,Tabla_Insumos,4,FALSE),"")</f>
        <v/>
      </c>
      <c r="B5507" s="211" t="str">
        <f>IFERROR(VLOOKUP(C5507,Tabla_Insumos,5,FALSE),"")</f>
        <v/>
      </c>
      <c r="C5507" s="220"/>
      <c r="D5507" s="174" t="str">
        <f t="shared" ref="D5507:D5520" si="1965">IFERROR(VLOOKUP(C5507,Tabla_Insumos,2,FALSE),"")</f>
        <v/>
      </c>
      <c r="E5507" s="173"/>
      <c r="F5507" s="201">
        <f t="shared" ref="F5507:F5520" si="1966">IFERROR(VLOOKUP(C5507,Tabla_Insumos,3,FALSE),0)</f>
        <v>0</v>
      </c>
      <c r="G5507" s="201">
        <f t="shared" ref="G5507:G5520" si="1967">ROUND(E5507*F5507,2)</f>
        <v>0</v>
      </c>
    </row>
    <row r="5508" spans="1:7" ht="24" customHeight="1" x14ac:dyDescent="0.2">
      <c r="A5508" s="211" t="str">
        <f t="shared" si="1964"/>
        <v/>
      </c>
      <c r="B5508" s="211" t="str">
        <f t="shared" ref="B5508:B5520" si="1968">IFERROR(VLOOKUP(C5508,Tabla_Insumos,5,FALSE),"")</f>
        <v/>
      </c>
      <c r="C5508" s="220"/>
      <c r="D5508" s="174" t="str">
        <f t="shared" si="1965"/>
        <v/>
      </c>
      <c r="E5508" s="173"/>
      <c r="F5508" s="201">
        <f t="shared" si="1966"/>
        <v>0</v>
      </c>
      <c r="G5508" s="201">
        <f t="shared" si="1967"/>
        <v>0</v>
      </c>
    </row>
    <row r="5509" spans="1:7" ht="24" customHeight="1" x14ac:dyDescent="0.2">
      <c r="A5509" s="211" t="str">
        <f t="shared" si="1964"/>
        <v/>
      </c>
      <c r="B5509" s="211" t="str">
        <f t="shared" si="1968"/>
        <v/>
      </c>
      <c r="C5509" s="227"/>
      <c r="D5509" s="174" t="str">
        <f t="shared" si="1965"/>
        <v/>
      </c>
      <c r="E5509" s="173"/>
      <c r="F5509" s="201">
        <f t="shared" si="1966"/>
        <v>0</v>
      </c>
      <c r="G5509" s="201">
        <f t="shared" si="1967"/>
        <v>0</v>
      </c>
    </row>
    <row r="5510" spans="1:7" ht="24" customHeight="1" x14ac:dyDescent="0.2">
      <c r="A5510" s="211" t="str">
        <f t="shared" si="1964"/>
        <v/>
      </c>
      <c r="B5510" s="211" t="str">
        <f t="shared" si="1968"/>
        <v/>
      </c>
      <c r="C5510" s="220"/>
      <c r="D5510" s="174" t="str">
        <f t="shared" si="1965"/>
        <v/>
      </c>
      <c r="E5510" s="173"/>
      <c r="F5510" s="201">
        <f t="shared" si="1966"/>
        <v>0</v>
      </c>
      <c r="G5510" s="201">
        <f t="shared" si="1967"/>
        <v>0</v>
      </c>
    </row>
    <row r="5511" spans="1:7" ht="24" customHeight="1" x14ac:dyDescent="0.2">
      <c r="A5511" s="211" t="str">
        <f t="shared" si="1964"/>
        <v/>
      </c>
      <c r="B5511" s="211" t="str">
        <f t="shared" si="1968"/>
        <v/>
      </c>
      <c r="C5511" s="221"/>
      <c r="D5511" s="172" t="str">
        <f t="shared" si="1965"/>
        <v/>
      </c>
      <c r="E5511" s="176"/>
      <c r="F5511" s="201">
        <f t="shared" si="1966"/>
        <v>0</v>
      </c>
      <c r="G5511" s="201">
        <f t="shared" si="1967"/>
        <v>0</v>
      </c>
    </row>
    <row r="5512" spans="1:7" ht="24" customHeight="1" x14ac:dyDescent="0.2">
      <c r="A5512" s="211" t="str">
        <f t="shared" si="1964"/>
        <v/>
      </c>
      <c r="B5512" s="211" t="str">
        <f t="shared" si="1968"/>
        <v/>
      </c>
      <c r="C5512" s="221"/>
      <c r="D5512" s="172" t="str">
        <f t="shared" si="1965"/>
        <v/>
      </c>
      <c r="E5512" s="176"/>
      <c r="F5512" s="201">
        <f t="shared" si="1966"/>
        <v>0</v>
      </c>
      <c r="G5512" s="201">
        <f t="shared" si="1967"/>
        <v>0</v>
      </c>
    </row>
    <row r="5513" spans="1:7" ht="24" customHeight="1" x14ac:dyDescent="0.2">
      <c r="A5513" s="211" t="str">
        <f t="shared" si="1964"/>
        <v/>
      </c>
      <c r="B5513" s="211" t="str">
        <f t="shared" si="1968"/>
        <v/>
      </c>
      <c r="C5513" s="221"/>
      <c r="D5513" s="172" t="str">
        <f t="shared" si="1965"/>
        <v/>
      </c>
      <c r="E5513" s="176"/>
      <c r="F5513" s="201">
        <f t="shared" si="1966"/>
        <v>0</v>
      </c>
      <c r="G5513" s="201">
        <f t="shared" si="1967"/>
        <v>0</v>
      </c>
    </row>
    <row r="5514" spans="1:7" ht="24" customHeight="1" x14ac:dyDescent="0.2">
      <c r="A5514" s="211" t="str">
        <f t="shared" si="1964"/>
        <v/>
      </c>
      <c r="B5514" s="211" t="str">
        <f t="shared" si="1968"/>
        <v/>
      </c>
      <c r="C5514" s="221"/>
      <c r="D5514" s="172" t="str">
        <f t="shared" si="1965"/>
        <v/>
      </c>
      <c r="E5514" s="176"/>
      <c r="F5514" s="201">
        <f t="shared" si="1966"/>
        <v>0</v>
      </c>
      <c r="G5514" s="201">
        <f t="shared" si="1967"/>
        <v>0</v>
      </c>
    </row>
    <row r="5515" spans="1:7" ht="24" customHeight="1" x14ac:dyDescent="0.2">
      <c r="A5515" s="211" t="str">
        <f t="shared" si="1964"/>
        <v/>
      </c>
      <c r="B5515" s="211" t="str">
        <f t="shared" si="1968"/>
        <v/>
      </c>
      <c r="C5515" s="221"/>
      <c r="D5515" s="172" t="str">
        <f t="shared" si="1965"/>
        <v/>
      </c>
      <c r="E5515" s="176"/>
      <c r="F5515" s="201">
        <f t="shared" si="1966"/>
        <v>0</v>
      </c>
      <c r="G5515" s="201">
        <f t="shared" si="1967"/>
        <v>0</v>
      </c>
    </row>
    <row r="5516" spans="1:7" ht="24" customHeight="1" x14ac:dyDescent="0.2">
      <c r="A5516" s="211" t="str">
        <f t="shared" si="1964"/>
        <v/>
      </c>
      <c r="B5516" s="211" t="str">
        <f t="shared" si="1968"/>
        <v/>
      </c>
      <c r="C5516" s="221"/>
      <c r="D5516" s="172" t="str">
        <f t="shared" si="1965"/>
        <v/>
      </c>
      <c r="E5516" s="176"/>
      <c r="F5516" s="201">
        <f t="shared" si="1966"/>
        <v>0</v>
      </c>
      <c r="G5516" s="201">
        <f t="shared" si="1967"/>
        <v>0</v>
      </c>
    </row>
    <row r="5517" spans="1:7" ht="24" customHeight="1" x14ac:dyDescent="0.2">
      <c r="A5517" s="211" t="str">
        <f t="shared" si="1964"/>
        <v/>
      </c>
      <c r="B5517" s="211" t="str">
        <f t="shared" si="1968"/>
        <v/>
      </c>
      <c r="C5517" s="221"/>
      <c r="D5517" s="172" t="str">
        <f t="shared" si="1965"/>
        <v/>
      </c>
      <c r="E5517" s="176"/>
      <c r="F5517" s="201">
        <f t="shared" si="1966"/>
        <v>0</v>
      </c>
      <c r="G5517" s="201">
        <f t="shared" si="1967"/>
        <v>0</v>
      </c>
    </row>
    <row r="5518" spans="1:7" ht="24" customHeight="1" x14ac:dyDescent="0.2">
      <c r="A5518" s="211" t="str">
        <f t="shared" si="1964"/>
        <v/>
      </c>
      <c r="B5518" s="211" t="str">
        <f t="shared" si="1968"/>
        <v/>
      </c>
      <c r="C5518" s="221"/>
      <c r="D5518" s="172" t="str">
        <f t="shared" si="1965"/>
        <v/>
      </c>
      <c r="E5518" s="176"/>
      <c r="F5518" s="201">
        <f t="shared" si="1966"/>
        <v>0</v>
      </c>
      <c r="G5518" s="201">
        <f t="shared" si="1967"/>
        <v>0</v>
      </c>
    </row>
    <row r="5519" spans="1:7" ht="24" customHeight="1" x14ac:dyDescent="0.2">
      <c r="A5519" s="211" t="str">
        <f t="shared" si="1964"/>
        <v/>
      </c>
      <c r="B5519" s="211" t="str">
        <f t="shared" si="1968"/>
        <v/>
      </c>
      <c r="C5519" s="221"/>
      <c r="D5519" s="172" t="str">
        <f t="shared" si="1965"/>
        <v/>
      </c>
      <c r="E5519" s="176"/>
      <c r="F5519" s="201">
        <f t="shared" si="1966"/>
        <v>0</v>
      </c>
      <c r="G5519" s="201">
        <f t="shared" si="1967"/>
        <v>0</v>
      </c>
    </row>
    <row r="5520" spans="1:7" ht="24" customHeight="1" x14ac:dyDescent="0.2">
      <c r="A5520" s="211" t="str">
        <f t="shared" si="1964"/>
        <v/>
      </c>
      <c r="B5520" s="211" t="str">
        <f t="shared" si="1968"/>
        <v/>
      </c>
      <c r="C5520" s="221"/>
      <c r="D5520" s="172" t="str">
        <f t="shared" si="1965"/>
        <v/>
      </c>
      <c r="E5520" s="176"/>
      <c r="F5520" s="202">
        <f t="shared" si="1966"/>
        <v>0</v>
      </c>
      <c r="G5520" s="201">
        <f t="shared" si="1967"/>
        <v>0</v>
      </c>
    </row>
    <row r="5521" spans="1:7" ht="24" customHeight="1" x14ac:dyDescent="0.2">
      <c r="A5521" s="212"/>
      <c r="E5521" s="178"/>
      <c r="F5521" s="195" t="s">
        <v>1742</v>
      </c>
      <c r="G5521" s="222">
        <f t="shared" si="1948"/>
        <v>0</v>
      </c>
    </row>
    <row r="5522" spans="1:7" ht="24" customHeight="1" x14ac:dyDescent="0.2">
      <c r="A5522" s="212"/>
      <c r="C5522" s="74" t="s">
        <v>1743</v>
      </c>
      <c r="E5522" s="178"/>
      <c r="G5522" s="194"/>
    </row>
    <row r="5523" spans="1:7" ht="24" customHeight="1" x14ac:dyDescent="0.2">
      <c r="A5523" s="211" t="str">
        <f t="shared" ref="A5523:A5530" si="1969">IFERROR(VLOOKUP(C5523,Tabla_Insumos,4,FALSE),"")</f>
        <v/>
      </c>
      <c r="B5523" s="211" t="str">
        <f t="shared" ref="B5523:B5530" si="1970">IFERROR(VLOOKUP(A5523,Tabla_Indices,5,FALSE),"")</f>
        <v/>
      </c>
      <c r="C5523" s="220"/>
      <c r="D5523" s="174" t="str">
        <f t="shared" ref="D5523:D5530" si="1971">IFERROR(VLOOKUP(C5523,Tabla_Insumos,2,FALSE),"")</f>
        <v/>
      </c>
      <c r="E5523" s="173"/>
      <c r="F5523" s="201">
        <f t="shared" ref="F5523:F5530" si="1972">IFERROR(VLOOKUP(C5523,Tabla_Insumos,3,FALSE),0)</f>
        <v>0</v>
      </c>
      <c r="G5523" s="201">
        <f t="shared" ref="G5523:G5530" si="1973">ROUND(E5523*F5523,2)</f>
        <v>0</v>
      </c>
    </row>
    <row r="5524" spans="1:7" ht="24" customHeight="1" x14ac:dyDescent="0.2">
      <c r="A5524" s="211" t="str">
        <f t="shared" si="1969"/>
        <v/>
      </c>
      <c r="B5524" s="211" t="str">
        <f t="shared" si="1970"/>
        <v/>
      </c>
      <c r="C5524" s="220"/>
      <c r="D5524" s="174" t="str">
        <f t="shared" si="1971"/>
        <v/>
      </c>
      <c r="E5524" s="173"/>
      <c r="F5524" s="201">
        <f t="shared" si="1972"/>
        <v>0</v>
      </c>
      <c r="G5524" s="201">
        <f t="shared" si="1973"/>
        <v>0</v>
      </c>
    </row>
    <row r="5525" spans="1:7" ht="24" customHeight="1" x14ac:dyDescent="0.2">
      <c r="A5525" s="211" t="str">
        <f t="shared" si="1969"/>
        <v/>
      </c>
      <c r="B5525" s="211" t="str">
        <f t="shared" si="1970"/>
        <v/>
      </c>
      <c r="C5525" s="220"/>
      <c r="D5525" s="174" t="str">
        <f t="shared" si="1971"/>
        <v/>
      </c>
      <c r="E5525" s="173"/>
      <c r="F5525" s="201">
        <f t="shared" si="1972"/>
        <v>0</v>
      </c>
      <c r="G5525" s="201">
        <f t="shared" si="1973"/>
        <v>0</v>
      </c>
    </row>
    <row r="5526" spans="1:7" ht="24" customHeight="1" x14ac:dyDescent="0.2">
      <c r="A5526" s="211" t="str">
        <f t="shared" si="1969"/>
        <v/>
      </c>
      <c r="B5526" s="211" t="str">
        <f t="shared" si="1970"/>
        <v/>
      </c>
      <c r="C5526" s="220"/>
      <c r="D5526" s="174" t="str">
        <f t="shared" si="1971"/>
        <v/>
      </c>
      <c r="E5526" s="173"/>
      <c r="F5526" s="201">
        <f t="shared" si="1972"/>
        <v>0</v>
      </c>
      <c r="G5526" s="201">
        <f t="shared" si="1973"/>
        <v>0</v>
      </c>
    </row>
    <row r="5527" spans="1:7" ht="24" customHeight="1" x14ac:dyDescent="0.2">
      <c r="A5527" s="211" t="str">
        <f t="shared" si="1969"/>
        <v/>
      </c>
      <c r="B5527" s="211" t="str">
        <f t="shared" si="1970"/>
        <v/>
      </c>
      <c r="C5527" s="220"/>
      <c r="D5527" s="174" t="str">
        <f t="shared" si="1971"/>
        <v/>
      </c>
      <c r="E5527" s="173"/>
      <c r="F5527" s="201">
        <f t="shared" si="1972"/>
        <v>0</v>
      </c>
      <c r="G5527" s="201">
        <f t="shared" si="1973"/>
        <v>0</v>
      </c>
    </row>
    <row r="5528" spans="1:7" ht="24" customHeight="1" x14ac:dyDescent="0.2">
      <c r="A5528" s="211" t="str">
        <f t="shared" si="1969"/>
        <v/>
      </c>
      <c r="B5528" s="211" t="str">
        <f t="shared" si="1970"/>
        <v/>
      </c>
      <c r="C5528" s="220"/>
      <c r="D5528" s="174" t="str">
        <f t="shared" si="1971"/>
        <v/>
      </c>
      <c r="E5528" s="173"/>
      <c r="F5528" s="201">
        <f t="shared" si="1972"/>
        <v>0</v>
      </c>
      <c r="G5528" s="201">
        <f t="shared" si="1973"/>
        <v>0</v>
      </c>
    </row>
    <row r="5529" spans="1:7" ht="24" customHeight="1" x14ac:dyDescent="0.2">
      <c r="A5529" s="211" t="str">
        <f t="shared" si="1969"/>
        <v/>
      </c>
      <c r="B5529" s="211" t="str">
        <f t="shared" si="1970"/>
        <v/>
      </c>
      <c r="C5529" s="221"/>
      <c r="D5529" s="172" t="str">
        <f t="shared" si="1971"/>
        <v/>
      </c>
      <c r="E5529" s="176"/>
      <c r="F5529" s="201">
        <f t="shared" si="1972"/>
        <v>0</v>
      </c>
      <c r="G5529" s="201">
        <f t="shared" si="1973"/>
        <v>0</v>
      </c>
    </row>
    <row r="5530" spans="1:7" ht="24" customHeight="1" x14ac:dyDescent="0.2">
      <c r="A5530" s="211" t="str">
        <f t="shared" si="1969"/>
        <v/>
      </c>
      <c r="B5530" s="211" t="str">
        <f t="shared" si="1970"/>
        <v/>
      </c>
      <c r="C5530" s="221"/>
      <c r="D5530" s="172" t="str">
        <f t="shared" si="1971"/>
        <v/>
      </c>
      <c r="E5530" s="176"/>
      <c r="F5530" s="201">
        <f t="shared" si="1972"/>
        <v>0</v>
      </c>
      <c r="G5530" s="201">
        <f t="shared" si="1973"/>
        <v>0</v>
      </c>
    </row>
    <row r="5531" spans="1:7" ht="24" customHeight="1" x14ac:dyDescent="0.2">
      <c r="A5531" s="212"/>
      <c r="E5531" s="178"/>
      <c r="F5531" s="195" t="s">
        <v>1744</v>
      </c>
      <c r="G5531" s="222">
        <f t="shared" si="1954"/>
        <v>0</v>
      </c>
    </row>
    <row r="5532" spans="1:7" ht="24" customHeight="1" x14ac:dyDescent="0.2">
      <c r="A5532" s="212"/>
      <c r="C5532" s="74" t="s">
        <v>1745</v>
      </c>
      <c r="E5532" s="178"/>
      <c r="G5532" s="194"/>
    </row>
    <row r="5533" spans="1:7" ht="24" customHeight="1" x14ac:dyDescent="0.2">
      <c r="A5533" s="211" t="str">
        <f t="shared" ref="A5533:A5541" si="1974">IFERROR(VLOOKUP(C5533,Tabla_Insumos,4,FALSE),"")</f>
        <v/>
      </c>
      <c r="B5533" s="211" t="str">
        <f t="shared" ref="B5533:B5541" si="1975">IFERROR(VLOOKUP(C5533,Tabla_Insumos,5,FALSE),"")</f>
        <v/>
      </c>
      <c r="C5533" s="220"/>
      <c r="D5533" s="174" t="str">
        <f t="shared" ref="D5533:D5541" si="1976">IFERROR(VLOOKUP(C5533,Tabla_Insumos,2,FALSE),"")</f>
        <v/>
      </c>
      <c r="E5533" s="173"/>
      <c r="F5533" s="201">
        <f t="shared" ref="F5533:F5541" si="1977">IFERROR(VLOOKUP(C5533,Tabla_Insumos,3,FALSE),0)</f>
        <v>0</v>
      </c>
      <c r="G5533" s="201">
        <f t="shared" ref="G5533:G5541" si="1978">ROUND(E5533*F5533,2)</f>
        <v>0</v>
      </c>
    </row>
    <row r="5534" spans="1:7" ht="24" customHeight="1" x14ac:dyDescent="0.2">
      <c r="A5534" s="211" t="str">
        <f t="shared" si="1974"/>
        <v/>
      </c>
      <c r="B5534" s="211" t="str">
        <f t="shared" si="1975"/>
        <v/>
      </c>
      <c r="C5534" s="220"/>
      <c r="D5534" s="174" t="str">
        <f t="shared" si="1976"/>
        <v/>
      </c>
      <c r="E5534" s="173"/>
      <c r="F5534" s="201">
        <f t="shared" si="1977"/>
        <v>0</v>
      </c>
      <c r="G5534" s="201">
        <f t="shared" si="1978"/>
        <v>0</v>
      </c>
    </row>
    <row r="5535" spans="1:7" ht="24" customHeight="1" x14ac:dyDescent="0.2">
      <c r="A5535" s="211" t="str">
        <f t="shared" si="1974"/>
        <v/>
      </c>
      <c r="B5535" s="211" t="str">
        <f t="shared" si="1975"/>
        <v/>
      </c>
      <c r="C5535" s="221"/>
      <c r="D5535" s="172" t="str">
        <f t="shared" si="1976"/>
        <v/>
      </c>
      <c r="E5535" s="176"/>
      <c r="F5535" s="201">
        <f t="shared" si="1977"/>
        <v>0</v>
      </c>
      <c r="G5535" s="201">
        <f t="shared" si="1978"/>
        <v>0</v>
      </c>
    </row>
    <row r="5536" spans="1:7" ht="24" customHeight="1" x14ac:dyDescent="0.2">
      <c r="A5536" s="211" t="str">
        <f t="shared" si="1974"/>
        <v/>
      </c>
      <c r="B5536" s="211" t="str">
        <f t="shared" si="1975"/>
        <v/>
      </c>
      <c r="C5536" s="221"/>
      <c r="D5536" s="172" t="str">
        <f t="shared" si="1976"/>
        <v/>
      </c>
      <c r="E5536" s="176"/>
      <c r="F5536" s="201">
        <f t="shared" si="1977"/>
        <v>0</v>
      </c>
      <c r="G5536" s="201">
        <f t="shared" si="1978"/>
        <v>0</v>
      </c>
    </row>
    <row r="5537" spans="1:7" ht="24" customHeight="1" x14ac:dyDescent="0.2">
      <c r="A5537" s="211" t="str">
        <f t="shared" si="1974"/>
        <v/>
      </c>
      <c r="B5537" s="211" t="str">
        <f t="shared" si="1975"/>
        <v/>
      </c>
      <c r="C5537" s="221"/>
      <c r="D5537" s="172" t="str">
        <f t="shared" si="1976"/>
        <v/>
      </c>
      <c r="E5537" s="176"/>
      <c r="F5537" s="201">
        <f t="shared" si="1977"/>
        <v>0</v>
      </c>
      <c r="G5537" s="201">
        <f t="shared" si="1978"/>
        <v>0</v>
      </c>
    </row>
    <row r="5538" spans="1:7" ht="24" customHeight="1" x14ac:dyDescent="0.2">
      <c r="A5538" s="211" t="str">
        <f t="shared" si="1974"/>
        <v/>
      </c>
      <c r="B5538" s="211" t="str">
        <f t="shared" si="1975"/>
        <v/>
      </c>
      <c r="C5538" s="221"/>
      <c r="D5538" s="172" t="str">
        <f t="shared" si="1976"/>
        <v/>
      </c>
      <c r="E5538" s="176"/>
      <c r="F5538" s="201">
        <f t="shared" si="1977"/>
        <v>0</v>
      </c>
      <c r="G5538" s="201">
        <f t="shared" si="1978"/>
        <v>0</v>
      </c>
    </row>
    <row r="5539" spans="1:7" ht="24" customHeight="1" x14ac:dyDescent="0.2">
      <c r="A5539" s="211" t="str">
        <f t="shared" si="1974"/>
        <v/>
      </c>
      <c r="B5539" s="211" t="str">
        <f t="shared" si="1975"/>
        <v/>
      </c>
      <c r="C5539" s="221"/>
      <c r="D5539" s="172" t="str">
        <f t="shared" si="1976"/>
        <v/>
      </c>
      <c r="E5539" s="176"/>
      <c r="F5539" s="201">
        <f t="shared" si="1977"/>
        <v>0</v>
      </c>
      <c r="G5539" s="201">
        <f t="shared" si="1978"/>
        <v>0</v>
      </c>
    </row>
    <row r="5540" spans="1:7" ht="24" customHeight="1" x14ac:dyDescent="0.2">
      <c r="A5540" s="211" t="str">
        <f t="shared" si="1974"/>
        <v/>
      </c>
      <c r="B5540" s="211" t="str">
        <f t="shared" si="1975"/>
        <v/>
      </c>
      <c r="C5540" s="221"/>
      <c r="D5540" s="172" t="str">
        <f t="shared" si="1976"/>
        <v/>
      </c>
      <c r="E5540" s="176"/>
      <c r="F5540" s="201">
        <f t="shared" si="1977"/>
        <v>0</v>
      </c>
      <c r="G5540" s="201">
        <f t="shared" si="1978"/>
        <v>0</v>
      </c>
    </row>
    <row r="5541" spans="1:7" ht="24" customHeight="1" x14ac:dyDescent="0.2">
      <c r="A5541" s="211" t="str">
        <f t="shared" si="1974"/>
        <v/>
      </c>
      <c r="B5541" s="211" t="str">
        <f t="shared" si="1975"/>
        <v/>
      </c>
      <c r="C5541" s="221"/>
      <c r="D5541" s="172" t="str">
        <f t="shared" si="1976"/>
        <v/>
      </c>
      <c r="E5541" s="176"/>
      <c r="F5541" s="201">
        <f t="shared" si="1977"/>
        <v>0</v>
      </c>
      <c r="G5541" s="201">
        <f t="shared" si="1978"/>
        <v>0</v>
      </c>
    </row>
    <row r="5542" spans="1:7" ht="24" customHeight="1" x14ac:dyDescent="0.2">
      <c r="A5542" s="213"/>
      <c r="E5542" s="178"/>
      <c r="F5542" s="195" t="s">
        <v>1746</v>
      </c>
      <c r="G5542" s="222">
        <f t="shared" si="1960"/>
        <v>0</v>
      </c>
    </row>
    <row r="5543" spans="1:7" ht="24" customHeight="1" x14ac:dyDescent="0.2">
      <c r="A5543" s="212"/>
      <c r="E5543" s="178"/>
      <c r="G5543" s="194"/>
    </row>
    <row r="5544" spans="1:7" ht="24" customHeight="1" x14ac:dyDescent="0.2">
      <c r="A5544" s="214" t="str">
        <f t="shared" ref="A5544" si="1979">B5502</f>
        <v>24.1</v>
      </c>
      <c r="B5544" s="98" t="str">
        <f t="shared" ref="B5544" si="1980">C5502</f>
        <v>Limpieza de obra periódica</v>
      </c>
      <c r="C5544" s="197"/>
      <c r="D5544" s="197" t="s">
        <v>1747</v>
      </c>
      <c r="E5544" s="198"/>
      <c r="F5544" s="225" t="s">
        <v>1748</v>
      </c>
      <c r="G5544" s="226">
        <f t="shared" si="1963"/>
        <v>0</v>
      </c>
    </row>
    <row r="5545" spans="1:7" ht="24" customHeight="1" x14ac:dyDescent="0.2">
      <c r="A5545" s="203" t="s">
        <v>1725</v>
      </c>
      <c r="B5545" s="204"/>
      <c r="C5545" s="99"/>
      <c r="D5545" s="99"/>
      <c r="E5545" s="99"/>
      <c r="F5545" s="99"/>
      <c r="G5545" s="215"/>
    </row>
    <row r="5546" spans="1:7" ht="24" customHeight="1" x14ac:dyDescent="0.2">
      <c r="A5546" s="206" t="s">
        <v>1726</v>
      </c>
      <c r="B5546" s="207" t="str">
        <f>Comitente</f>
        <v>SUBSECRETARIA DE OBRAS PUBLICAS</v>
      </c>
      <c r="C5546" s="216"/>
      <c r="D5546" s="74"/>
      <c r="E5546" s="74"/>
      <c r="F5546" s="190"/>
      <c r="G5546" s="191"/>
    </row>
    <row r="5547" spans="1:7" ht="24" customHeight="1" x14ac:dyDescent="0.2">
      <c r="A5547" s="206" t="s">
        <v>1727</v>
      </c>
      <c r="B5547" s="207">
        <f>Contratista</f>
        <v>0</v>
      </c>
      <c r="C5547" s="217"/>
      <c r="D5547" s="217"/>
      <c r="E5547" s="217"/>
      <c r="F5547" s="190"/>
      <c r="G5547" s="191"/>
    </row>
    <row r="5548" spans="1:7" ht="24" customHeight="1" x14ac:dyDescent="0.2">
      <c r="A5548" s="206" t="s">
        <v>1728</v>
      </c>
      <c r="B5548" s="207" t="str">
        <f>Obra</f>
        <v>CAPS. VIRGEN DE GUADALUPE</v>
      </c>
      <c r="C5548" s="217"/>
      <c r="D5548" s="217"/>
      <c r="E5548" s="217"/>
      <c r="F5548" s="190" t="s">
        <v>1729</v>
      </c>
      <c r="G5548" s="218">
        <f>Fecha_Base</f>
        <v>0</v>
      </c>
    </row>
    <row r="5549" spans="1:7" ht="24" customHeight="1" x14ac:dyDescent="0.2">
      <c r="A5549" s="208" t="s">
        <v>1730</v>
      </c>
      <c r="B5549" s="100" t="str">
        <f>Ubicación</f>
        <v xml:space="preserve"> Calle Enfermera Medina y Cristobal Colon - Dpto. CAUCETE   -  Sup. 227,50m2</v>
      </c>
      <c r="C5549" s="74"/>
      <c r="E5549" s="178"/>
      <c r="G5549" s="194"/>
    </row>
    <row r="5550" spans="1:7" ht="24" customHeight="1" x14ac:dyDescent="0.2">
      <c r="A5550" s="208" t="s">
        <v>1731</v>
      </c>
      <c r="B5550" s="192">
        <f t="shared" ref="B5550:B5599" si="1981">IFERROR(VALUE(LEFT(B5551,FIND(".",B5551)-1)),"")</f>
        <v>24</v>
      </c>
      <c r="C5550" s="71" t="str">
        <f>IFERROR(VLOOKUP(B5550,Tabla_CyP,2,FALSE),"VIDRIOS Y ESPEJOS ")</f>
        <v xml:space="preserve">VIDRIOS Y ESPEJOS </v>
      </c>
      <c r="E5550" s="178"/>
      <c r="G5550" s="194"/>
    </row>
    <row r="5551" spans="1:7" ht="24" customHeight="1" x14ac:dyDescent="0.2">
      <c r="A5551" s="208" t="s">
        <v>1732</v>
      </c>
      <c r="B5551" s="193" t="str">
        <f>IFERROR(VLOOKUP(COUNTIF($A$1:A5551,"ANALISIS DE PRECIOS"),Tabla_NumeroItem,2,FALSE),"")</f>
        <v>24.2</v>
      </c>
      <c r="C5551" s="71" t="str">
        <f>IFERROR(VLOOKUP(B5551,Tabla_CyP,2,FALSE),"")</f>
        <v>Limpieza de Obra Final</v>
      </c>
      <c r="E5551" s="178"/>
      <c r="F5551" s="190" t="s">
        <v>1733</v>
      </c>
      <c r="G5551" s="194" t="str">
        <f>IFERROR(VLOOKUP(B5551,Tabla_CyP,4,FALSE),"")</f>
        <v>m2</v>
      </c>
    </row>
    <row r="5552" spans="1:7" ht="24" customHeight="1" x14ac:dyDescent="0.2">
      <c r="A5552" s="208"/>
      <c r="B5552" s="100"/>
      <c r="E5552" s="178"/>
      <c r="G5552" s="194"/>
    </row>
    <row r="5553" spans="1:7" ht="24" customHeight="1" x14ac:dyDescent="0.2">
      <c r="A5553" s="419" t="s">
        <v>1734</v>
      </c>
      <c r="B5553" s="420"/>
      <c r="C5553" s="421" t="s">
        <v>1690</v>
      </c>
      <c r="D5553" s="421" t="s">
        <v>1735</v>
      </c>
      <c r="E5553" s="423" t="s">
        <v>1736</v>
      </c>
      <c r="F5553" s="425" t="s">
        <v>1737</v>
      </c>
      <c r="G5553" s="425" t="s">
        <v>1738</v>
      </c>
    </row>
    <row r="5554" spans="1:7" ht="24" customHeight="1" x14ac:dyDescent="0.2">
      <c r="A5554" s="209" t="s">
        <v>1739</v>
      </c>
      <c r="B5554" s="209" t="s">
        <v>1740</v>
      </c>
      <c r="C5554" s="422"/>
      <c r="D5554" s="422"/>
      <c r="E5554" s="424"/>
      <c r="F5554" s="426"/>
      <c r="G5554" s="426"/>
    </row>
    <row r="5555" spans="1:7" ht="24" customHeight="1" x14ac:dyDescent="0.2">
      <c r="A5555" s="189"/>
      <c r="B5555" s="210"/>
      <c r="C5555" s="89" t="s">
        <v>1741</v>
      </c>
      <c r="D5555" s="197"/>
      <c r="E5555" s="198"/>
      <c r="F5555" s="199"/>
      <c r="G5555" s="200"/>
    </row>
    <row r="5556" spans="1:7" ht="24" customHeight="1" x14ac:dyDescent="0.2">
      <c r="A5556" s="211" t="str">
        <f t="shared" ref="A5556:A5569" si="1982">IFERROR(VLOOKUP(C5556,Tabla_Insumos,4,FALSE),"")</f>
        <v/>
      </c>
      <c r="B5556" s="211" t="str">
        <f>IFERROR(VLOOKUP(C5556,Tabla_Insumos,5,FALSE),"")</f>
        <v/>
      </c>
      <c r="C5556" s="220"/>
      <c r="D5556" s="174" t="str">
        <f t="shared" ref="D5556:D5569" si="1983">IFERROR(VLOOKUP(C5556,Tabla_Insumos,2,FALSE),"")</f>
        <v/>
      </c>
      <c r="E5556" s="173"/>
      <c r="F5556" s="201">
        <f t="shared" ref="F5556:F5569" si="1984">IFERROR(VLOOKUP(C5556,Tabla_Insumos,3,FALSE),0)</f>
        <v>0</v>
      </c>
      <c r="G5556" s="201">
        <f t="shared" ref="G5556:G5569" si="1985">ROUND(E5556*F5556,2)</f>
        <v>0</v>
      </c>
    </row>
    <row r="5557" spans="1:7" ht="24" customHeight="1" x14ac:dyDescent="0.2">
      <c r="A5557" s="211" t="str">
        <f t="shared" si="1982"/>
        <v/>
      </c>
      <c r="B5557" s="211" t="str">
        <f t="shared" ref="B5557:B5569" si="1986">IFERROR(VLOOKUP(C5557,Tabla_Insumos,5,FALSE),"")</f>
        <v/>
      </c>
      <c r="C5557" s="220"/>
      <c r="D5557" s="174" t="str">
        <f t="shared" si="1983"/>
        <v/>
      </c>
      <c r="E5557" s="173"/>
      <c r="F5557" s="201">
        <f t="shared" si="1984"/>
        <v>0</v>
      </c>
      <c r="G5557" s="201">
        <f t="shared" si="1985"/>
        <v>0</v>
      </c>
    </row>
    <row r="5558" spans="1:7" ht="24" customHeight="1" x14ac:dyDescent="0.2">
      <c r="A5558" s="211" t="str">
        <f t="shared" si="1982"/>
        <v/>
      </c>
      <c r="B5558" s="211" t="str">
        <f t="shared" si="1986"/>
        <v/>
      </c>
      <c r="C5558" s="227"/>
      <c r="D5558" s="174" t="str">
        <f t="shared" si="1983"/>
        <v/>
      </c>
      <c r="E5558" s="173"/>
      <c r="F5558" s="201">
        <f t="shared" si="1984"/>
        <v>0</v>
      </c>
      <c r="G5558" s="201">
        <f t="shared" si="1985"/>
        <v>0</v>
      </c>
    </row>
    <row r="5559" spans="1:7" ht="24" customHeight="1" x14ac:dyDescent="0.2">
      <c r="A5559" s="211" t="str">
        <f t="shared" si="1982"/>
        <v/>
      </c>
      <c r="B5559" s="211" t="str">
        <f t="shared" si="1986"/>
        <v/>
      </c>
      <c r="C5559" s="220"/>
      <c r="D5559" s="174" t="str">
        <f t="shared" si="1983"/>
        <v/>
      </c>
      <c r="E5559" s="173"/>
      <c r="F5559" s="201">
        <f t="shared" si="1984"/>
        <v>0</v>
      </c>
      <c r="G5559" s="201">
        <f t="shared" si="1985"/>
        <v>0</v>
      </c>
    </row>
    <row r="5560" spans="1:7" ht="24" customHeight="1" x14ac:dyDescent="0.2">
      <c r="A5560" s="211" t="str">
        <f t="shared" si="1982"/>
        <v/>
      </c>
      <c r="B5560" s="211" t="str">
        <f t="shared" si="1986"/>
        <v/>
      </c>
      <c r="C5560" s="221"/>
      <c r="D5560" s="172" t="str">
        <f t="shared" si="1983"/>
        <v/>
      </c>
      <c r="E5560" s="176"/>
      <c r="F5560" s="201">
        <f t="shared" si="1984"/>
        <v>0</v>
      </c>
      <c r="G5560" s="201">
        <f t="shared" si="1985"/>
        <v>0</v>
      </c>
    </row>
    <row r="5561" spans="1:7" ht="24" customHeight="1" x14ac:dyDescent="0.2">
      <c r="A5561" s="211" t="str">
        <f t="shared" si="1982"/>
        <v/>
      </c>
      <c r="B5561" s="211" t="str">
        <f t="shared" si="1986"/>
        <v/>
      </c>
      <c r="C5561" s="221"/>
      <c r="D5561" s="172" t="str">
        <f t="shared" si="1983"/>
        <v/>
      </c>
      <c r="E5561" s="176"/>
      <c r="F5561" s="201">
        <f t="shared" si="1984"/>
        <v>0</v>
      </c>
      <c r="G5561" s="201">
        <f t="shared" si="1985"/>
        <v>0</v>
      </c>
    </row>
    <row r="5562" spans="1:7" ht="24" customHeight="1" x14ac:dyDescent="0.2">
      <c r="A5562" s="211" t="str">
        <f t="shared" si="1982"/>
        <v/>
      </c>
      <c r="B5562" s="211" t="str">
        <f t="shared" si="1986"/>
        <v/>
      </c>
      <c r="C5562" s="221"/>
      <c r="D5562" s="172" t="str">
        <f t="shared" si="1983"/>
        <v/>
      </c>
      <c r="E5562" s="176"/>
      <c r="F5562" s="201">
        <f t="shared" si="1984"/>
        <v>0</v>
      </c>
      <c r="G5562" s="201">
        <f t="shared" si="1985"/>
        <v>0</v>
      </c>
    </row>
    <row r="5563" spans="1:7" ht="24" customHeight="1" x14ac:dyDescent="0.2">
      <c r="A5563" s="211" t="str">
        <f t="shared" si="1982"/>
        <v/>
      </c>
      <c r="B5563" s="211" t="str">
        <f t="shared" si="1986"/>
        <v/>
      </c>
      <c r="C5563" s="221"/>
      <c r="D5563" s="172" t="str">
        <f t="shared" si="1983"/>
        <v/>
      </c>
      <c r="E5563" s="176"/>
      <c r="F5563" s="201">
        <f t="shared" si="1984"/>
        <v>0</v>
      </c>
      <c r="G5563" s="201">
        <f t="shared" si="1985"/>
        <v>0</v>
      </c>
    </row>
    <row r="5564" spans="1:7" ht="24" customHeight="1" x14ac:dyDescent="0.2">
      <c r="A5564" s="211" t="str">
        <f t="shared" si="1982"/>
        <v/>
      </c>
      <c r="B5564" s="211" t="str">
        <f t="shared" si="1986"/>
        <v/>
      </c>
      <c r="C5564" s="221"/>
      <c r="D5564" s="172" t="str">
        <f t="shared" si="1983"/>
        <v/>
      </c>
      <c r="E5564" s="176"/>
      <c r="F5564" s="201">
        <f t="shared" si="1984"/>
        <v>0</v>
      </c>
      <c r="G5564" s="201">
        <f t="shared" si="1985"/>
        <v>0</v>
      </c>
    </row>
    <row r="5565" spans="1:7" ht="24" customHeight="1" x14ac:dyDescent="0.2">
      <c r="A5565" s="211" t="str">
        <f t="shared" si="1982"/>
        <v/>
      </c>
      <c r="B5565" s="211" t="str">
        <f t="shared" si="1986"/>
        <v/>
      </c>
      <c r="C5565" s="221"/>
      <c r="D5565" s="172" t="str">
        <f t="shared" si="1983"/>
        <v/>
      </c>
      <c r="E5565" s="176"/>
      <c r="F5565" s="201">
        <f t="shared" si="1984"/>
        <v>0</v>
      </c>
      <c r="G5565" s="201">
        <f t="shared" si="1985"/>
        <v>0</v>
      </c>
    </row>
    <row r="5566" spans="1:7" ht="24" customHeight="1" x14ac:dyDescent="0.2">
      <c r="A5566" s="211" t="str">
        <f t="shared" si="1982"/>
        <v/>
      </c>
      <c r="B5566" s="211" t="str">
        <f t="shared" si="1986"/>
        <v/>
      </c>
      <c r="C5566" s="221"/>
      <c r="D5566" s="172" t="str">
        <f t="shared" si="1983"/>
        <v/>
      </c>
      <c r="E5566" s="176"/>
      <c r="F5566" s="201">
        <f t="shared" si="1984"/>
        <v>0</v>
      </c>
      <c r="G5566" s="201">
        <f t="shared" si="1985"/>
        <v>0</v>
      </c>
    </row>
    <row r="5567" spans="1:7" ht="24" customHeight="1" x14ac:dyDescent="0.2">
      <c r="A5567" s="211" t="str">
        <f t="shared" si="1982"/>
        <v/>
      </c>
      <c r="B5567" s="211" t="str">
        <f t="shared" si="1986"/>
        <v/>
      </c>
      <c r="C5567" s="221"/>
      <c r="D5567" s="172" t="str">
        <f t="shared" si="1983"/>
        <v/>
      </c>
      <c r="E5567" s="176"/>
      <c r="F5567" s="201">
        <f t="shared" si="1984"/>
        <v>0</v>
      </c>
      <c r="G5567" s="201">
        <f t="shared" si="1985"/>
        <v>0</v>
      </c>
    </row>
    <row r="5568" spans="1:7" ht="24" customHeight="1" x14ac:dyDescent="0.2">
      <c r="A5568" s="211" t="str">
        <f t="shared" si="1982"/>
        <v/>
      </c>
      <c r="B5568" s="211" t="str">
        <f t="shared" si="1986"/>
        <v/>
      </c>
      <c r="C5568" s="221"/>
      <c r="D5568" s="172" t="str">
        <f t="shared" si="1983"/>
        <v/>
      </c>
      <c r="E5568" s="176"/>
      <c r="F5568" s="201">
        <f t="shared" si="1984"/>
        <v>0</v>
      </c>
      <c r="G5568" s="201">
        <f t="shared" si="1985"/>
        <v>0</v>
      </c>
    </row>
    <row r="5569" spans="1:7" ht="24" customHeight="1" x14ac:dyDescent="0.2">
      <c r="A5569" s="211" t="str">
        <f t="shared" si="1982"/>
        <v/>
      </c>
      <c r="B5569" s="211" t="str">
        <f t="shared" si="1986"/>
        <v/>
      </c>
      <c r="C5569" s="221"/>
      <c r="D5569" s="172" t="str">
        <f t="shared" si="1983"/>
        <v/>
      </c>
      <c r="E5569" s="176"/>
      <c r="F5569" s="202">
        <f t="shared" si="1984"/>
        <v>0</v>
      </c>
      <c r="G5569" s="201">
        <f t="shared" si="1985"/>
        <v>0</v>
      </c>
    </row>
    <row r="5570" spans="1:7" ht="24" customHeight="1" x14ac:dyDescent="0.2">
      <c r="A5570" s="212"/>
      <c r="E5570" s="178"/>
      <c r="F5570" s="195" t="s">
        <v>1742</v>
      </c>
      <c r="G5570" s="222">
        <f t="shared" ref="G5570:G5619" si="1987">SUBTOTAL(9,G5556:G5569)</f>
        <v>0</v>
      </c>
    </row>
    <row r="5571" spans="1:7" ht="24" customHeight="1" x14ac:dyDescent="0.2">
      <c r="A5571" s="212"/>
      <c r="C5571" s="74" t="s">
        <v>1743</v>
      </c>
      <c r="E5571" s="178"/>
      <c r="G5571" s="194"/>
    </row>
    <row r="5572" spans="1:7" ht="24" customHeight="1" x14ac:dyDescent="0.2">
      <c r="A5572" s="211" t="str">
        <f t="shared" ref="A5572:A5579" si="1988">IFERROR(VLOOKUP(C5572,Tabla_Insumos,4,FALSE),"")</f>
        <v/>
      </c>
      <c r="B5572" s="211" t="str">
        <f t="shared" ref="B5572:B5579" si="1989">IFERROR(VLOOKUP(A5572,Tabla_Indices,5,FALSE),"")</f>
        <v/>
      </c>
      <c r="C5572" s="220"/>
      <c r="D5572" s="174" t="str">
        <f t="shared" ref="D5572:D5579" si="1990">IFERROR(VLOOKUP(C5572,Tabla_Insumos,2,FALSE),"")</f>
        <v/>
      </c>
      <c r="E5572" s="173"/>
      <c r="F5572" s="201">
        <f t="shared" ref="F5572:F5579" si="1991">IFERROR(VLOOKUP(C5572,Tabla_Insumos,3,FALSE),0)</f>
        <v>0</v>
      </c>
      <c r="G5572" s="201">
        <f t="shared" ref="G5572:G5579" si="1992">ROUND(E5572*F5572,2)</f>
        <v>0</v>
      </c>
    </row>
    <row r="5573" spans="1:7" ht="24" customHeight="1" x14ac:dyDescent="0.2">
      <c r="A5573" s="211" t="str">
        <f t="shared" si="1988"/>
        <v/>
      </c>
      <c r="B5573" s="211" t="str">
        <f t="shared" si="1989"/>
        <v/>
      </c>
      <c r="C5573" s="220"/>
      <c r="D5573" s="174" t="str">
        <f t="shared" si="1990"/>
        <v/>
      </c>
      <c r="E5573" s="173"/>
      <c r="F5573" s="201">
        <f t="shared" si="1991"/>
        <v>0</v>
      </c>
      <c r="G5573" s="201">
        <f t="shared" si="1992"/>
        <v>0</v>
      </c>
    </row>
    <row r="5574" spans="1:7" ht="24" customHeight="1" x14ac:dyDescent="0.2">
      <c r="A5574" s="211" t="str">
        <f t="shared" si="1988"/>
        <v/>
      </c>
      <c r="B5574" s="211" t="str">
        <f t="shared" si="1989"/>
        <v/>
      </c>
      <c r="C5574" s="220"/>
      <c r="D5574" s="174" t="str">
        <f t="shared" si="1990"/>
        <v/>
      </c>
      <c r="E5574" s="173"/>
      <c r="F5574" s="201">
        <f t="shared" si="1991"/>
        <v>0</v>
      </c>
      <c r="G5574" s="201">
        <f t="shared" si="1992"/>
        <v>0</v>
      </c>
    </row>
    <row r="5575" spans="1:7" ht="24" customHeight="1" x14ac:dyDescent="0.2">
      <c r="A5575" s="211" t="str">
        <f t="shared" si="1988"/>
        <v/>
      </c>
      <c r="B5575" s="211" t="str">
        <f t="shared" si="1989"/>
        <v/>
      </c>
      <c r="C5575" s="220"/>
      <c r="D5575" s="174" t="str">
        <f t="shared" si="1990"/>
        <v/>
      </c>
      <c r="E5575" s="173"/>
      <c r="F5575" s="201">
        <f t="shared" si="1991"/>
        <v>0</v>
      </c>
      <c r="G5575" s="201">
        <f t="shared" si="1992"/>
        <v>0</v>
      </c>
    </row>
    <row r="5576" spans="1:7" ht="24" customHeight="1" x14ac:dyDescent="0.2">
      <c r="A5576" s="211" t="str">
        <f t="shared" si="1988"/>
        <v/>
      </c>
      <c r="B5576" s="211" t="str">
        <f t="shared" si="1989"/>
        <v/>
      </c>
      <c r="C5576" s="220"/>
      <c r="D5576" s="174" t="str">
        <f t="shared" si="1990"/>
        <v/>
      </c>
      <c r="E5576" s="173"/>
      <c r="F5576" s="201">
        <f t="shared" si="1991"/>
        <v>0</v>
      </c>
      <c r="G5576" s="201">
        <f t="shared" si="1992"/>
        <v>0</v>
      </c>
    </row>
    <row r="5577" spans="1:7" ht="24" customHeight="1" x14ac:dyDescent="0.2">
      <c r="A5577" s="211" t="str">
        <f t="shared" si="1988"/>
        <v/>
      </c>
      <c r="B5577" s="211" t="str">
        <f t="shared" si="1989"/>
        <v/>
      </c>
      <c r="C5577" s="220"/>
      <c r="D5577" s="174" t="str">
        <f t="shared" si="1990"/>
        <v/>
      </c>
      <c r="E5577" s="173"/>
      <c r="F5577" s="201">
        <f t="shared" si="1991"/>
        <v>0</v>
      </c>
      <c r="G5577" s="201">
        <f t="shared" si="1992"/>
        <v>0</v>
      </c>
    </row>
    <row r="5578" spans="1:7" ht="24" customHeight="1" x14ac:dyDescent="0.2">
      <c r="A5578" s="211" t="str">
        <f t="shared" si="1988"/>
        <v/>
      </c>
      <c r="B5578" s="211" t="str">
        <f t="shared" si="1989"/>
        <v/>
      </c>
      <c r="C5578" s="221"/>
      <c r="D5578" s="172" t="str">
        <f t="shared" si="1990"/>
        <v/>
      </c>
      <c r="E5578" s="176"/>
      <c r="F5578" s="201">
        <f t="shared" si="1991"/>
        <v>0</v>
      </c>
      <c r="G5578" s="201">
        <f t="shared" si="1992"/>
        <v>0</v>
      </c>
    </row>
    <row r="5579" spans="1:7" ht="24" customHeight="1" x14ac:dyDescent="0.2">
      <c r="A5579" s="211" t="str">
        <f t="shared" si="1988"/>
        <v/>
      </c>
      <c r="B5579" s="211" t="str">
        <f t="shared" si="1989"/>
        <v/>
      </c>
      <c r="C5579" s="221"/>
      <c r="D5579" s="172" t="str">
        <f t="shared" si="1990"/>
        <v/>
      </c>
      <c r="E5579" s="176"/>
      <c r="F5579" s="201">
        <f t="shared" si="1991"/>
        <v>0</v>
      </c>
      <c r="G5579" s="201">
        <f t="shared" si="1992"/>
        <v>0</v>
      </c>
    </row>
    <row r="5580" spans="1:7" ht="24" customHeight="1" x14ac:dyDescent="0.2">
      <c r="A5580" s="212"/>
      <c r="E5580" s="178"/>
      <c r="F5580" s="195" t="s">
        <v>1744</v>
      </c>
      <c r="G5580" s="222">
        <f t="shared" ref="G5580:G5629" si="1993">SUBTOTAL(9,G5572:G5579)</f>
        <v>0</v>
      </c>
    </row>
    <row r="5581" spans="1:7" ht="24" customHeight="1" x14ac:dyDescent="0.2">
      <c r="A5581" s="212"/>
      <c r="C5581" s="74" t="s">
        <v>1745</v>
      </c>
      <c r="E5581" s="178"/>
      <c r="G5581" s="194"/>
    </row>
    <row r="5582" spans="1:7" ht="24" customHeight="1" x14ac:dyDescent="0.2">
      <c r="A5582" s="211" t="str">
        <f t="shared" ref="A5582:A5590" si="1994">IFERROR(VLOOKUP(C5582,Tabla_Insumos,4,FALSE),"")</f>
        <v/>
      </c>
      <c r="B5582" s="211" t="str">
        <f t="shared" ref="B5582:B5590" si="1995">IFERROR(VLOOKUP(C5582,Tabla_Insumos,5,FALSE),"")</f>
        <v/>
      </c>
      <c r="C5582" s="220"/>
      <c r="D5582" s="174" t="str">
        <f t="shared" ref="D5582:D5590" si="1996">IFERROR(VLOOKUP(C5582,Tabla_Insumos,2,FALSE),"")</f>
        <v/>
      </c>
      <c r="E5582" s="173"/>
      <c r="F5582" s="201">
        <f t="shared" ref="F5582:F5590" si="1997">IFERROR(VLOOKUP(C5582,Tabla_Insumos,3,FALSE),0)</f>
        <v>0</v>
      </c>
      <c r="G5582" s="201">
        <f t="shared" ref="G5582:G5590" si="1998">ROUND(E5582*F5582,2)</f>
        <v>0</v>
      </c>
    </row>
    <row r="5583" spans="1:7" ht="24" customHeight="1" x14ac:dyDescent="0.2">
      <c r="A5583" s="211" t="str">
        <f t="shared" si="1994"/>
        <v/>
      </c>
      <c r="B5583" s="211" t="str">
        <f t="shared" si="1995"/>
        <v/>
      </c>
      <c r="C5583" s="220"/>
      <c r="D5583" s="174" t="str">
        <f t="shared" si="1996"/>
        <v/>
      </c>
      <c r="E5583" s="173"/>
      <c r="F5583" s="201">
        <f t="shared" si="1997"/>
        <v>0</v>
      </c>
      <c r="G5583" s="201">
        <f t="shared" si="1998"/>
        <v>0</v>
      </c>
    </row>
    <row r="5584" spans="1:7" ht="24" customHeight="1" x14ac:dyDescent="0.2">
      <c r="A5584" s="211" t="str">
        <f t="shared" si="1994"/>
        <v/>
      </c>
      <c r="B5584" s="211" t="str">
        <f t="shared" si="1995"/>
        <v/>
      </c>
      <c r="C5584" s="221"/>
      <c r="D5584" s="172" t="str">
        <f t="shared" si="1996"/>
        <v/>
      </c>
      <c r="E5584" s="176"/>
      <c r="F5584" s="201">
        <f t="shared" si="1997"/>
        <v>0</v>
      </c>
      <c r="G5584" s="201">
        <f t="shared" si="1998"/>
        <v>0</v>
      </c>
    </row>
    <row r="5585" spans="1:7" ht="24" customHeight="1" x14ac:dyDescent="0.2">
      <c r="A5585" s="211" t="str">
        <f t="shared" si="1994"/>
        <v/>
      </c>
      <c r="B5585" s="211" t="str">
        <f t="shared" si="1995"/>
        <v/>
      </c>
      <c r="C5585" s="221"/>
      <c r="D5585" s="172" t="str">
        <f t="shared" si="1996"/>
        <v/>
      </c>
      <c r="E5585" s="176"/>
      <c r="F5585" s="201">
        <f t="shared" si="1997"/>
        <v>0</v>
      </c>
      <c r="G5585" s="201">
        <f t="shared" si="1998"/>
        <v>0</v>
      </c>
    </row>
    <row r="5586" spans="1:7" ht="24" customHeight="1" x14ac:dyDescent="0.2">
      <c r="A5586" s="211" t="str">
        <f t="shared" si="1994"/>
        <v/>
      </c>
      <c r="B5586" s="211" t="str">
        <f t="shared" si="1995"/>
        <v/>
      </c>
      <c r="C5586" s="221"/>
      <c r="D5586" s="172" t="str">
        <f t="shared" si="1996"/>
        <v/>
      </c>
      <c r="E5586" s="176"/>
      <c r="F5586" s="201">
        <f t="shared" si="1997"/>
        <v>0</v>
      </c>
      <c r="G5586" s="201">
        <f t="shared" si="1998"/>
        <v>0</v>
      </c>
    </row>
    <row r="5587" spans="1:7" ht="24" customHeight="1" x14ac:dyDescent="0.2">
      <c r="A5587" s="211" t="str">
        <f t="shared" si="1994"/>
        <v/>
      </c>
      <c r="B5587" s="211" t="str">
        <f t="shared" si="1995"/>
        <v/>
      </c>
      <c r="C5587" s="221"/>
      <c r="D5587" s="172" t="str">
        <f t="shared" si="1996"/>
        <v/>
      </c>
      <c r="E5587" s="176"/>
      <c r="F5587" s="201">
        <f t="shared" si="1997"/>
        <v>0</v>
      </c>
      <c r="G5587" s="201">
        <f t="shared" si="1998"/>
        <v>0</v>
      </c>
    </row>
    <row r="5588" spans="1:7" ht="24" customHeight="1" x14ac:dyDescent="0.2">
      <c r="A5588" s="211" t="str">
        <f t="shared" si="1994"/>
        <v/>
      </c>
      <c r="B5588" s="211" t="str">
        <f t="shared" si="1995"/>
        <v/>
      </c>
      <c r="C5588" s="221"/>
      <c r="D5588" s="172" t="str">
        <f t="shared" si="1996"/>
        <v/>
      </c>
      <c r="E5588" s="176"/>
      <c r="F5588" s="201">
        <f t="shared" si="1997"/>
        <v>0</v>
      </c>
      <c r="G5588" s="201">
        <f t="shared" si="1998"/>
        <v>0</v>
      </c>
    </row>
    <row r="5589" spans="1:7" ht="24" customHeight="1" x14ac:dyDescent="0.2">
      <c r="A5589" s="211" t="str">
        <f t="shared" si="1994"/>
        <v/>
      </c>
      <c r="B5589" s="211" t="str">
        <f t="shared" si="1995"/>
        <v/>
      </c>
      <c r="C5589" s="221"/>
      <c r="D5589" s="172" t="str">
        <f t="shared" si="1996"/>
        <v/>
      </c>
      <c r="E5589" s="176"/>
      <c r="F5589" s="201">
        <f t="shared" si="1997"/>
        <v>0</v>
      </c>
      <c r="G5589" s="201">
        <f t="shared" si="1998"/>
        <v>0</v>
      </c>
    </row>
    <row r="5590" spans="1:7" ht="24" customHeight="1" x14ac:dyDescent="0.2">
      <c r="A5590" s="211" t="str">
        <f t="shared" si="1994"/>
        <v/>
      </c>
      <c r="B5590" s="211" t="str">
        <f t="shared" si="1995"/>
        <v/>
      </c>
      <c r="C5590" s="221"/>
      <c r="D5590" s="172" t="str">
        <f t="shared" si="1996"/>
        <v/>
      </c>
      <c r="E5590" s="176"/>
      <c r="F5590" s="201">
        <f t="shared" si="1997"/>
        <v>0</v>
      </c>
      <c r="G5590" s="201">
        <f t="shared" si="1998"/>
        <v>0</v>
      </c>
    </row>
    <row r="5591" spans="1:7" ht="24" customHeight="1" x14ac:dyDescent="0.2">
      <c r="A5591" s="213"/>
      <c r="E5591" s="178"/>
      <c r="F5591" s="195" t="s">
        <v>1746</v>
      </c>
      <c r="G5591" s="222">
        <f t="shared" ref="G5591:G5640" si="1999">SUBTOTAL(9,G5582:G5590)</f>
        <v>0</v>
      </c>
    </row>
    <row r="5592" spans="1:7" ht="24" customHeight="1" x14ac:dyDescent="0.2">
      <c r="A5592" s="212"/>
      <c r="E5592" s="178"/>
      <c r="G5592" s="194"/>
    </row>
    <row r="5593" spans="1:7" ht="24" customHeight="1" x14ac:dyDescent="0.2">
      <c r="A5593" s="214" t="str">
        <f t="shared" ref="A5593" si="2000">B5551</f>
        <v>24.2</v>
      </c>
      <c r="B5593" s="98" t="str">
        <f t="shared" ref="B5593" si="2001">C5551</f>
        <v>Limpieza de Obra Final</v>
      </c>
      <c r="C5593" s="197"/>
      <c r="D5593" s="197" t="s">
        <v>1747</v>
      </c>
      <c r="E5593" s="198"/>
      <c r="F5593" s="225" t="s">
        <v>1748</v>
      </c>
      <c r="G5593" s="226">
        <f t="shared" ref="G5593:G5642" si="2002">SUBTOTAL(9,G5556:G5592)</f>
        <v>0</v>
      </c>
    </row>
    <row r="5594" spans="1:7" ht="24" customHeight="1" x14ac:dyDescent="0.2">
      <c r="A5594" s="203" t="s">
        <v>1725</v>
      </c>
      <c r="B5594" s="204"/>
      <c r="C5594" s="99"/>
      <c r="D5594" s="99"/>
      <c r="E5594" s="99"/>
      <c r="F5594" s="99"/>
      <c r="G5594" s="215"/>
    </row>
    <row r="5595" spans="1:7" ht="24" customHeight="1" x14ac:dyDescent="0.2">
      <c r="A5595" s="206" t="s">
        <v>1726</v>
      </c>
      <c r="B5595" s="207" t="str">
        <f>Comitente</f>
        <v>SUBSECRETARIA DE OBRAS PUBLICAS</v>
      </c>
      <c r="C5595" s="216"/>
      <c r="D5595" s="74"/>
      <c r="E5595" s="74"/>
      <c r="F5595" s="190"/>
      <c r="G5595" s="191"/>
    </row>
    <row r="5596" spans="1:7" ht="24" customHeight="1" x14ac:dyDescent="0.2">
      <c r="A5596" s="206" t="s">
        <v>1727</v>
      </c>
      <c r="B5596" s="207">
        <f>Contratista</f>
        <v>0</v>
      </c>
      <c r="C5596" s="217"/>
      <c r="D5596" s="217"/>
      <c r="E5596" s="217"/>
      <c r="F5596" s="190"/>
      <c r="G5596" s="191"/>
    </row>
    <row r="5597" spans="1:7" ht="24" customHeight="1" x14ac:dyDescent="0.2">
      <c r="A5597" s="206" t="s">
        <v>1728</v>
      </c>
      <c r="B5597" s="207" t="str">
        <f>Obra</f>
        <v>CAPS. VIRGEN DE GUADALUPE</v>
      </c>
      <c r="C5597" s="217"/>
      <c r="D5597" s="217"/>
      <c r="E5597" s="217"/>
      <c r="F5597" s="190" t="s">
        <v>1729</v>
      </c>
      <c r="G5597" s="218">
        <f>Fecha_Base</f>
        <v>0</v>
      </c>
    </row>
    <row r="5598" spans="1:7" ht="24" customHeight="1" x14ac:dyDescent="0.2">
      <c r="A5598" s="208" t="s">
        <v>1730</v>
      </c>
      <c r="B5598" s="100" t="str">
        <f>Ubicación</f>
        <v xml:space="preserve"> Calle Enfermera Medina y Cristobal Colon - Dpto. CAUCETE   -  Sup. 227,50m2</v>
      </c>
      <c r="C5598" s="74"/>
      <c r="E5598" s="178"/>
      <c r="G5598" s="194"/>
    </row>
    <row r="5599" spans="1:7" ht="24" customHeight="1" x14ac:dyDescent="0.2">
      <c r="A5599" s="208" t="s">
        <v>1731</v>
      </c>
      <c r="B5599" s="192" t="str">
        <f t="shared" si="1981"/>
        <v/>
      </c>
      <c r="C5599" s="71" t="str">
        <f>IFERROR(VLOOKUP(B5599,Tabla_CyP,2,FALSE),"VIDRIOS Y ESPEJOS ")</f>
        <v xml:space="preserve">VIDRIOS Y ESPEJOS </v>
      </c>
      <c r="E5599" s="178"/>
      <c r="G5599" s="194"/>
    </row>
    <row r="5600" spans="1:7" ht="24" customHeight="1" x14ac:dyDescent="0.2">
      <c r="A5600" s="208" t="s">
        <v>1732</v>
      </c>
      <c r="B5600" s="193" t="str">
        <f>IFERROR(VLOOKUP(COUNTIF($A$1:A5600,"ANALISIS DE PRECIOS"),Tabla_NumeroItem,2,FALSE),"")</f>
        <v>25</v>
      </c>
      <c r="C5600" s="71" t="str">
        <f>IFERROR(VLOOKUP(B5600,Tabla_CyP,2,FALSE),"")</f>
        <v xml:space="preserve">DOCUMENTACIÓN FINAL </v>
      </c>
      <c r="E5600" s="178"/>
      <c r="F5600" s="190" t="s">
        <v>1733</v>
      </c>
      <c r="G5600" s="194" t="str">
        <f>IFERROR(VLOOKUP(B5600,Tabla_CyP,4,FALSE),"")</f>
        <v>gl</v>
      </c>
    </row>
    <row r="5601" spans="1:7" ht="24" customHeight="1" x14ac:dyDescent="0.2">
      <c r="A5601" s="208"/>
      <c r="B5601" s="100"/>
      <c r="E5601" s="178"/>
      <c r="G5601" s="194"/>
    </row>
    <row r="5602" spans="1:7" ht="24" customHeight="1" x14ac:dyDescent="0.2">
      <c r="A5602" s="419" t="s">
        <v>1734</v>
      </c>
      <c r="B5602" s="420"/>
      <c r="C5602" s="421" t="s">
        <v>1690</v>
      </c>
      <c r="D5602" s="421" t="s">
        <v>1735</v>
      </c>
      <c r="E5602" s="423" t="s">
        <v>1736</v>
      </c>
      <c r="F5602" s="425" t="s">
        <v>1737</v>
      </c>
      <c r="G5602" s="425" t="s">
        <v>1738</v>
      </c>
    </row>
    <row r="5603" spans="1:7" ht="24" customHeight="1" x14ac:dyDescent="0.2">
      <c r="A5603" s="209" t="s">
        <v>1739</v>
      </c>
      <c r="B5603" s="209" t="s">
        <v>1740</v>
      </c>
      <c r="C5603" s="422"/>
      <c r="D5603" s="422"/>
      <c r="E5603" s="424"/>
      <c r="F5603" s="426"/>
      <c r="G5603" s="426"/>
    </row>
    <row r="5604" spans="1:7" ht="24" customHeight="1" x14ac:dyDescent="0.2">
      <c r="A5604" s="189"/>
      <c r="B5604" s="210"/>
      <c r="C5604" s="89" t="s">
        <v>1741</v>
      </c>
      <c r="D5604" s="197"/>
      <c r="E5604" s="198"/>
      <c r="F5604" s="199"/>
      <c r="G5604" s="200"/>
    </row>
    <row r="5605" spans="1:7" ht="24" customHeight="1" x14ac:dyDescent="0.2">
      <c r="A5605" s="211" t="str">
        <f t="shared" ref="A5605:A5618" si="2003">IFERROR(VLOOKUP(C5605,Tabla_Insumos,4,FALSE),"")</f>
        <v/>
      </c>
      <c r="B5605" s="211" t="str">
        <f>IFERROR(VLOOKUP(C5605,Tabla_Insumos,5,FALSE),"")</f>
        <v/>
      </c>
      <c r="C5605" s="220"/>
      <c r="D5605" s="174" t="str">
        <f t="shared" ref="D5605:D5618" si="2004">IFERROR(VLOOKUP(C5605,Tabla_Insumos,2,FALSE),"")</f>
        <v/>
      </c>
      <c r="E5605" s="173"/>
      <c r="F5605" s="201">
        <f t="shared" ref="F5605:F5618" si="2005">IFERROR(VLOOKUP(C5605,Tabla_Insumos,3,FALSE),0)</f>
        <v>0</v>
      </c>
      <c r="G5605" s="201">
        <f t="shared" ref="G5605:G5618" si="2006">ROUND(E5605*F5605,2)</f>
        <v>0</v>
      </c>
    </row>
    <row r="5606" spans="1:7" ht="24" customHeight="1" x14ac:dyDescent="0.2">
      <c r="A5606" s="211" t="str">
        <f t="shared" si="2003"/>
        <v/>
      </c>
      <c r="B5606" s="211" t="str">
        <f t="shared" ref="B5606:B5618" si="2007">IFERROR(VLOOKUP(C5606,Tabla_Insumos,5,FALSE),"")</f>
        <v/>
      </c>
      <c r="C5606" s="220"/>
      <c r="D5606" s="174" t="str">
        <f t="shared" si="2004"/>
        <v/>
      </c>
      <c r="E5606" s="173"/>
      <c r="F5606" s="201">
        <f t="shared" si="2005"/>
        <v>0</v>
      </c>
      <c r="G5606" s="201">
        <f t="shared" si="2006"/>
        <v>0</v>
      </c>
    </row>
    <row r="5607" spans="1:7" ht="24" customHeight="1" x14ac:dyDescent="0.2">
      <c r="A5607" s="211" t="str">
        <f t="shared" si="2003"/>
        <v/>
      </c>
      <c r="B5607" s="211" t="str">
        <f t="shared" si="2007"/>
        <v/>
      </c>
      <c r="C5607" s="227"/>
      <c r="D5607" s="174" t="str">
        <f t="shared" si="2004"/>
        <v/>
      </c>
      <c r="E5607" s="173"/>
      <c r="F5607" s="201">
        <f t="shared" si="2005"/>
        <v>0</v>
      </c>
      <c r="G5607" s="201">
        <f t="shared" si="2006"/>
        <v>0</v>
      </c>
    </row>
    <row r="5608" spans="1:7" ht="24" customHeight="1" x14ac:dyDescent="0.2">
      <c r="A5608" s="211" t="str">
        <f t="shared" si="2003"/>
        <v/>
      </c>
      <c r="B5608" s="211" t="str">
        <f t="shared" si="2007"/>
        <v/>
      </c>
      <c r="C5608" s="220"/>
      <c r="D5608" s="174" t="str">
        <f t="shared" si="2004"/>
        <v/>
      </c>
      <c r="E5608" s="173"/>
      <c r="F5608" s="201">
        <f t="shared" si="2005"/>
        <v>0</v>
      </c>
      <c r="G5608" s="201">
        <f t="shared" si="2006"/>
        <v>0</v>
      </c>
    </row>
    <row r="5609" spans="1:7" ht="24" customHeight="1" x14ac:dyDescent="0.2">
      <c r="A5609" s="211" t="str">
        <f t="shared" si="2003"/>
        <v/>
      </c>
      <c r="B5609" s="211" t="str">
        <f t="shared" si="2007"/>
        <v/>
      </c>
      <c r="C5609" s="221"/>
      <c r="D5609" s="172" t="str">
        <f t="shared" si="2004"/>
        <v/>
      </c>
      <c r="E5609" s="176"/>
      <c r="F5609" s="201">
        <f t="shared" si="2005"/>
        <v>0</v>
      </c>
      <c r="G5609" s="201">
        <f t="shared" si="2006"/>
        <v>0</v>
      </c>
    </row>
    <row r="5610" spans="1:7" ht="24" customHeight="1" x14ac:dyDescent="0.2">
      <c r="A5610" s="211" t="str">
        <f t="shared" si="2003"/>
        <v/>
      </c>
      <c r="B5610" s="211" t="str">
        <f t="shared" si="2007"/>
        <v/>
      </c>
      <c r="C5610" s="221"/>
      <c r="D5610" s="172" t="str">
        <f t="shared" si="2004"/>
        <v/>
      </c>
      <c r="E5610" s="176"/>
      <c r="F5610" s="201">
        <f t="shared" si="2005"/>
        <v>0</v>
      </c>
      <c r="G5610" s="201">
        <f t="shared" si="2006"/>
        <v>0</v>
      </c>
    </row>
    <row r="5611" spans="1:7" ht="24" customHeight="1" x14ac:dyDescent="0.2">
      <c r="A5611" s="211" t="str">
        <f t="shared" si="2003"/>
        <v/>
      </c>
      <c r="B5611" s="211" t="str">
        <f t="shared" si="2007"/>
        <v/>
      </c>
      <c r="C5611" s="221"/>
      <c r="D5611" s="172" t="str">
        <f t="shared" si="2004"/>
        <v/>
      </c>
      <c r="E5611" s="176"/>
      <c r="F5611" s="201">
        <f t="shared" si="2005"/>
        <v>0</v>
      </c>
      <c r="G5611" s="201">
        <f t="shared" si="2006"/>
        <v>0</v>
      </c>
    </row>
    <row r="5612" spans="1:7" ht="24" customHeight="1" x14ac:dyDescent="0.2">
      <c r="A5612" s="211" t="str">
        <f t="shared" si="2003"/>
        <v/>
      </c>
      <c r="B5612" s="211" t="str">
        <f t="shared" si="2007"/>
        <v/>
      </c>
      <c r="C5612" s="221"/>
      <c r="D5612" s="172" t="str">
        <f t="shared" si="2004"/>
        <v/>
      </c>
      <c r="E5612" s="176"/>
      <c r="F5612" s="201">
        <f t="shared" si="2005"/>
        <v>0</v>
      </c>
      <c r="G5612" s="201">
        <f t="shared" si="2006"/>
        <v>0</v>
      </c>
    </row>
    <row r="5613" spans="1:7" ht="24" customHeight="1" x14ac:dyDescent="0.2">
      <c r="A5613" s="211" t="str">
        <f t="shared" si="2003"/>
        <v/>
      </c>
      <c r="B5613" s="211" t="str">
        <f t="shared" si="2007"/>
        <v/>
      </c>
      <c r="C5613" s="221"/>
      <c r="D5613" s="172" t="str">
        <f t="shared" si="2004"/>
        <v/>
      </c>
      <c r="E5613" s="176"/>
      <c r="F5613" s="201">
        <f t="shared" si="2005"/>
        <v>0</v>
      </c>
      <c r="G5613" s="201">
        <f t="shared" si="2006"/>
        <v>0</v>
      </c>
    </row>
    <row r="5614" spans="1:7" ht="24" customHeight="1" x14ac:dyDescent="0.2">
      <c r="A5614" s="211" t="str">
        <f t="shared" si="2003"/>
        <v/>
      </c>
      <c r="B5614" s="211" t="str">
        <f t="shared" si="2007"/>
        <v/>
      </c>
      <c r="C5614" s="221"/>
      <c r="D5614" s="172" t="str">
        <f t="shared" si="2004"/>
        <v/>
      </c>
      <c r="E5614" s="176"/>
      <c r="F5614" s="201">
        <f t="shared" si="2005"/>
        <v>0</v>
      </c>
      <c r="G5614" s="201">
        <f t="shared" si="2006"/>
        <v>0</v>
      </c>
    </row>
    <row r="5615" spans="1:7" ht="24" customHeight="1" x14ac:dyDescent="0.2">
      <c r="A5615" s="211" t="str">
        <f t="shared" si="2003"/>
        <v/>
      </c>
      <c r="B5615" s="211" t="str">
        <f t="shared" si="2007"/>
        <v/>
      </c>
      <c r="C5615" s="221"/>
      <c r="D5615" s="172" t="str">
        <f t="shared" si="2004"/>
        <v/>
      </c>
      <c r="E5615" s="176"/>
      <c r="F5615" s="201">
        <f t="shared" si="2005"/>
        <v>0</v>
      </c>
      <c r="G5615" s="201">
        <f t="shared" si="2006"/>
        <v>0</v>
      </c>
    </row>
    <row r="5616" spans="1:7" ht="24" customHeight="1" x14ac:dyDescent="0.2">
      <c r="A5616" s="211" t="str">
        <f t="shared" si="2003"/>
        <v/>
      </c>
      <c r="B5616" s="211" t="str">
        <f t="shared" si="2007"/>
        <v/>
      </c>
      <c r="C5616" s="221"/>
      <c r="D5616" s="172" t="str">
        <f t="shared" si="2004"/>
        <v/>
      </c>
      <c r="E5616" s="176"/>
      <c r="F5616" s="201">
        <f t="shared" si="2005"/>
        <v>0</v>
      </c>
      <c r="G5616" s="201">
        <f t="shared" si="2006"/>
        <v>0</v>
      </c>
    </row>
    <row r="5617" spans="1:7" ht="24" customHeight="1" x14ac:dyDescent="0.2">
      <c r="A5617" s="211" t="str">
        <f t="shared" si="2003"/>
        <v/>
      </c>
      <c r="B5617" s="211" t="str">
        <f t="shared" si="2007"/>
        <v/>
      </c>
      <c r="C5617" s="221"/>
      <c r="D5617" s="172" t="str">
        <f t="shared" si="2004"/>
        <v/>
      </c>
      <c r="E5617" s="176"/>
      <c r="F5617" s="201">
        <f t="shared" si="2005"/>
        <v>0</v>
      </c>
      <c r="G5617" s="201">
        <f t="shared" si="2006"/>
        <v>0</v>
      </c>
    </row>
    <row r="5618" spans="1:7" ht="24" customHeight="1" x14ac:dyDescent="0.2">
      <c r="A5618" s="211" t="str">
        <f t="shared" si="2003"/>
        <v/>
      </c>
      <c r="B5618" s="211" t="str">
        <f t="shared" si="2007"/>
        <v/>
      </c>
      <c r="C5618" s="221"/>
      <c r="D5618" s="172" t="str">
        <f t="shared" si="2004"/>
        <v/>
      </c>
      <c r="E5618" s="176"/>
      <c r="F5618" s="202">
        <f t="shared" si="2005"/>
        <v>0</v>
      </c>
      <c r="G5618" s="201">
        <f t="shared" si="2006"/>
        <v>0</v>
      </c>
    </row>
    <row r="5619" spans="1:7" ht="24" customHeight="1" x14ac:dyDescent="0.2">
      <c r="A5619" s="212"/>
      <c r="E5619" s="178"/>
      <c r="F5619" s="195" t="s">
        <v>1742</v>
      </c>
      <c r="G5619" s="222">
        <f t="shared" si="1987"/>
        <v>0</v>
      </c>
    </row>
    <row r="5620" spans="1:7" ht="24" customHeight="1" x14ac:dyDescent="0.2">
      <c r="A5620" s="212"/>
      <c r="C5620" s="74" t="s">
        <v>1743</v>
      </c>
      <c r="E5620" s="178"/>
      <c r="G5620" s="194"/>
    </row>
    <row r="5621" spans="1:7" ht="24" customHeight="1" x14ac:dyDescent="0.2">
      <c r="A5621" s="211" t="str">
        <f t="shared" ref="A5621:A5628" si="2008">IFERROR(VLOOKUP(C5621,Tabla_Insumos,4,FALSE),"")</f>
        <v/>
      </c>
      <c r="B5621" s="211" t="str">
        <f t="shared" ref="B5621:B5628" si="2009">IFERROR(VLOOKUP(A5621,Tabla_Indices,5,FALSE),"")</f>
        <v/>
      </c>
      <c r="C5621" s="220"/>
      <c r="D5621" s="174" t="str">
        <f t="shared" ref="D5621:D5628" si="2010">IFERROR(VLOOKUP(C5621,Tabla_Insumos,2,FALSE),"")</f>
        <v/>
      </c>
      <c r="E5621" s="173"/>
      <c r="F5621" s="201">
        <f t="shared" ref="F5621:F5628" si="2011">IFERROR(VLOOKUP(C5621,Tabla_Insumos,3,FALSE),0)</f>
        <v>0</v>
      </c>
      <c r="G5621" s="201">
        <f t="shared" ref="G5621:G5628" si="2012">ROUND(E5621*F5621,2)</f>
        <v>0</v>
      </c>
    </row>
    <row r="5622" spans="1:7" ht="24" customHeight="1" x14ac:dyDescent="0.2">
      <c r="A5622" s="211" t="str">
        <f t="shared" si="2008"/>
        <v/>
      </c>
      <c r="B5622" s="211" t="str">
        <f t="shared" si="2009"/>
        <v/>
      </c>
      <c r="C5622" s="220"/>
      <c r="D5622" s="174" t="str">
        <f t="shared" si="2010"/>
        <v/>
      </c>
      <c r="E5622" s="173"/>
      <c r="F5622" s="201">
        <f t="shared" si="2011"/>
        <v>0</v>
      </c>
      <c r="G5622" s="201">
        <f t="shared" si="2012"/>
        <v>0</v>
      </c>
    </row>
    <row r="5623" spans="1:7" ht="24" customHeight="1" x14ac:dyDescent="0.2">
      <c r="A5623" s="211" t="str">
        <f t="shared" si="2008"/>
        <v/>
      </c>
      <c r="B5623" s="211" t="str">
        <f t="shared" si="2009"/>
        <v/>
      </c>
      <c r="C5623" s="220"/>
      <c r="D5623" s="174" t="str">
        <f t="shared" si="2010"/>
        <v/>
      </c>
      <c r="E5623" s="173"/>
      <c r="F5623" s="201">
        <f t="shared" si="2011"/>
        <v>0</v>
      </c>
      <c r="G5623" s="201">
        <f t="shared" si="2012"/>
        <v>0</v>
      </c>
    </row>
    <row r="5624" spans="1:7" ht="24" customHeight="1" x14ac:dyDescent="0.2">
      <c r="A5624" s="211" t="str">
        <f t="shared" si="2008"/>
        <v/>
      </c>
      <c r="B5624" s="211" t="str">
        <f t="shared" si="2009"/>
        <v/>
      </c>
      <c r="C5624" s="220"/>
      <c r="D5624" s="174" t="str">
        <f t="shared" si="2010"/>
        <v/>
      </c>
      <c r="E5624" s="173"/>
      <c r="F5624" s="201">
        <f t="shared" si="2011"/>
        <v>0</v>
      </c>
      <c r="G5624" s="201">
        <f t="shared" si="2012"/>
        <v>0</v>
      </c>
    </row>
    <row r="5625" spans="1:7" ht="24" customHeight="1" x14ac:dyDescent="0.2">
      <c r="A5625" s="211" t="str">
        <f t="shared" si="2008"/>
        <v/>
      </c>
      <c r="B5625" s="211" t="str">
        <f t="shared" si="2009"/>
        <v/>
      </c>
      <c r="C5625" s="220"/>
      <c r="D5625" s="174" t="str">
        <f t="shared" si="2010"/>
        <v/>
      </c>
      <c r="E5625" s="173"/>
      <c r="F5625" s="201">
        <f t="shared" si="2011"/>
        <v>0</v>
      </c>
      <c r="G5625" s="201">
        <f t="shared" si="2012"/>
        <v>0</v>
      </c>
    </row>
    <row r="5626" spans="1:7" ht="24" customHeight="1" x14ac:dyDescent="0.2">
      <c r="A5626" s="211" t="str">
        <f t="shared" si="2008"/>
        <v/>
      </c>
      <c r="B5626" s="211" t="str">
        <f t="shared" si="2009"/>
        <v/>
      </c>
      <c r="C5626" s="220"/>
      <c r="D5626" s="174" t="str">
        <f t="shared" si="2010"/>
        <v/>
      </c>
      <c r="E5626" s="173"/>
      <c r="F5626" s="201">
        <f t="shared" si="2011"/>
        <v>0</v>
      </c>
      <c r="G5626" s="201">
        <f t="shared" si="2012"/>
        <v>0</v>
      </c>
    </row>
    <row r="5627" spans="1:7" ht="24" customHeight="1" x14ac:dyDescent="0.2">
      <c r="A5627" s="211" t="str">
        <f t="shared" si="2008"/>
        <v/>
      </c>
      <c r="B5627" s="211" t="str">
        <f t="shared" si="2009"/>
        <v/>
      </c>
      <c r="C5627" s="221"/>
      <c r="D5627" s="172" t="str">
        <f t="shared" si="2010"/>
        <v/>
      </c>
      <c r="E5627" s="176"/>
      <c r="F5627" s="201">
        <f t="shared" si="2011"/>
        <v>0</v>
      </c>
      <c r="G5627" s="201">
        <f t="shared" si="2012"/>
        <v>0</v>
      </c>
    </row>
    <row r="5628" spans="1:7" ht="24" customHeight="1" x14ac:dyDescent="0.2">
      <c r="A5628" s="211" t="str">
        <f t="shared" si="2008"/>
        <v/>
      </c>
      <c r="B5628" s="211" t="str">
        <f t="shared" si="2009"/>
        <v/>
      </c>
      <c r="C5628" s="221"/>
      <c r="D5628" s="172" t="str">
        <f t="shared" si="2010"/>
        <v/>
      </c>
      <c r="E5628" s="176"/>
      <c r="F5628" s="201">
        <f t="shared" si="2011"/>
        <v>0</v>
      </c>
      <c r="G5628" s="201">
        <f t="shared" si="2012"/>
        <v>0</v>
      </c>
    </row>
    <row r="5629" spans="1:7" ht="24" customHeight="1" x14ac:dyDescent="0.2">
      <c r="A5629" s="212"/>
      <c r="E5629" s="178"/>
      <c r="F5629" s="195" t="s">
        <v>1744</v>
      </c>
      <c r="G5629" s="222">
        <f t="shared" si="1993"/>
        <v>0</v>
      </c>
    </row>
    <row r="5630" spans="1:7" ht="24" customHeight="1" x14ac:dyDescent="0.2">
      <c r="A5630" s="212"/>
      <c r="C5630" s="74" t="s">
        <v>1745</v>
      </c>
      <c r="E5630" s="178"/>
      <c r="G5630" s="194"/>
    </row>
    <row r="5631" spans="1:7" ht="24" customHeight="1" x14ac:dyDescent="0.2">
      <c r="A5631" s="211" t="str">
        <f t="shared" ref="A5631:A5639" si="2013">IFERROR(VLOOKUP(C5631,Tabla_Insumos,4,FALSE),"")</f>
        <v/>
      </c>
      <c r="B5631" s="211" t="str">
        <f t="shared" ref="B5631:B5639" si="2014">IFERROR(VLOOKUP(C5631,Tabla_Insumos,5,FALSE),"")</f>
        <v/>
      </c>
      <c r="C5631" s="220"/>
      <c r="D5631" s="174" t="str">
        <f t="shared" ref="D5631:D5639" si="2015">IFERROR(VLOOKUP(C5631,Tabla_Insumos,2,FALSE),"")</f>
        <v/>
      </c>
      <c r="E5631" s="173"/>
      <c r="F5631" s="201">
        <f t="shared" ref="F5631:F5639" si="2016">IFERROR(VLOOKUP(C5631,Tabla_Insumos,3,FALSE),0)</f>
        <v>0</v>
      </c>
      <c r="G5631" s="201">
        <f t="shared" ref="G5631:G5639" si="2017">ROUND(E5631*F5631,2)</f>
        <v>0</v>
      </c>
    </row>
    <row r="5632" spans="1:7" ht="24" customHeight="1" x14ac:dyDescent="0.2">
      <c r="A5632" s="211" t="str">
        <f t="shared" si="2013"/>
        <v/>
      </c>
      <c r="B5632" s="211" t="str">
        <f t="shared" si="2014"/>
        <v/>
      </c>
      <c r="C5632" s="220"/>
      <c r="D5632" s="174" t="str">
        <f t="shared" si="2015"/>
        <v/>
      </c>
      <c r="E5632" s="173"/>
      <c r="F5632" s="201">
        <f t="shared" si="2016"/>
        <v>0</v>
      </c>
      <c r="G5632" s="201">
        <f t="shared" si="2017"/>
        <v>0</v>
      </c>
    </row>
    <row r="5633" spans="1:7" ht="24" customHeight="1" x14ac:dyDescent="0.2">
      <c r="A5633" s="211" t="str">
        <f t="shared" si="2013"/>
        <v/>
      </c>
      <c r="B5633" s="211" t="str">
        <f t="shared" si="2014"/>
        <v/>
      </c>
      <c r="C5633" s="221"/>
      <c r="D5633" s="172" t="str">
        <f t="shared" si="2015"/>
        <v/>
      </c>
      <c r="E5633" s="176"/>
      <c r="F5633" s="201">
        <f t="shared" si="2016"/>
        <v>0</v>
      </c>
      <c r="G5633" s="201">
        <f t="shared" si="2017"/>
        <v>0</v>
      </c>
    </row>
    <row r="5634" spans="1:7" ht="24" customHeight="1" x14ac:dyDescent="0.2">
      <c r="A5634" s="211" t="str">
        <f t="shared" si="2013"/>
        <v/>
      </c>
      <c r="B5634" s="211" t="str">
        <f t="shared" si="2014"/>
        <v/>
      </c>
      <c r="C5634" s="221"/>
      <c r="D5634" s="172" t="str">
        <f t="shared" si="2015"/>
        <v/>
      </c>
      <c r="E5634" s="176"/>
      <c r="F5634" s="201">
        <f t="shared" si="2016"/>
        <v>0</v>
      </c>
      <c r="G5634" s="201">
        <f t="shared" si="2017"/>
        <v>0</v>
      </c>
    </row>
    <row r="5635" spans="1:7" ht="24" customHeight="1" x14ac:dyDescent="0.2">
      <c r="A5635" s="211" t="str">
        <f t="shared" si="2013"/>
        <v/>
      </c>
      <c r="B5635" s="211" t="str">
        <f t="shared" si="2014"/>
        <v/>
      </c>
      <c r="C5635" s="221"/>
      <c r="D5635" s="172" t="str">
        <f t="shared" si="2015"/>
        <v/>
      </c>
      <c r="E5635" s="176"/>
      <c r="F5635" s="201">
        <f t="shared" si="2016"/>
        <v>0</v>
      </c>
      <c r="G5635" s="201">
        <f t="shared" si="2017"/>
        <v>0</v>
      </c>
    </row>
    <row r="5636" spans="1:7" ht="24" customHeight="1" x14ac:dyDescent="0.2">
      <c r="A5636" s="211" t="str">
        <f t="shared" si="2013"/>
        <v/>
      </c>
      <c r="B5636" s="211" t="str">
        <f t="shared" si="2014"/>
        <v/>
      </c>
      <c r="C5636" s="221"/>
      <c r="D5636" s="172" t="str">
        <f t="shared" si="2015"/>
        <v/>
      </c>
      <c r="E5636" s="176"/>
      <c r="F5636" s="201">
        <f t="shared" si="2016"/>
        <v>0</v>
      </c>
      <c r="G5636" s="201">
        <f t="shared" si="2017"/>
        <v>0</v>
      </c>
    </row>
    <row r="5637" spans="1:7" ht="24" customHeight="1" x14ac:dyDescent="0.2">
      <c r="A5637" s="211" t="str">
        <f t="shared" si="2013"/>
        <v/>
      </c>
      <c r="B5637" s="211" t="str">
        <f t="shared" si="2014"/>
        <v/>
      </c>
      <c r="C5637" s="221"/>
      <c r="D5637" s="172" t="str">
        <f t="shared" si="2015"/>
        <v/>
      </c>
      <c r="E5637" s="176"/>
      <c r="F5637" s="201">
        <f t="shared" si="2016"/>
        <v>0</v>
      </c>
      <c r="G5637" s="201">
        <f t="shared" si="2017"/>
        <v>0</v>
      </c>
    </row>
    <row r="5638" spans="1:7" ht="24" customHeight="1" x14ac:dyDescent="0.2">
      <c r="A5638" s="211" t="str">
        <f t="shared" si="2013"/>
        <v/>
      </c>
      <c r="B5638" s="211" t="str">
        <f t="shared" si="2014"/>
        <v/>
      </c>
      <c r="C5638" s="221"/>
      <c r="D5638" s="172" t="str">
        <f t="shared" si="2015"/>
        <v/>
      </c>
      <c r="E5638" s="176"/>
      <c r="F5638" s="201">
        <f t="shared" si="2016"/>
        <v>0</v>
      </c>
      <c r="G5638" s="201">
        <f t="shared" si="2017"/>
        <v>0</v>
      </c>
    </row>
    <row r="5639" spans="1:7" ht="24" customHeight="1" x14ac:dyDescent="0.2">
      <c r="A5639" s="211" t="str">
        <f t="shared" si="2013"/>
        <v/>
      </c>
      <c r="B5639" s="211" t="str">
        <f t="shared" si="2014"/>
        <v/>
      </c>
      <c r="C5639" s="221"/>
      <c r="D5639" s="172" t="str">
        <f t="shared" si="2015"/>
        <v/>
      </c>
      <c r="E5639" s="176"/>
      <c r="F5639" s="201">
        <f t="shared" si="2016"/>
        <v>0</v>
      </c>
      <c r="G5639" s="201">
        <f t="shared" si="2017"/>
        <v>0</v>
      </c>
    </row>
    <row r="5640" spans="1:7" ht="24" customHeight="1" x14ac:dyDescent="0.2">
      <c r="A5640" s="213"/>
      <c r="E5640" s="178"/>
      <c r="F5640" s="195" t="s">
        <v>1746</v>
      </c>
      <c r="G5640" s="222">
        <f t="shared" si="1999"/>
        <v>0</v>
      </c>
    </row>
    <row r="5641" spans="1:7" ht="24" customHeight="1" x14ac:dyDescent="0.2">
      <c r="A5641" s="212"/>
      <c r="E5641" s="178"/>
      <c r="G5641" s="194"/>
    </row>
    <row r="5642" spans="1:7" ht="24" customHeight="1" x14ac:dyDescent="0.2">
      <c r="A5642" s="214" t="str">
        <f t="shared" ref="A5642" si="2018">B5600</f>
        <v>25</v>
      </c>
      <c r="B5642" s="98" t="str">
        <f t="shared" ref="B5642" si="2019">C5600</f>
        <v xml:space="preserve">DOCUMENTACIÓN FINAL </v>
      </c>
      <c r="C5642" s="197"/>
      <c r="D5642" s="197" t="s">
        <v>1747</v>
      </c>
      <c r="E5642" s="198"/>
      <c r="F5642" s="225" t="s">
        <v>1748</v>
      </c>
      <c r="G5642" s="226">
        <f t="shared" si="2002"/>
        <v>0</v>
      </c>
    </row>
    <row r="5643" spans="1:7" ht="24" customHeight="1" x14ac:dyDescent="0.2">
      <c r="A5643" s="203" t="s">
        <v>1725</v>
      </c>
      <c r="B5643" s="204"/>
      <c r="C5643" s="99"/>
      <c r="D5643" s="99"/>
      <c r="E5643" s="99"/>
      <c r="F5643" s="99"/>
      <c r="G5643" s="215"/>
    </row>
    <row r="5644" spans="1:7" ht="24" customHeight="1" x14ac:dyDescent="0.2">
      <c r="A5644" s="206" t="s">
        <v>1726</v>
      </c>
      <c r="B5644" s="207" t="str">
        <f>Comitente</f>
        <v>SUBSECRETARIA DE OBRAS PUBLICAS</v>
      </c>
      <c r="C5644" s="216"/>
      <c r="D5644" s="74"/>
      <c r="E5644" s="74"/>
      <c r="F5644" s="190"/>
      <c r="G5644" s="191"/>
    </row>
    <row r="5645" spans="1:7" ht="24" customHeight="1" x14ac:dyDescent="0.2">
      <c r="A5645" s="206" t="s">
        <v>1727</v>
      </c>
      <c r="B5645" s="207">
        <f>Contratista</f>
        <v>0</v>
      </c>
      <c r="C5645" s="217"/>
      <c r="D5645" s="217"/>
      <c r="E5645" s="217"/>
      <c r="F5645" s="190"/>
      <c r="G5645" s="191"/>
    </row>
    <row r="5646" spans="1:7" ht="24" customHeight="1" x14ac:dyDescent="0.2">
      <c r="A5646" s="206" t="s">
        <v>1728</v>
      </c>
      <c r="B5646" s="207" t="str">
        <f>Obra</f>
        <v>CAPS. VIRGEN DE GUADALUPE</v>
      </c>
      <c r="C5646" s="217"/>
      <c r="D5646" s="217"/>
      <c r="E5646" s="217"/>
      <c r="F5646" s="190" t="s">
        <v>1729</v>
      </c>
      <c r="G5646" s="218">
        <f>Fecha_Base</f>
        <v>0</v>
      </c>
    </row>
    <row r="5647" spans="1:7" ht="24" customHeight="1" x14ac:dyDescent="0.2">
      <c r="A5647" s="208" t="s">
        <v>1730</v>
      </c>
      <c r="B5647" s="100" t="str">
        <f>Ubicación</f>
        <v xml:space="preserve"> Calle Enfermera Medina y Cristobal Colon - Dpto. CAUCETE   -  Sup. 227,50m2</v>
      </c>
      <c r="C5647" s="74"/>
      <c r="E5647" s="178"/>
      <c r="G5647" s="194"/>
    </row>
    <row r="5648" spans="1:7" ht="24" customHeight="1" x14ac:dyDescent="0.2">
      <c r="A5648" s="208" t="s">
        <v>1731</v>
      </c>
      <c r="B5648" s="192" t="str">
        <f t="shared" ref="B5648:B5697" si="2020">IFERROR(VALUE(LEFT(B5649,FIND(".",B5649)-1)),"")</f>
        <v/>
      </c>
      <c r="C5648" s="71" t="str">
        <f>IFERROR(VLOOKUP(B5648,Tabla_CyP,2,FALSE),"VIDRIOS Y ESPEJOS ")</f>
        <v xml:space="preserve">VIDRIOS Y ESPEJOS </v>
      </c>
      <c r="E5648" s="178"/>
      <c r="G5648" s="194"/>
    </row>
    <row r="5649" spans="1:7" ht="24" customHeight="1" x14ac:dyDescent="0.2">
      <c r="A5649" s="208" t="s">
        <v>1732</v>
      </c>
      <c r="B5649" s="193" t="str">
        <f>IFERROR(VLOOKUP(COUNTIF($A$1:A5649,"ANALISIS DE PRECIOS"),Tabla_NumeroItem,2,FALSE),"")</f>
        <v/>
      </c>
      <c r="C5649" s="71" t="str">
        <f>IFERROR(VLOOKUP(B5649,Tabla_CyP,2,FALSE),"")</f>
        <v/>
      </c>
      <c r="E5649" s="178"/>
      <c r="F5649" s="190" t="s">
        <v>1733</v>
      </c>
      <c r="G5649" s="194" t="str">
        <f>IFERROR(VLOOKUP(B5649,Tabla_CyP,4,FALSE),"")</f>
        <v/>
      </c>
    </row>
    <row r="5650" spans="1:7" ht="24" customHeight="1" x14ac:dyDescent="0.2">
      <c r="A5650" s="208"/>
      <c r="B5650" s="100"/>
      <c r="E5650" s="178"/>
      <c r="G5650" s="194"/>
    </row>
    <row r="5651" spans="1:7" ht="24" customHeight="1" x14ac:dyDescent="0.2">
      <c r="A5651" s="419" t="s">
        <v>1734</v>
      </c>
      <c r="B5651" s="420"/>
      <c r="C5651" s="421" t="s">
        <v>1690</v>
      </c>
      <c r="D5651" s="421" t="s">
        <v>1735</v>
      </c>
      <c r="E5651" s="423" t="s">
        <v>1736</v>
      </c>
      <c r="F5651" s="425" t="s">
        <v>1737</v>
      </c>
      <c r="G5651" s="425" t="s">
        <v>1738</v>
      </c>
    </row>
    <row r="5652" spans="1:7" ht="24" customHeight="1" x14ac:dyDescent="0.2">
      <c r="A5652" s="209" t="s">
        <v>1739</v>
      </c>
      <c r="B5652" s="209" t="s">
        <v>1740</v>
      </c>
      <c r="C5652" s="422"/>
      <c r="D5652" s="422"/>
      <c r="E5652" s="424"/>
      <c r="F5652" s="426"/>
      <c r="G5652" s="426"/>
    </row>
    <row r="5653" spans="1:7" ht="24" customHeight="1" x14ac:dyDescent="0.2">
      <c r="A5653" s="189"/>
      <c r="B5653" s="210"/>
      <c r="C5653" s="89" t="s">
        <v>1741</v>
      </c>
      <c r="D5653" s="197"/>
      <c r="E5653" s="198"/>
      <c r="F5653" s="199"/>
      <c r="G5653" s="200"/>
    </row>
    <row r="5654" spans="1:7" ht="24" customHeight="1" x14ac:dyDescent="0.2">
      <c r="A5654" s="211" t="str">
        <f t="shared" ref="A5654:A5667" si="2021">IFERROR(VLOOKUP(C5654,Tabla_Insumos,4,FALSE),"")</f>
        <v/>
      </c>
      <c r="B5654" s="211" t="str">
        <f>IFERROR(VLOOKUP(C5654,Tabla_Insumos,5,FALSE),"")</f>
        <v/>
      </c>
      <c r="C5654" s="220"/>
      <c r="D5654" s="174" t="str">
        <f t="shared" ref="D5654:D5667" si="2022">IFERROR(VLOOKUP(C5654,Tabla_Insumos,2,FALSE),"")</f>
        <v/>
      </c>
      <c r="E5654" s="173"/>
      <c r="F5654" s="201">
        <f t="shared" ref="F5654:F5667" si="2023">IFERROR(VLOOKUP(C5654,Tabla_Insumos,3,FALSE),0)</f>
        <v>0</v>
      </c>
      <c r="G5654" s="201">
        <f t="shared" ref="G5654:G5667" si="2024">ROUND(E5654*F5654,2)</f>
        <v>0</v>
      </c>
    </row>
    <row r="5655" spans="1:7" ht="24" customHeight="1" x14ac:dyDescent="0.2">
      <c r="A5655" s="211" t="str">
        <f t="shared" si="2021"/>
        <v/>
      </c>
      <c r="B5655" s="211" t="str">
        <f t="shared" ref="B5655:B5667" si="2025">IFERROR(VLOOKUP(C5655,Tabla_Insumos,5,FALSE),"")</f>
        <v/>
      </c>
      <c r="C5655" s="220"/>
      <c r="D5655" s="174" t="str">
        <f t="shared" si="2022"/>
        <v/>
      </c>
      <c r="E5655" s="173"/>
      <c r="F5655" s="201">
        <f t="shared" si="2023"/>
        <v>0</v>
      </c>
      <c r="G5655" s="201">
        <f t="shared" si="2024"/>
        <v>0</v>
      </c>
    </row>
    <row r="5656" spans="1:7" ht="24" customHeight="1" x14ac:dyDescent="0.2">
      <c r="A5656" s="211" t="str">
        <f t="shared" si="2021"/>
        <v/>
      </c>
      <c r="B5656" s="211" t="str">
        <f t="shared" si="2025"/>
        <v/>
      </c>
      <c r="C5656" s="227"/>
      <c r="D5656" s="174" t="str">
        <f t="shared" si="2022"/>
        <v/>
      </c>
      <c r="E5656" s="173"/>
      <c r="F5656" s="201">
        <f t="shared" si="2023"/>
        <v>0</v>
      </c>
      <c r="G5656" s="201">
        <f t="shared" si="2024"/>
        <v>0</v>
      </c>
    </row>
    <row r="5657" spans="1:7" ht="24" customHeight="1" x14ac:dyDescent="0.2">
      <c r="A5657" s="211" t="str">
        <f t="shared" si="2021"/>
        <v/>
      </c>
      <c r="B5657" s="211" t="str">
        <f t="shared" si="2025"/>
        <v/>
      </c>
      <c r="C5657" s="220"/>
      <c r="D5657" s="174" t="str">
        <f t="shared" si="2022"/>
        <v/>
      </c>
      <c r="E5657" s="173"/>
      <c r="F5657" s="201">
        <f t="shared" si="2023"/>
        <v>0</v>
      </c>
      <c r="G5657" s="201">
        <f t="shared" si="2024"/>
        <v>0</v>
      </c>
    </row>
    <row r="5658" spans="1:7" ht="24" customHeight="1" x14ac:dyDescent="0.2">
      <c r="A5658" s="211" t="str">
        <f t="shared" si="2021"/>
        <v/>
      </c>
      <c r="B5658" s="211" t="str">
        <f t="shared" si="2025"/>
        <v/>
      </c>
      <c r="C5658" s="221"/>
      <c r="D5658" s="172" t="str">
        <f t="shared" si="2022"/>
        <v/>
      </c>
      <c r="E5658" s="176"/>
      <c r="F5658" s="201">
        <f t="shared" si="2023"/>
        <v>0</v>
      </c>
      <c r="G5658" s="201">
        <f t="shared" si="2024"/>
        <v>0</v>
      </c>
    </row>
    <row r="5659" spans="1:7" ht="24" customHeight="1" x14ac:dyDescent="0.2">
      <c r="A5659" s="211" t="str">
        <f t="shared" si="2021"/>
        <v/>
      </c>
      <c r="B5659" s="211" t="str">
        <f t="shared" si="2025"/>
        <v/>
      </c>
      <c r="C5659" s="221"/>
      <c r="D5659" s="172" t="str">
        <f t="shared" si="2022"/>
        <v/>
      </c>
      <c r="E5659" s="176"/>
      <c r="F5659" s="201">
        <f t="shared" si="2023"/>
        <v>0</v>
      </c>
      <c r="G5659" s="201">
        <f t="shared" si="2024"/>
        <v>0</v>
      </c>
    </row>
    <row r="5660" spans="1:7" ht="24" customHeight="1" x14ac:dyDescent="0.2">
      <c r="A5660" s="211" t="str">
        <f t="shared" si="2021"/>
        <v/>
      </c>
      <c r="B5660" s="211" t="str">
        <f t="shared" si="2025"/>
        <v/>
      </c>
      <c r="C5660" s="221"/>
      <c r="D5660" s="172" t="str">
        <f t="shared" si="2022"/>
        <v/>
      </c>
      <c r="E5660" s="176"/>
      <c r="F5660" s="201">
        <f t="shared" si="2023"/>
        <v>0</v>
      </c>
      <c r="G5660" s="201">
        <f t="shared" si="2024"/>
        <v>0</v>
      </c>
    </row>
    <row r="5661" spans="1:7" ht="24" customHeight="1" x14ac:dyDescent="0.2">
      <c r="A5661" s="211" t="str">
        <f t="shared" si="2021"/>
        <v/>
      </c>
      <c r="B5661" s="211" t="str">
        <f t="shared" si="2025"/>
        <v/>
      </c>
      <c r="C5661" s="221"/>
      <c r="D5661" s="172" t="str">
        <f t="shared" si="2022"/>
        <v/>
      </c>
      <c r="E5661" s="176"/>
      <c r="F5661" s="201">
        <f t="shared" si="2023"/>
        <v>0</v>
      </c>
      <c r="G5661" s="201">
        <f t="shared" si="2024"/>
        <v>0</v>
      </c>
    </row>
    <row r="5662" spans="1:7" ht="24" customHeight="1" x14ac:dyDescent="0.2">
      <c r="A5662" s="211" t="str">
        <f t="shared" si="2021"/>
        <v/>
      </c>
      <c r="B5662" s="211" t="str">
        <f t="shared" si="2025"/>
        <v/>
      </c>
      <c r="C5662" s="221"/>
      <c r="D5662" s="172" t="str">
        <f t="shared" si="2022"/>
        <v/>
      </c>
      <c r="E5662" s="176"/>
      <c r="F5662" s="201">
        <f t="shared" si="2023"/>
        <v>0</v>
      </c>
      <c r="G5662" s="201">
        <f t="shared" si="2024"/>
        <v>0</v>
      </c>
    </row>
    <row r="5663" spans="1:7" ht="24" customHeight="1" x14ac:dyDescent="0.2">
      <c r="A5663" s="211" t="str">
        <f t="shared" si="2021"/>
        <v/>
      </c>
      <c r="B5663" s="211" t="str">
        <f t="shared" si="2025"/>
        <v/>
      </c>
      <c r="C5663" s="221"/>
      <c r="D5663" s="172" t="str">
        <f t="shared" si="2022"/>
        <v/>
      </c>
      <c r="E5663" s="176"/>
      <c r="F5663" s="201">
        <f t="shared" si="2023"/>
        <v>0</v>
      </c>
      <c r="G5663" s="201">
        <f t="shared" si="2024"/>
        <v>0</v>
      </c>
    </row>
    <row r="5664" spans="1:7" ht="24" customHeight="1" x14ac:dyDescent="0.2">
      <c r="A5664" s="211" t="str">
        <f t="shared" si="2021"/>
        <v/>
      </c>
      <c r="B5664" s="211" t="str">
        <f t="shared" si="2025"/>
        <v/>
      </c>
      <c r="C5664" s="221"/>
      <c r="D5664" s="172" t="str">
        <f t="shared" si="2022"/>
        <v/>
      </c>
      <c r="E5664" s="176"/>
      <c r="F5664" s="201">
        <f t="shared" si="2023"/>
        <v>0</v>
      </c>
      <c r="G5664" s="201">
        <f t="shared" si="2024"/>
        <v>0</v>
      </c>
    </row>
    <row r="5665" spans="1:7" ht="24" customHeight="1" x14ac:dyDescent="0.2">
      <c r="A5665" s="211" t="str">
        <f t="shared" si="2021"/>
        <v/>
      </c>
      <c r="B5665" s="211" t="str">
        <f t="shared" si="2025"/>
        <v/>
      </c>
      <c r="C5665" s="221"/>
      <c r="D5665" s="172" t="str">
        <f t="shared" si="2022"/>
        <v/>
      </c>
      <c r="E5665" s="176"/>
      <c r="F5665" s="201">
        <f t="shared" si="2023"/>
        <v>0</v>
      </c>
      <c r="G5665" s="201">
        <f t="shared" si="2024"/>
        <v>0</v>
      </c>
    </row>
    <row r="5666" spans="1:7" ht="24" customHeight="1" x14ac:dyDescent="0.2">
      <c r="A5666" s="211" t="str">
        <f t="shared" si="2021"/>
        <v/>
      </c>
      <c r="B5666" s="211" t="str">
        <f t="shared" si="2025"/>
        <v/>
      </c>
      <c r="C5666" s="221"/>
      <c r="D5666" s="172" t="str">
        <f t="shared" si="2022"/>
        <v/>
      </c>
      <c r="E5666" s="176"/>
      <c r="F5666" s="201">
        <f t="shared" si="2023"/>
        <v>0</v>
      </c>
      <c r="G5666" s="201">
        <f t="shared" si="2024"/>
        <v>0</v>
      </c>
    </row>
    <row r="5667" spans="1:7" ht="24" customHeight="1" x14ac:dyDescent="0.2">
      <c r="A5667" s="211" t="str">
        <f t="shared" si="2021"/>
        <v/>
      </c>
      <c r="B5667" s="211" t="str">
        <f t="shared" si="2025"/>
        <v/>
      </c>
      <c r="C5667" s="221"/>
      <c r="D5667" s="172" t="str">
        <f t="shared" si="2022"/>
        <v/>
      </c>
      <c r="E5667" s="176"/>
      <c r="F5667" s="202">
        <f t="shared" si="2023"/>
        <v>0</v>
      </c>
      <c r="G5667" s="201">
        <f t="shared" si="2024"/>
        <v>0</v>
      </c>
    </row>
    <row r="5668" spans="1:7" ht="24" customHeight="1" x14ac:dyDescent="0.2">
      <c r="A5668" s="212"/>
      <c r="E5668" s="178"/>
      <c r="F5668" s="195" t="s">
        <v>1742</v>
      </c>
      <c r="G5668" s="222">
        <f t="shared" ref="G5668:G5717" si="2026">SUBTOTAL(9,G5654:G5667)</f>
        <v>0</v>
      </c>
    </row>
    <row r="5669" spans="1:7" ht="24" customHeight="1" x14ac:dyDescent="0.2">
      <c r="A5669" s="212"/>
      <c r="C5669" s="74" t="s">
        <v>1743</v>
      </c>
      <c r="E5669" s="178"/>
      <c r="G5669" s="194"/>
    </row>
    <row r="5670" spans="1:7" ht="24" customHeight="1" x14ac:dyDescent="0.2">
      <c r="A5670" s="211" t="str">
        <f t="shared" ref="A5670:A5677" si="2027">IFERROR(VLOOKUP(C5670,Tabla_Insumos,4,FALSE),"")</f>
        <v/>
      </c>
      <c r="B5670" s="211" t="str">
        <f t="shared" ref="B5670:B5677" si="2028">IFERROR(VLOOKUP(A5670,Tabla_Indices,5,FALSE),"")</f>
        <v/>
      </c>
      <c r="C5670" s="220"/>
      <c r="D5670" s="174" t="str">
        <f t="shared" ref="D5670:D5677" si="2029">IFERROR(VLOOKUP(C5670,Tabla_Insumos,2,FALSE),"")</f>
        <v/>
      </c>
      <c r="E5670" s="173"/>
      <c r="F5670" s="201">
        <f t="shared" ref="F5670:F5677" si="2030">IFERROR(VLOOKUP(C5670,Tabla_Insumos,3,FALSE),0)</f>
        <v>0</v>
      </c>
      <c r="G5670" s="201">
        <f t="shared" ref="G5670:G5677" si="2031">ROUND(E5670*F5670,2)</f>
        <v>0</v>
      </c>
    </row>
    <row r="5671" spans="1:7" ht="24" customHeight="1" x14ac:dyDescent="0.2">
      <c r="A5671" s="211" t="str">
        <f t="shared" si="2027"/>
        <v/>
      </c>
      <c r="B5671" s="211" t="str">
        <f t="shared" si="2028"/>
        <v/>
      </c>
      <c r="C5671" s="220"/>
      <c r="D5671" s="174" t="str">
        <f t="shared" si="2029"/>
        <v/>
      </c>
      <c r="E5671" s="173"/>
      <c r="F5671" s="201">
        <f t="shared" si="2030"/>
        <v>0</v>
      </c>
      <c r="G5671" s="201">
        <f t="shared" si="2031"/>
        <v>0</v>
      </c>
    </row>
    <row r="5672" spans="1:7" ht="24" customHeight="1" x14ac:dyDescent="0.2">
      <c r="A5672" s="211" t="str">
        <f t="shared" si="2027"/>
        <v/>
      </c>
      <c r="B5672" s="211" t="str">
        <f t="shared" si="2028"/>
        <v/>
      </c>
      <c r="C5672" s="220"/>
      <c r="D5672" s="174" t="str">
        <f t="shared" si="2029"/>
        <v/>
      </c>
      <c r="E5672" s="173"/>
      <c r="F5672" s="201">
        <f t="shared" si="2030"/>
        <v>0</v>
      </c>
      <c r="G5672" s="201">
        <f t="shared" si="2031"/>
        <v>0</v>
      </c>
    </row>
    <row r="5673" spans="1:7" ht="24" customHeight="1" x14ac:dyDescent="0.2">
      <c r="A5673" s="211" t="str">
        <f t="shared" si="2027"/>
        <v/>
      </c>
      <c r="B5673" s="211" t="str">
        <f t="shared" si="2028"/>
        <v/>
      </c>
      <c r="C5673" s="220"/>
      <c r="D5673" s="174" t="str">
        <f t="shared" si="2029"/>
        <v/>
      </c>
      <c r="E5673" s="173"/>
      <c r="F5673" s="201">
        <f t="shared" si="2030"/>
        <v>0</v>
      </c>
      <c r="G5673" s="201">
        <f t="shared" si="2031"/>
        <v>0</v>
      </c>
    </row>
    <row r="5674" spans="1:7" ht="24" customHeight="1" x14ac:dyDescent="0.2">
      <c r="A5674" s="211" t="str">
        <f t="shared" si="2027"/>
        <v/>
      </c>
      <c r="B5674" s="211" t="str">
        <f t="shared" si="2028"/>
        <v/>
      </c>
      <c r="C5674" s="220"/>
      <c r="D5674" s="174" t="str">
        <f t="shared" si="2029"/>
        <v/>
      </c>
      <c r="E5674" s="173"/>
      <c r="F5674" s="201">
        <f t="shared" si="2030"/>
        <v>0</v>
      </c>
      <c r="G5674" s="201">
        <f t="shared" si="2031"/>
        <v>0</v>
      </c>
    </row>
    <row r="5675" spans="1:7" ht="24" customHeight="1" x14ac:dyDescent="0.2">
      <c r="A5675" s="211" t="str">
        <f t="shared" si="2027"/>
        <v/>
      </c>
      <c r="B5675" s="211" t="str">
        <f t="shared" si="2028"/>
        <v/>
      </c>
      <c r="C5675" s="220"/>
      <c r="D5675" s="174" t="str">
        <f t="shared" si="2029"/>
        <v/>
      </c>
      <c r="E5675" s="173"/>
      <c r="F5675" s="201">
        <f t="shared" si="2030"/>
        <v>0</v>
      </c>
      <c r="G5675" s="201">
        <f t="shared" si="2031"/>
        <v>0</v>
      </c>
    </row>
    <row r="5676" spans="1:7" ht="24" customHeight="1" x14ac:dyDescent="0.2">
      <c r="A5676" s="211" t="str">
        <f t="shared" si="2027"/>
        <v/>
      </c>
      <c r="B5676" s="211" t="str">
        <f t="shared" si="2028"/>
        <v/>
      </c>
      <c r="C5676" s="221"/>
      <c r="D5676" s="172" t="str">
        <f t="shared" si="2029"/>
        <v/>
      </c>
      <c r="E5676" s="176"/>
      <c r="F5676" s="201">
        <f t="shared" si="2030"/>
        <v>0</v>
      </c>
      <c r="G5676" s="201">
        <f t="shared" si="2031"/>
        <v>0</v>
      </c>
    </row>
    <row r="5677" spans="1:7" ht="24" customHeight="1" x14ac:dyDescent="0.2">
      <c r="A5677" s="211" t="str">
        <f t="shared" si="2027"/>
        <v/>
      </c>
      <c r="B5677" s="211" t="str">
        <f t="shared" si="2028"/>
        <v/>
      </c>
      <c r="C5677" s="221"/>
      <c r="D5677" s="172" t="str">
        <f t="shared" si="2029"/>
        <v/>
      </c>
      <c r="E5677" s="176"/>
      <c r="F5677" s="201">
        <f t="shared" si="2030"/>
        <v>0</v>
      </c>
      <c r="G5677" s="201">
        <f t="shared" si="2031"/>
        <v>0</v>
      </c>
    </row>
    <row r="5678" spans="1:7" ht="24" customHeight="1" x14ac:dyDescent="0.2">
      <c r="A5678" s="212"/>
      <c r="E5678" s="178"/>
      <c r="F5678" s="195" t="s">
        <v>1744</v>
      </c>
      <c r="G5678" s="222">
        <f t="shared" ref="G5678:G5727" si="2032">SUBTOTAL(9,G5670:G5677)</f>
        <v>0</v>
      </c>
    </row>
    <row r="5679" spans="1:7" ht="24" customHeight="1" x14ac:dyDescent="0.2">
      <c r="A5679" s="212"/>
      <c r="C5679" s="74" t="s">
        <v>1745</v>
      </c>
      <c r="E5679" s="178"/>
      <c r="G5679" s="194"/>
    </row>
    <row r="5680" spans="1:7" ht="24" customHeight="1" x14ac:dyDescent="0.2">
      <c r="A5680" s="211" t="str">
        <f t="shared" ref="A5680:A5688" si="2033">IFERROR(VLOOKUP(C5680,Tabla_Insumos,4,FALSE),"")</f>
        <v/>
      </c>
      <c r="B5680" s="211" t="str">
        <f t="shared" ref="B5680:B5688" si="2034">IFERROR(VLOOKUP(C5680,Tabla_Insumos,5,FALSE),"")</f>
        <v/>
      </c>
      <c r="C5680" s="220"/>
      <c r="D5680" s="174" t="str">
        <f t="shared" ref="D5680:D5688" si="2035">IFERROR(VLOOKUP(C5680,Tabla_Insumos,2,FALSE),"")</f>
        <v/>
      </c>
      <c r="E5680" s="173"/>
      <c r="F5680" s="201">
        <f t="shared" ref="F5680:F5688" si="2036">IFERROR(VLOOKUP(C5680,Tabla_Insumos,3,FALSE),0)</f>
        <v>0</v>
      </c>
      <c r="G5680" s="201">
        <f t="shared" ref="G5680:G5688" si="2037">ROUND(E5680*F5680,2)</f>
        <v>0</v>
      </c>
    </row>
    <row r="5681" spans="1:7" ht="24" customHeight="1" x14ac:dyDescent="0.2">
      <c r="A5681" s="211" t="str">
        <f t="shared" si="2033"/>
        <v/>
      </c>
      <c r="B5681" s="211" t="str">
        <f t="shared" si="2034"/>
        <v/>
      </c>
      <c r="C5681" s="220"/>
      <c r="D5681" s="174" t="str">
        <f t="shared" si="2035"/>
        <v/>
      </c>
      <c r="E5681" s="173"/>
      <c r="F5681" s="201">
        <f t="shared" si="2036"/>
        <v>0</v>
      </c>
      <c r="G5681" s="201">
        <f t="shared" si="2037"/>
        <v>0</v>
      </c>
    </row>
    <row r="5682" spans="1:7" ht="24" customHeight="1" x14ac:dyDescent="0.2">
      <c r="A5682" s="211" t="str">
        <f t="shared" si="2033"/>
        <v/>
      </c>
      <c r="B5682" s="211" t="str">
        <f t="shared" si="2034"/>
        <v/>
      </c>
      <c r="C5682" s="221"/>
      <c r="D5682" s="172" t="str">
        <f t="shared" si="2035"/>
        <v/>
      </c>
      <c r="E5682" s="176"/>
      <c r="F5682" s="201">
        <f t="shared" si="2036"/>
        <v>0</v>
      </c>
      <c r="G5682" s="201">
        <f t="shared" si="2037"/>
        <v>0</v>
      </c>
    </row>
    <row r="5683" spans="1:7" ht="24" customHeight="1" x14ac:dyDescent="0.2">
      <c r="A5683" s="211" t="str">
        <f t="shared" si="2033"/>
        <v/>
      </c>
      <c r="B5683" s="211" t="str">
        <f t="shared" si="2034"/>
        <v/>
      </c>
      <c r="C5683" s="221"/>
      <c r="D5683" s="172" t="str">
        <f t="shared" si="2035"/>
        <v/>
      </c>
      <c r="E5683" s="176"/>
      <c r="F5683" s="201">
        <f t="shared" si="2036"/>
        <v>0</v>
      </c>
      <c r="G5683" s="201">
        <f t="shared" si="2037"/>
        <v>0</v>
      </c>
    </row>
    <row r="5684" spans="1:7" ht="24" customHeight="1" x14ac:dyDescent="0.2">
      <c r="A5684" s="211" t="str">
        <f t="shared" si="2033"/>
        <v/>
      </c>
      <c r="B5684" s="211" t="str">
        <f t="shared" si="2034"/>
        <v/>
      </c>
      <c r="C5684" s="221"/>
      <c r="D5684" s="172" t="str">
        <f t="shared" si="2035"/>
        <v/>
      </c>
      <c r="E5684" s="176"/>
      <c r="F5684" s="201">
        <f t="shared" si="2036"/>
        <v>0</v>
      </c>
      <c r="G5684" s="201">
        <f t="shared" si="2037"/>
        <v>0</v>
      </c>
    </row>
    <row r="5685" spans="1:7" ht="24" customHeight="1" x14ac:dyDescent="0.2">
      <c r="A5685" s="211" t="str">
        <f t="shared" si="2033"/>
        <v/>
      </c>
      <c r="B5685" s="211" t="str">
        <f t="shared" si="2034"/>
        <v/>
      </c>
      <c r="C5685" s="221"/>
      <c r="D5685" s="172" t="str">
        <f t="shared" si="2035"/>
        <v/>
      </c>
      <c r="E5685" s="176"/>
      <c r="F5685" s="201">
        <f t="shared" si="2036"/>
        <v>0</v>
      </c>
      <c r="G5685" s="201">
        <f t="shared" si="2037"/>
        <v>0</v>
      </c>
    </row>
    <row r="5686" spans="1:7" ht="24" customHeight="1" x14ac:dyDescent="0.2">
      <c r="A5686" s="211" t="str">
        <f t="shared" si="2033"/>
        <v/>
      </c>
      <c r="B5686" s="211" t="str">
        <f t="shared" si="2034"/>
        <v/>
      </c>
      <c r="C5686" s="221"/>
      <c r="D5686" s="172" t="str">
        <f t="shared" si="2035"/>
        <v/>
      </c>
      <c r="E5686" s="176"/>
      <c r="F5686" s="201">
        <f t="shared" si="2036"/>
        <v>0</v>
      </c>
      <c r="G5686" s="201">
        <f t="shared" si="2037"/>
        <v>0</v>
      </c>
    </row>
    <row r="5687" spans="1:7" ht="24" customHeight="1" x14ac:dyDescent="0.2">
      <c r="A5687" s="211" t="str">
        <f t="shared" si="2033"/>
        <v/>
      </c>
      <c r="B5687" s="211" t="str">
        <f t="shared" si="2034"/>
        <v/>
      </c>
      <c r="C5687" s="221"/>
      <c r="D5687" s="172" t="str">
        <f t="shared" si="2035"/>
        <v/>
      </c>
      <c r="E5687" s="176"/>
      <c r="F5687" s="201">
        <f t="shared" si="2036"/>
        <v>0</v>
      </c>
      <c r="G5687" s="201">
        <f t="shared" si="2037"/>
        <v>0</v>
      </c>
    </row>
    <row r="5688" spans="1:7" ht="24" customHeight="1" x14ac:dyDescent="0.2">
      <c r="A5688" s="211" t="str">
        <f t="shared" si="2033"/>
        <v/>
      </c>
      <c r="B5688" s="211" t="str">
        <f t="shared" si="2034"/>
        <v/>
      </c>
      <c r="C5688" s="221"/>
      <c r="D5688" s="172" t="str">
        <f t="shared" si="2035"/>
        <v/>
      </c>
      <c r="E5688" s="176"/>
      <c r="F5688" s="201">
        <f t="shared" si="2036"/>
        <v>0</v>
      </c>
      <c r="G5688" s="201">
        <f t="shared" si="2037"/>
        <v>0</v>
      </c>
    </row>
    <row r="5689" spans="1:7" ht="24" customHeight="1" x14ac:dyDescent="0.2">
      <c r="A5689" s="213"/>
      <c r="E5689" s="178"/>
      <c r="F5689" s="195" t="s">
        <v>1746</v>
      </c>
      <c r="G5689" s="222">
        <f t="shared" ref="G5689:G5738" si="2038">SUBTOTAL(9,G5680:G5688)</f>
        <v>0</v>
      </c>
    </row>
    <row r="5690" spans="1:7" ht="24" customHeight="1" x14ac:dyDescent="0.2">
      <c r="A5690" s="212"/>
      <c r="E5690" s="178"/>
      <c r="G5690" s="194"/>
    </row>
    <row r="5691" spans="1:7" ht="24" customHeight="1" x14ac:dyDescent="0.2">
      <c r="A5691" s="214" t="str">
        <f t="shared" ref="A5691" si="2039">B5649</f>
        <v/>
      </c>
      <c r="B5691" s="98" t="str">
        <f t="shared" ref="B5691" si="2040">C5649</f>
        <v/>
      </c>
      <c r="C5691" s="197"/>
      <c r="D5691" s="197" t="s">
        <v>1747</v>
      </c>
      <c r="E5691" s="198"/>
      <c r="F5691" s="225" t="s">
        <v>1748</v>
      </c>
      <c r="G5691" s="226">
        <f t="shared" ref="G5691:G5740" si="2041">SUBTOTAL(9,G5654:G5690)</f>
        <v>0</v>
      </c>
    </row>
    <row r="5692" spans="1:7" ht="24" customHeight="1" x14ac:dyDescent="0.2">
      <c r="A5692" s="203" t="s">
        <v>1725</v>
      </c>
      <c r="B5692" s="204"/>
      <c r="C5692" s="99"/>
      <c r="D5692" s="99"/>
      <c r="E5692" s="99"/>
      <c r="F5692" s="99"/>
      <c r="G5692" s="215"/>
    </row>
    <row r="5693" spans="1:7" ht="24" customHeight="1" x14ac:dyDescent="0.2">
      <c r="A5693" s="206" t="s">
        <v>1726</v>
      </c>
      <c r="B5693" s="207" t="str">
        <f>Comitente</f>
        <v>SUBSECRETARIA DE OBRAS PUBLICAS</v>
      </c>
      <c r="C5693" s="216"/>
      <c r="D5693" s="74"/>
      <c r="E5693" s="74"/>
      <c r="F5693" s="190"/>
      <c r="G5693" s="191"/>
    </row>
    <row r="5694" spans="1:7" ht="24" customHeight="1" x14ac:dyDescent="0.2">
      <c r="A5694" s="206" t="s">
        <v>1727</v>
      </c>
      <c r="B5694" s="207">
        <f>Contratista</f>
        <v>0</v>
      </c>
      <c r="C5694" s="217"/>
      <c r="D5694" s="217"/>
      <c r="E5694" s="217"/>
      <c r="F5694" s="190"/>
      <c r="G5694" s="191"/>
    </row>
    <row r="5695" spans="1:7" ht="24" customHeight="1" x14ac:dyDescent="0.2">
      <c r="A5695" s="206" t="s">
        <v>1728</v>
      </c>
      <c r="B5695" s="207" t="str">
        <f>Obra</f>
        <v>CAPS. VIRGEN DE GUADALUPE</v>
      </c>
      <c r="C5695" s="217"/>
      <c r="D5695" s="217"/>
      <c r="E5695" s="217"/>
      <c r="F5695" s="190" t="s">
        <v>1729</v>
      </c>
      <c r="G5695" s="218">
        <f>Fecha_Base</f>
        <v>0</v>
      </c>
    </row>
    <row r="5696" spans="1:7" ht="24" customHeight="1" x14ac:dyDescent="0.2">
      <c r="A5696" s="208" t="s">
        <v>1730</v>
      </c>
      <c r="B5696" s="100" t="str">
        <f>Ubicación</f>
        <v xml:space="preserve"> Calle Enfermera Medina y Cristobal Colon - Dpto. CAUCETE   -  Sup. 227,50m2</v>
      </c>
      <c r="C5696" s="74"/>
      <c r="E5696" s="178"/>
      <c r="G5696" s="194"/>
    </row>
    <row r="5697" spans="1:7" ht="24" customHeight="1" x14ac:dyDescent="0.2">
      <c r="A5697" s="208" t="s">
        <v>1731</v>
      </c>
      <c r="B5697" s="192" t="str">
        <f t="shared" si="2020"/>
        <v/>
      </c>
      <c r="C5697" s="71" t="str">
        <f>IFERROR(VLOOKUP(B5697,Tabla_CyP,2,FALSE),"VIDRIOS Y ESPEJOS ")</f>
        <v xml:space="preserve">VIDRIOS Y ESPEJOS </v>
      </c>
      <c r="E5697" s="178"/>
      <c r="G5697" s="194"/>
    </row>
    <row r="5698" spans="1:7" ht="24" customHeight="1" x14ac:dyDescent="0.2">
      <c r="A5698" s="208" t="s">
        <v>1732</v>
      </c>
      <c r="B5698" s="193" t="str">
        <f>IFERROR(VLOOKUP(COUNTIF($A$1:A5698,"ANALISIS DE PRECIOS"),Tabla_NumeroItem,2,FALSE),"")</f>
        <v/>
      </c>
      <c r="C5698" s="71" t="str">
        <f>IFERROR(VLOOKUP(B5698,Tabla_CyP,2,FALSE),"")</f>
        <v/>
      </c>
      <c r="E5698" s="178"/>
      <c r="F5698" s="190" t="s">
        <v>1733</v>
      </c>
      <c r="G5698" s="194" t="str">
        <f>IFERROR(VLOOKUP(B5698,Tabla_CyP,4,FALSE),"")</f>
        <v/>
      </c>
    </row>
    <row r="5699" spans="1:7" ht="24" customHeight="1" x14ac:dyDescent="0.2">
      <c r="A5699" s="208"/>
      <c r="B5699" s="100"/>
      <c r="E5699" s="178"/>
      <c r="G5699" s="194"/>
    </row>
    <row r="5700" spans="1:7" ht="24" customHeight="1" x14ac:dyDescent="0.2">
      <c r="A5700" s="419" t="s">
        <v>1734</v>
      </c>
      <c r="B5700" s="420"/>
      <c r="C5700" s="421" t="s">
        <v>1690</v>
      </c>
      <c r="D5700" s="421" t="s">
        <v>1735</v>
      </c>
      <c r="E5700" s="423" t="s">
        <v>1736</v>
      </c>
      <c r="F5700" s="425" t="s">
        <v>1737</v>
      </c>
      <c r="G5700" s="425" t="s">
        <v>1738</v>
      </c>
    </row>
    <row r="5701" spans="1:7" ht="24" customHeight="1" x14ac:dyDescent="0.2">
      <c r="A5701" s="209" t="s">
        <v>1739</v>
      </c>
      <c r="B5701" s="209" t="s">
        <v>1740</v>
      </c>
      <c r="C5701" s="422"/>
      <c r="D5701" s="422"/>
      <c r="E5701" s="424"/>
      <c r="F5701" s="426"/>
      <c r="G5701" s="426"/>
    </row>
    <row r="5702" spans="1:7" ht="24" customHeight="1" x14ac:dyDescent="0.2">
      <c r="A5702" s="189"/>
      <c r="B5702" s="210"/>
      <c r="C5702" s="89" t="s">
        <v>1741</v>
      </c>
      <c r="D5702" s="197"/>
      <c r="E5702" s="198"/>
      <c r="F5702" s="199"/>
      <c r="G5702" s="200"/>
    </row>
    <row r="5703" spans="1:7" ht="24" customHeight="1" x14ac:dyDescent="0.2">
      <c r="A5703" s="211" t="str">
        <f t="shared" ref="A5703:A5716" si="2042">IFERROR(VLOOKUP(C5703,Tabla_Insumos,4,FALSE),"")</f>
        <v/>
      </c>
      <c r="B5703" s="211" t="str">
        <f>IFERROR(VLOOKUP(C5703,Tabla_Insumos,5,FALSE),"")</f>
        <v/>
      </c>
      <c r="C5703" s="220"/>
      <c r="D5703" s="174" t="str">
        <f t="shared" ref="D5703:D5716" si="2043">IFERROR(VLOOKUP(C5703,Tabla_Insumos,2,FALSE),"")</f>
        <v/>
      </c>
      <c r="E5703" s="173"/>
      <c r="F5703" s="201">
        <f t="shared" ref="F5703:F5716" si="2044">IFERROR(VLOOKUP(C5703,Tabla_Insumos,3,FALSE),0)</f>
        <v>0</v>
      </c>
      <c r="G5703" s="201">
        <f t="shared" ref="G5703:G5716" si="2045">ROUND(E5703*F5703,2)</f>
        <v>0</v>
      </c>
    </row>
    <row r="5704" spans="1:7" ht="24" customHeight="1" x14ac:dyDescent="0.2">
      <c r="A5704" s="211" t="str">
        <f t="shared" si="2042"/>
        <v/>
      </c>
      <c r="B5704" s="211" t="str">
        <f t="shared" ref="B5704:B5716" si="2046">IFERROR(VLOOKUP(C5704,Tabla_Insumos,5,FALSE),"")</f>
        <v/>
      </c>
      <c r="C5704" s="220"/>
      <c r="D5704" s="174" t="str">
        <f t="shared" si="2043"/>
        <v/>
      </c>
      <c r="E5704" s="173"/>
      <c r="F5704" s="201">
        <f t="shared" si="2044"/>
        <v>0</v>
      </c>
      <c r="G5704" s="201">
        <f t="shared" si="2045"/>
        <v>0</v>
      </c>
    </row>
    <row r="5705" spans="1:7" ht="24" customHeight="1" x14ac:dyDescent="0.2">
      <c r="A5705" s="211" t="str">
        <f t="shared" si="2042"/>
        <v/>
      </c>
      <c r="B5705" s="211" t="str">
        <f t="shared" si="2046"/>
        <v/>
      </c>
      <c r="C5705" s="227"/>
      <c r="D5705" s="174" t="str">
        <f t="shared" si="2043"/>
        <v/>
      </c>
      <c r="E5705" s="173"/>
      <c r="F5705" s="201">
        <f t="shared" si="2044"/>
        <v>0</v>
      </c>
      <c r="G5705" s="201">
        <f t="shared" si="2045"/>
        <v>0</v>
      </c>
    </row>
    <row r="5706" spans="1:7" ht="24" customHeight="1" x14ac:dyDescent="0.2">
      <c r="A5706" s="211" t="str">
        <f t="shared" si="2042"/>
        <v/>
      </c>
      <c r="B5706" s="211" t="str">
        <f t="shared" si="2046"/>
        <v/>
      </c>
      <c r="C5706" s="220"/>
      <c r="D5706" s="174" t="str">
        <f t="shared" si="2043"/>
        <v/>
      </c>
      <c r="E5706" s="173"/>
      <c r="F5706" s="201">
        <f t="shared" si="2044"/>
        <v>0</v>
      </c>
      <c r="G5706" s="201">
        <f t="shared" si="2045"/>
        <v>0</v>
      </c>
    </row>
    <row r="5707" spans="1:7" ht="24" customHeight="1" x14ac:dyDescent="0.2">
      <c r="A5707" s="211" t="str">
        <f t="shared" si="2042"/>
        <v/>
      </c>
      <c r="B5707" s="211" t="str">
        <f t="shared" si="2046"/>
        <v/>
      </c>
      <c r="C5707" s="221"/>
      <c r="D5707" s="172" t="str">
        <f t="shared" si="2043"/>
        <v/>
      </c>
      <c r="E5707" s="176"/>
      <c r="F5707" s="201">
        <f t="shared" si="2044"/>
        <v>0</v>
      </c>
      <c r="G5707" s="201">
        <f t="shared" si="2045"/>
        <v>0</v>
      </c>
    </row>
    <row r="5708" spans="1:7" ht="24" customHeight="1" x14ac:dyDescent="0.2">
      <c r="A5708" s="211" t="str">
        <f t="shared" si="2042"/>
        <v/>
      </c>
      <c r="B5708" s="211" t="str">
        <f t="shared" si="2046"/>
        <v/>
      </c>
      <c r="C5708" s="221"/>
      <c r="D5708" s="172" t="str">
        <f t="shared" si="2043"/>
        <v/>
      </c>
      <c r="E5708" s="176"/>
      <c r="F5708" s="201">
        <f t="shared" si="2044"/>
        <v>0</v>
      </c>
      <c r="G5708" s="201">
        <f t="shared" si="2045"/>
        <v>0</v>
      </c>
    </row>
    <row r="5709" spans="1:7" ht="24" customHeight="1" x14ac:dyDescent="0.2">
      <c r="A5709" s="211" t="str">
        <f t="shared" si="2042"/>
        <v/>
      </c>
      <c r="B5709" s="211" t="str">
        <f t="shared" si="2046"/>
        <v/>
      </c>
      <c r="C5709" s="221"/>
      <c r="D5709" s="172" t="str">
        <f t="shared" si="2043"/>
        <v/>
      </c>
      <c r="E5709" s="176"/>
      <c r="F5709" s="201">
        <f t="shared" si="2044"/>
        <v>0</v>
      </c>
      <c r="G5709" s="201">
        <f t="shared" si="2045"/>
        <v>0</v>
      </c>
    </row>
    <row r="5710" spans="1:7" ht="24" customHeight="1" x14ac:dyDescent="0.2">
      <c r="A5710" s="211" t="str">
        <f t="shared" si="2042"/>
        <v/>
      </c>
      <c r="B5710" s="211" t="str">
        <f t="shared" si="2046"/>
        <v/>
      </c>
      <c r="C5710" s="221"/>
      <c r="D5710" s="172" t="str">
        <f t="shared" si="2043"/>
        <v/>
      </c>
      <c r="E5710" s="176"/>
      <c r="F5710" s="201">
        <f t="shared" si="2044"/>
        <v>0</v>
      </c>
      <c r="G5710" s="201">
        <f t="shared" si="2045"/>
        <v>0</v>
      </c>
    </row>
    <row r="5711" spans="1:7" ht="24" customHeight="1" x14ac:dyDescent="0.2">
      <c r="A5711" s="211" t="str">
        <f t="shared" si="2042"/>
        <v/>
      </c>
      <c r="B5711" s="211" t="str">
        <f t="shared" si="2046"/>
        <v/>
      </c>
      <c r="C5711" s="221"/>
      <c r="D5711" s="172" t="str">
        <f t="shared" si="2043"/>
        <v/>
      </c>
      <c r="E5711" s="176"/>
      <c r="F5711" s="201">
        <f t="shared" si="2044"/>
        <v>0</v>
      </c>
      <c r="G5711" s="201">
        <f t="shared" si="2045"/>
        <v>0</v>
      </c>
    </row>
    <row r="5712" spans="1:7" ht="24" customHeight="1" x14ac:dyDescent="0.2">
      <c r="A5712" s="211" t="str">
        <f t="shared" si="2042"/>
        <v/>
      </c>
      <c r="B5712" s="211" t="str">
        <f t="shared" si="2046"/>
        <v/>
      </c>
      <c r="C5712" s="221"/>
      <c r="D5712" s="172" t="str">
        <f t="shared" si="2043"/>
        <v/>
      </c>
      <c r="E5712" s="176"/>
      <c r="F5712" s="201">
        <f t="shared" si="2044"/>
        <v>0</v>
      </c>
      <c r="G5712" s="201">
        <f t="shared" si="2045"/>
        <v>0</v>
      </c>
    </row>
    <row r="5713" spans="1:7" ht="24" customHeight="1" x14ac:dyDescent="0.2">
      <c r="A5713" s="211" t="str">
        <f t="shared" si="2042"/>
        <v/>
      </c>
      <c r="B5713" s="211" t="str">
        <f t="shared" si="2046"/>
        <v/>
      </c>
      <c r="C5713" s="221"/>
      <c r="D5713" s="172" t="str">
        <f t="shared" si="2043"/>
        <v/>
      </c>
      <c r="E5713" s="176"/>
      <c r="F5713" s="201">
        <f t="shared" si="2044"/>
        <v>0</v>
      </c>
      <c r="G5713" s="201">
        <f t="shared" si="2045"/>
        <v>0</v>
      </c>
    </row>
    <row r="5714" spans="1:7" ht="24" customHeight="1" x14ac:dyDescent="0.2">
      <c r="A5714" s="211" t="str">
        <f t="shared" si="2042"/>
        <v/>
      </c>
      <c r="B5714" s="211" t="str">
        <f t="shared" si="2046"/>
        <v/>
      </c>
      <c r="C5714" s="221"/>
      <c r="D5714" s="172" t="str">
        <f t="shared" si="2043"/>
        <v/>
      </c>
      <c r="E5714" s="176"/>
      <c r="F5714" s="201">
        <f t="shared" si="2044"/>
        <v>0</v>
      </c>
      <c r="G5714" s="201">
        <f t="shared" si="2045"/>
        <v>0</v>
      </c>
    </row>
    <row r="5715" spans="1:7" ht="24" customHeight="1" x14ac:dyDescent="0.2">
      <c r="A5715" s="211" t="str">
        <f t="shared" si="2042"/>
        <v/>
      </c>
      <c r="B5715" s="211" t="str">
        <f t="shared" si="2046"/>
        <v/>
      </c>
      <c r="C5715" s="221"/>
      <c r="D5715" s="172" t="str">
        <f t="shared" si="2043"/>
        <v/>
      </c>
      <c r="E5715" s="176"/>
      <c r="F5715" s="201">
        <f t="shared" si="2044"/>
        <v>0</v>
      </c>
      <c r="G5715" s="201">
        <f t="shared" si="2045"/>
        <v>0</v>
      </c>
    </row>
    <row r="5716" spans="1:7" ht="24" customHeight="1" x14ac:dyDescent="0.2">
      <c r="A5716" s="211" t="str">
        <f t="shared" si="2042"/>
        <v/>
      </c>
      <c r="B5716" s="211" t="str">
        <f t="shared" si="2046"/>
        <v/>
      </c>
      <c r="C5716" s="221"/>
      <c r="D5716" s="172" t="str">
        <f t="shared" si="2043"/>
        <v/>
      </c>
      <c r="E5716" s="176"/>
      <c r="F5716" s="202">
        <f t="shared" si="2044"/>
        <v>0</v>
      </c>
      <c r="G5716" s="201">
        <f t="shared" si="2045"/>
        <v>0</v>
      </c>
    </row>
    <row r="5717" spans="1:7" ht="24" customHeight="1" x14ac:dyDescent="0.2">
      <c r="A5717" s="212"/>
      <c r="E5717" s="178"/>
      <c r="F5717" s="195" t="s">
        <v>1742</v>
      </c>
      <c r="G5717" s="222">
        <f t="shared" si="2026"/>
        <v>0</v>
      </c>
    </row>
    <row r="5718" spans="1:7" ht="24" customHeight="1" x14ac:dyDescent="0.2">
      <c r="A5718" s="212"/>
      <c r="C5718" s="74" t="s">
        <v>1743</v>
      </c>
      <c r="E5718" s="178"/>
      <c r="G5718" s="194"/>
    </row>
    <row r="5719" spans="1:7" ht="24" customHeight="1" x14ac:dyDescent="0.2">
      <c r="A5719" s="211" t="str">
        <f t="shared" ref="A5719:A5726" si="2047">IFERROR(VLOOKUP(C5719,Tabla_Insumos,4,FALSE),"")</f>
        <v/>
      </c>
      <c r="B5719" s="211" t="str">
        <f t="shared" ref="B5719:B5726" si="2048">IFERROR(VLOOKUP(A5719,Tabla_Indices,5,FALSE),"")</f>
        <v/>
      </c>
      <c r="C5719" s="220"/>
      <c r="D5719" s="174" t="str">
        <f t="shared" ref="D5719:D5726" si="2049">IFERROR(VLOOKUP(C5719,Tabla_Insumos,2,FALSE),"")</f>
        <v/>
      </c>
      <c r="E5719" s="173"/>
      <c r="F5719" s="201">
        <f t="shared" ref="F5719:F5726" si="2050">IFERROR(VLOOKUP(C5719,Tabla_Insumos,3,FALSE),0)</f>
        <v>0</v>
      </c>
      <c r="G5719" s="201">
        <f t="shared" ref="G5719:G5726" si="2051">ROUND(E5719*F5719,2)</f>
        <v>0</v>
      </c>
    </row>
    <row r="5720" spans="1:7" ht="24" customHeight="1" x14ac:dyDescent="0.2">
      <c r="A5720" s="211" t="str">
        <f t="shared" si="2047"/>
        <v/>
      </c>
      <c r="B5720" s="211" t="str">
        <f t="shared" si="2048"/>
        <v/>
      </c>
      <c r="C5720" s="220"/>
      <c r="D5720" s="174" t="str">
        <f t="shared" si="2049"/>
        <v/>
      </c>
      <c r="E5720" s="173"/>
      <c r="F5720" s="201">
        <f t="shared" si="2050"/>
        <v>0</v>
      </c>
      <c r="G5720" s="201">
        <f t="shared" si="2051"/>
        <v>0</v>
      </c>
    </row>
    <row r="5721" spans="1:7" ht="24" customHeight="1" x14ac:dyDescent="0.2">
      <c r="A5721" s="211" t="str">
        <f t="shared" si="2047"/>
        <v/>
      </c>
      <c r="B5721" s="211" t="str">
        <f t="shared" si="2048"/>
        <v/>
      </c>
      <c r="C5721" s="220"/>
      <c r="D5721" s="174" t="str">
        <f t="shared" si="2049"/>
        <v/>
      </c>
      <c r="E5721" s="173"/>
      <c r="F5721" s="201">
        <f t="shared" si="2050"/>
        <v>0</v>
      </c>
      <c r="G5721" s="201">
        <f t="shared" si="2051"/>
        <v>0</v>
      </c>
    </row>
    <row r="5722" spans="1:7" ht="24" customHeight="1" x14ac:dyDescent="0.2">
      <c r="A5722" s="211" t="str">
        <f t="shared" si="2047"/>
        <v/>
      </c>
      <c r="B5722" s="211" t="str">
        <f t="shared" si="2048"/>
        <v/>
      </c>
      <c r="C5722" s="220"/>
      <c r="D5722" s="174" t="str">
        <f t="shared" si="2049"/>
        <v/>
      </c>
      <c r="E5722" s="173"/>
      <c r="F5722" s="201">
        <f t="shared" si="2050"/>
        <v>0</v>
      </c>
      <c r="G5722" s="201">
        <f t="shared" si="2051"/>
        <v>0</v>
      </c>
    </row>
    <row r="5723" spans="1:7" ht="24" customHeight="1" x14ac:dyDescent="0.2">
      <c r="A5723" s="211" t="str">
        <f t="shared" si="2047"/>
        <v/>
      </c>
      <c r="B5723" s="211" t="str">
        <f t="shared" si="2048"/>
        <v/>
      </c>
      <c r="C5723" s="220"/>
      <c r="D5723" s="174" t="str">
        <f t="shared" si="2049"/>
        <v/>
      </c>
      <c r="E5723" s="173"/>
      <c r="F5723" s="201">
        <f t="shared" si="2050"/>
        <v>0</v>
      </c>
      <c r="G5723" s="201">
        <f t="shared" si="2051"/>
        <v>0</v>
      </c>
    </row>
    <row r="5724" spans="1:7" ht="24" customHeight="1" x14ac:dyDescent="0.2">
      <c r="A5724" s="211" t="str">
        <f t="shared" si="2047"/>
        <v/>
      </c>
      <c r="B5724" s="211" t="str">
        <f t="shared" si="2048"/>
        <v/>
      </c>
      <c r="C5724" s="220"/>
      <c r="D5724" s="174" t="str">
        <f t="shared" si="2049"/>
        <v/>
      </c>
      <c r="E5724" s="173"/>
      <c r="F5724" s="201">
        <f t="shared" si="2050"/>
        <v>0</v>
      </c>
      <c r="G5724" s="201">
        <f t="shared" si="2051"/>
        <v>0</v>
      </c>
    </row>
    <row r="5725" spans="1:7" ht="24" customHeight="1" x14ac:dyDescent="0.2">
      <c r="A5725" s="211" t="str">
        <f t="shared" si="2047"/>
        <v/>
      </c>
      <c r="B5725" s="211" t="str">
        <f t="shared" si="2048"/>
        <v/>
      </c>
      <c r="C5725" s="221"/>
      <c r="D5725" s="172" t="str">
        <f t="shared" si="2049"/>
        <v/>
      </c>
      <c r="E5725" s="176"/>
      <c r="F5725" s="201">
        <f t="shared" si="2050"/>
        <v>0</v>
      </c>
      <c r="G5725" s="201">
        <f t="shared" si="2051"/>
        <v>0</v>
      </c>
    </row>
    <row r="5726" spans="1:7" ht="24" customHeight="1" x14ac:dyDescent="0.2">
      <c r="A5726" s="211" t="str">
        <f t="shared" si="2047"/>
        <v/>
      </c>
      <c r="B5726" s="211" t="str">
        <f t="shared" si="2048"/>
        <v/>
      </c>
      <c r="C5726" s="221"/>
      <c r="D5726" s="172" t="str">
        <f t="shared" si="2049"/>
        <v/>
      </c>
      <c r="E5726" s="176"/>
      <c r="F5726" s="201">
        <f t="shared" si="2050"/>
        <v>0</v>
      </c>
      <c r="G5726" s="201">
        <f t="shared" si="2051"/>
        <v>0</v>
      </c>
    </row>
    <row r="5727" spans="1:7" ht="24" customHeight="1" x14ac:dyDescent="0.2">
      <c r="A5727" s="212"/>
      <c r="E5727" s="178"/>
      <c r="F5727" s="195" t="s">
        <v>1744</v>
      </c>
      <c r="G5727" s="222">
        <f t="shared" si="2032"/>
        <v>0</v>
      </c>
    </row>
    <row r="5728" spans="1:7" ht="24" customHeight="1" x14ac:dyDescent="0.2">
      <c r="A5728" s="212"/>
      <c r="C5728" s="74" t="s">
        <v>1745</v>
      </c>
      <c r="E5728" s="178"/>
      <c r="G5728" s="194"/>
    </row>
    <row r="5729" spans="1:7" ht="24" customHeight="1" x14ac:dyDescent="0.2">
      <c r="A5729" s="211" t="str">
        <f t="shared" ref="A5729:A5737" si="2052">IFERROR(VLOOKUP(C5729,Tabla_Insumos,4,FALSE),"")</f>
        <v/>
      </c>
      <c r="B5729" s="211" t="str">
        <f t="shared" ref="B5729:B5737" si="2053">IFERROR(VLOOKUP(C5729,Tabla_Insumos,5,FALSE),"")</f>
        <v/>
      </c>
      <c r="C5729" s="220"/>
      <c r="D5729" s="174" t="str">
        <f t="shared" ref="D5729:D5737" si="2054">IFERROR(VLOOKUP(C5729,Tabla_Insumos,2,FALSE),"")</f>
        <v/>
      </c>
      <c r="E5729" s="173"/>
      <c r="F5729" s="201">
        <f t="shared" ref="F5729:F5737" si="2055">IFERROR(VLOOKUP(C5729,Tabla_Insumos,3,FALSE),0)</f>
        <v>0</v>
      </c>
      <c r="G5729" s="201">
        <f t="shared" ref="G5729:G5737" si="2056">ROUND(E5729*F5729,2)</f>
        <v>0</v>
      </c>
    </row>
    <row r="5730" spans="1:7" ht="24" customHeight="1" x14ac:dyDescent="0.2">
      <c r="A5730" s="211" t="str">
        <f t="shared" si="2052"/>
        <v/>
      </c>
      <c r="B5730" s="211" t="str">
        <f t="shared" si="2053"/>
        <v/>
      </c>
      <c r="C5730" s="220"/>
      <c r="D5730" s="174" t="str">
        <f t="shared" si="2054"/>
        <v/>
      </c>
      <c r="E5730" s="173"/>
      <c r="F5730" s="201">
        <f t="shared" si="2055"/>
        <v>0</v>
      </c>
      <c r="G5730" s="201">
        <f t="shared" si="2056"/>
        <v>0</v>
      </c>
    </row>
    <row r="5731" spans="1:7" ht="24" customHeight="1" x14ac:dyDescent="0.2">
      <c r="A5731" s="211" t="str">
        <f t="shared" si="2052"/>
        <v/>
      </c>
      <c r="B5731" s="211" t="str">
        <f t="shared" si="2053"/>
        <v/>
      </c>
      <c r="C5731" s="221"/>
      <c r="D5731" s="172" t="str">
        <f t="shared" si="2054"/>
        <v/>
      </c>
      <c r="E5731" s="176"/>
      <c r="F5731" s="201">
        <f t="shared" si="2055"/>
        <v>0</v>
      </c>
      <c r="G5731" s="201">
        <f t="shared" si="2056"/>
        <v>0</v>
      </c>
    </row>
    <row r="5732" spans="1:7" ht="24" customHeight="1" x14ac:dyDescent="0.2">
      <c r="A5732" s="211" t="str">
        <f t="shared" si="2052"/>
        <v/>
      </c>
      <c r="B5732" s="211" t="str">
        <f t="shared" si="2053"/>
        <v/>
      </c>
      <c r="C5732" s="221"/>
      <c r="D5732" s="172" t="str">
        <f t="shared" si="2054"/>
        <v/>
      </c>
      <c r="E5732" s="176"/>
      <c r="F5732" s="201">
        <f t="shared" si="2055"/>
        <v>0</v>
      </c>
      <c r="G5732" s="201">
        <f t="shared" si="2056"/>
        <v>0</v>
      </c>
    </row>
    <row r="5733" spans="1:7" ht="24" customHeight="1" x14ac:dyDescent="0.2">
      <c r="A5733" s="211" t="str">
        <f t="shared" si="2052"/>
        <v/>
      </c>
      <c r="B5733" s="211" t="str">
        <f t="shared" si="2053"/>
        <v/>
      </c>
      <c r="C5733" s="221"/>
      <c r="D5733" s="172" t="str">
        <f t="shared" si="2054"/>
        <v/>
      </c>
      <c r="E5733" s="176"/>
      <c r="F5733" s="201">
        <f t="shared" si="2055"/>
        <v>0</v>
      </c>
      <c r="G5733" s="201">
        <f t="shared" si="2056"/>
        <v>0</v>
      </c>
    </row>
    <row r="5734" spans="1:7" ht="24" customHeight="1" x14ac:dyDescent="0.2">
      <c r="A5734" s="211" t="str">
        <f t="shared" si="2052"/>
        <v/>
      </c>
      <c r="B5734" s="211" t="str">
        <f t="shared" si="2053"/>
        <v/>
      </c>
      <c r="C5734" s="221"/>
      <c r="D5734" s="172" t="str">
        <f t="shared" si="2054"/>
        <v/>
      </c>
      <c r="E5734" s="176"/>
      <c r="F5734" s="201">
        <f t="shared" si="2055"/>
        <v>0</v>
      </c>
      <c r="G5734" s="201">
        <f t="shared" si="2056"/>
        <v>0</v>
      </c>
    </row>
    <row r="5735" spans="1:7" ht="24" customHeight="1" x14ac:dyDescent="0.2">
      <c r="A5735" s="211" t="str">
        <f t="shared" si="2052"/>
        <v/>
      </c>
      <c r="B5735" s="211" t="str">
        <f t="shared" si="2053"/>
        <v/>
      </c>
      <c r="C5735" s="221"/>
      <c r="D5735" s="172" t="str">
        <f t="shared" si="2054"/>
        <v/>
      </c>
      <c r="E5735" s="176"/>
      <c r="F5735" s="201">
        <f t="shared" si="2055"/>
        <v>0</v>
      </c>
      <c r="G5735" s="201">
        <f t="shared" si="2056"/>
        <v>0</v>
      </c>
    </row>
    <row r="5736" spans="1:7" ht="24" customHeight="1" x14ac:dyDescent="0.2">
      <c r="A5736" s="211" t="str">
        <f t="shared" si="2052"/>
        <v/>
      </c>
      <c r="B5736" s="211" t="str">
        <f t="shared" si="2053"/>
        <v/>
      </c>
      <c r="C5736" s="221"/>
      <c r="D5736" s="172" t="str">
        <f t="shared" si="2054"/>
        <v/>
      </c>
      <c r="E5736" s="176"/>
      <c r="F5736" s="201">
        <f t="shared" si="2055"/>
        <v>0</v>
      </c>
      <c r="G5736" s="201">
        <f t="shared" si="2056"/>
        <v>0</v>
      </c>
    </row>
    <row r="5737" spans="1:7" ht="24" customHeight="1" x14ac:dyDescent="0.2">
      <c r="A5737" s="211" t="str">
        <f t="shared" si="2052"/>
        <v/>
      </c>
      <c r="B5737" s="211" t="str">
        <f t="shared" si="2053"/>
        <v/>
      </c>
      <c r="C5737" s="221"/>
      <c r="D5737" s="172" t="str">
        <f t="shared" si="2054"/>
        <v/>
      </c>
      <c r="E5737" s="176"/>
      <c r="F5737" s="201">
        <f t="shared" si="2055"/>
        <v>0</v>
      </c>
      <c r="G5737" s="201">
        <f t="shared" si="2056"/>
        <v>0</v>
      </c>
    </row>
    <row r="5738" spans="1:7" ht="24" customHeight="1" x14ac:dyDescent="0.2">
      <c r="A5738" s="213"/>
      <c r="E5738" s="178"/>
      <c r="F5738" s="195" t="s">
        <v>1746</v>
      </c>
      <c r="G5738" s="222">
        <f t="shared" si="2038"/>
        <v>0</v>
      </c>
    </row>
    <row r="5739" spans="1:7" ht="24" customHeight="1" x14ac:dyDescent="0.2">
      <c r="A5739" s="212"/>
      <c r="E5739" s="178"/>
      <c r="G5739" s="194"/>
    </row>
    <row r="5740" spans="1:7" ht="24" customHeight="1" x14ac:dyDescent="0.2">
      <c r="A5740" s="214" t="str">
        <f t="shared" ref="A5740" si="2057">B5698</f>
        <v/>
      </c>
      <c r="B5740" s="98" t="str">
        <f t="shared" ref="B5740" si="2058">C5698</f>
        <v/>
      </c>
      <c r="C5740" s="197"/>
      <c r="D5740" s="197" t="s">
        <v>1747</v>
      </c>
      <c r="E5740" s="198"/>
      <c r="F5740" s="225" t="s">
        <v>1748</v>
      </c>
      <c r="G5740" s="226">
        <f t="shared" si="2041"/>
        <v>0</v>
      </c>
    </row>
    <row r="5741" spans="1:7" ht="24" customHeight="1" x14ac:dyDescent="0.2">
      <c r="A5741" s="203" t="s">
        <v>1725</v>
      </c>
      <c r="B5741" s="204"/>
      <c r="C5741" s="99"/>
      <c r="D5741" s="99"/>
      <c r="E5741" s="99"/>
      <c r="F5741" s="99"/>
      <c r="G5741" s="215"/>
    </row>
    <row r="5742" spans="1:7" ht="24" customHeight="1" x14ac:dyDescent="0.2">
      <c r="A5742" s="206" t="s">
        <v>1726</v>
      </c>
      <c r="B5742" s="207" t="str">
        <f>Comitente</f>
        <v>SUBSECRETARIA DE OBRAS PUBLICAS</v>
      </c>
      <c r="C5742" s="216"/>
      <c r="D5742" s="74"/>
      <c r="E5742" s="74"/>
      <c r="F5742" s="190"/>
      <c r="G5742" s="191"/>
    </row>
    <row r="5743" spans="1:7" ht="24" customHeight="1" x14ac:dyDescent="0.2">
      <c r="A5743" s="206" t="s">
        <v>1727</v>
      </c>
      <c r="B5743" s="207">
        <f>Contratista</f>
        <v>0</v>
      </c>
      <c r="C5743" s="217"/>
      <c r="D5743" s="217"/>
      <c r="E5743" s="217"/>
      <c r="F5743" s="190"/>
      <c r="G5743" s="191"/>
    </row>
    <row r="5744" spans="1:7" ht="24" customHeight="1" x14ac:dyDescent="0.2">
      <c r="A5744" s="206" t="s">
        <v>1728</v>
      </c>
      <c r="B5744" s="207" t="str">
        <f>Obra</f>
        <v>CAPS. VIRGEN DE GUADALUPE</v>
      </c>
      <c r="C5744" s="217"/>
      <c r="D5744" s="217"/>
      <c r="E5744" s="217"/>
      <c r="F5744" s="190" t="s">
        <v>1729</v>
      </c>
      <c r="G5744" s="218">
        <f>Fecha_Base</f>
        <v>0</v>
      </c>
    </row>
    <row r="5745" spans="1:7" ht="24" customHeight="1" x14ac:dyDescent="0.2">
      <c r="A5745" s="208" t="s">
        <v>1730</v>
      </c>
      <c r="B5745" s="100" t="str">
        <f>Ubicación</f>
        <v xml:space="preserve"> Calle Enfermera Medina y Cristobal Colon - Dpto. CAUCETE   -  Sup. 227,50m2</v>
      </c>
      <c r="C5745" s="74"/>
      <c r="E5745" s="178"/>
      <c r="G5745" s="194"/>
    </row>
    <row r="5746" spans="1:7" ht="24" customHeight="1" x14ac:dyDescent="0.2">
      <c r="A5746" s="208" t="s">
        <v>1731</v>
      </c>
      <c r="B5746" s="192" t="str">
        <f t="shared" ref="B5746:B5795" si="2059">IFERROR(VALUE(LEFT(B5747,FIND(".",B5747)-1)),"")</f>
        <v/>
      </c>
      <c r="C5746" s="71" t="str">
        <f>IFERROR(VLOOKUP(B5746,Tabla_CyP,2,FALSE),"VIDRIOS Y ESPEJOS ")</f>
        <v xml:space="preserve">VIDRIOS Y ESPEJOS </v>
      </c>
      <c r="E5746" s="178"/>
      <c r="G5746" s="194"/>
    </row>
    <row r="5747" spans="1:7" ht="24" customHeight="1" x14ac:dyDescent="0.2">
      <c r="A5747" s="208" t="s">
        <v>1732</v>
      </c>
      <c r="B5747" s="193" t="str">
        <f>IFERROR(VLOOKUP(COUNTIF($A$1:A5747,"ANALISIS DE PRECIOS"),Tabla_NumeroItem,2,FALSE),"")</f>
        <v/>
      </c>
      <c r="C5747" s="71" t="str">
        <f>IFERROR(VLOOKUP(B5747,Tabla_CyP,2,FALSE),"")</f>
        <v/>
      </c>
      <c r="E5747" s="178"/>
      <c r="F5747" s="190" t="s">
        <v>1733</v>
      </c>
      <c r="G5747" s="194" t="str">
        <f>IFERROR(VLOOKUP(B5747,Tabla_CyP,4,FALSE),"")</f>
        <v/>
      </c>
    </row>
    <row r="5748" spans="1:7" ht="24" customHeight="1" x14ac:dyDescent="0.2">
      <c r="A5748" s="208"/>
      <c r="B5748" s="100"/>
      <c r="E5748" s="178"/>
      <c r="G5748" s="194"/>
    </row>
    <row r="5749" spans="1:7" ht="24" customHeight="1" x14ac:dyDescent="0.2">
      <c r="A5749" s="419" t="s">
        <v>1734</v>
      </c>
      <c r="B5749" s="420"/>
      <c r="C5749" s="421" t="s">
        <v>1690</v>
      </c>
      <c r="D5749" s="421" t="s">
        <v>1735</v>
      </c>
      <c r="E5749" s="423" t="s">
        <v>1736</v>
      </c>
      <c r="F5749" s="425" t="s">
        <v>1737</v>
      </c>
      <c r="G5749" s="425" t="s">
        <v>1738</v>
      </c>
    </row>
    <row r="5750" spans="1:7" ht="24" customHeight="1" x14ac:dyDescent="0.2">
      <c r="A5750" s="209" t="s">
        <v>1739</v>
      </c>
      <c r="B5750" s="209" t="s">
        <v>1740</v>
      </c>
      <c r="C5750" s="422"/>
      <c r="D5750" s="422"/>
      <c r="E5750" s="424"/>
      <c r="F5750" s="426"/>
      <c r="G5750" s="426"/>
    </row>
    <row r="5751" spans="1:7" ht="24" customHeight="1" x14ac:dyDescent="0.2">
      <c r="A5751" s="189"/>
      <c r="B5751" s="210"/>
      <c r="C5751" s="89" t="s">
        <v>1741</v>
      </c>
      <c r="D5751" s="197"/>
      <c r="E5751" s="198"/>
      <c r="F5751" s="199"/>
      <c r="G5751" s="200"/>
    </row>
    <row r="5752" spans="1:7" ht="24" customHeight="1" x14ac:dyDescent="0.2">
      <c r="A5752" s="211" t="str">
        <f t="shared" ref="A5752:A5765" si="2060">IFERROR(VLOOKUP(C5752,Tabla_Insumos,4,FALSE),"")</f>
        <v/>
      </c>
      <c r="B5752" s="211" t="str">
        <f>IFERROR(VLOOKUP(C5752,Tabla_Insumos,5,FALSE),"")</f>
        <v/>
      </c>
      <c r="C5752" s="220"/>
      <c r="D5752" s="174" t="str">
        <f t="shared" ref="D5752:D5765" si="2061">IFERROR(VLOOKUP(C5752,Tabla_Insumos,2,FALSE),"")</f>
        <v/>
      </c>
      <c r="E5752" s="173"/>
      <c r="F5752" s="201">
        <f t="shared" ref="F5752:F5765" si="2062">IFERROR(VLOOKUP(C5752,Tabla_Insumos,3,FALSE),0)</f>
        <v>0</v>
      </c>
      <c r="G5752" s="201">
        <f t="shared" ref="G5752:G5765" si="2063">ROUND(E5752*F5752,2)</f>
        <v>0</v>
      </c>
    </row>
    <row r="5753" spans="1:7" ht="24" customHeight="1" x14ac:dyDescent="0.2">
      <c r="A5753" s="211" t="str">
        <f t="shared" si="2060"/>
        <v/>
      </c>
      <c r="B5753" s="211" t="str">
        <f t="shared" ref="B5753:B5765" si="2064">IFERROR(VLOOKUP(C5753,Tabla_Insumos,5,FALSE),"")</f>
        <v/>
      </c>
      <c r="C5753" s="220"/>
      <c r="D5753" s="174" t="str">
        <f t="shared" si="2061"/>
        <v/>
      </c>
      <c r="E5753" s="173"/>
      <c r="F5753" s="201">
        <f t="shared" si="2062"/>
        <v>0</v>
      </c>
      <c r="G5753" s="201">
        <f t="shared" si="2063"/>
        <v>0</v>
      </c>
    </row>
    <row r="5754" spans="1:7" ht="24" customHeight="1" x14ac:dyDescent="0.2">
      <c r="A5754" s="211" t="str">
        <f t="shared" si="2060"/>
        <v/>
      </c>
      <c r="B5754" s="211" t="str">
        <f t="shared" si="2064"/>
        <v/>
      </c>
      <c r="C5754" s="227"/>
      <c r="D5754" s="174" t="str">
        <f t="shared" si="2061"/>
        <v/>
      </c>
      <c r="E5754" s="173"/>
      <c r="F5754" s="201">
        <f t="shared" si="2062"/>
        <v>0</v>
      </c>
      <c r="G5754" s="201">
        <f t="shared" si="2063"/>
        <v>0</v>
      </c>
    </row>
    <row r="5755" spans="1:7" ht="24" customHeight="1" x14ac:dyDescent="0.2">
      <c r="A5755" s="211" t="str">
        <f t="shared" si="2060"/>
        <v/>
      </c>
      <c r="B5755" s="211" t="str">
        <f t="shared" si="2064"/>
        <v/>
      </c>
      <c r="C5755" s="220"/>
      <c r="D5755" s="174" t="str">
        <f t="shared" si="2061"/>
        <v/>
      </c>
      <c r="E5755" s="173"/>
      <c r="F5755" s="201">
        <f t="shared" si="2062"/>
        <v>0</v>
      </c>
      <c r="G5755" s="201">
        <f t="shared" si="2063"/>
        <v>0</v>
      </c>
    </row>
    <row r="5756" spans="1:7" ht="24" customHeight="1" x14ac:dyDescent="0.2">
      <c r="A5756" s="211" t="str">
        <f t="shared" si="2060"/>
        <v/>
      </c>
      <c r="B5756" s="211" t="str">
        <f t="shared" si="2064"/>
        <v/>
      </c>
      <c r="C5756" s="221"/>
      <c r="D5756" s="172" t="str">
        <f t="shared" si="2061"/>
        <v/>
      </c>
      <c r="E5756" s="176"/>
      <c r="F5756" s="201">
        <f t="shared" si="2062"/>
        <v>0</v>
      </c>
      <c r="G5756" s="201">
        <f t="shared" si="2063"/>
        <v>0</v>
      </c>
    </row>
    <row r="5757" spans="1:7" ht="24" customHeight="1" x14ac:dyDescent="0.2">
      <c r="A5757" s="211" t="str">
        <f t="shared" si="2060"/>
        <v/>
      </c>
      <c r="B5757" s="211" t="str">
        <f t="shared" si="2064"/>
        <v/>
      </c>
      <c r="C5757" s="221"/>
      <c r="D5757" s="172" t="str">
        <f t="shared" si="2061"/>
        <v/>
      </c>
      <c r="E5757" s="176"/>
      <c r="F5757" s="201">
        <f t="shared" si="2062"/>
        <v>0</v>
      </c>
      <c r="G5757" s="201">
        <f t="shared" si="2063"/>
        <v>0</v>
      </c>
    </row>
    <row r="5758" spans="1:7" ht="24" customHeight="1" x14ac:dyDescent="0.2">
      <c r="A5758" s="211" t="str">
        <f t="shared" si="2060"/>
        <v/>
      </c>
      <c r="B5758" s="211" t="str">
        <f t="shared" si="2064"/>
        <v/>
      </c>
      <c r="C5758" s="221"/>
      <c r="D5758" s="172" t="str">
        <f t="shared" si="2061"/>
        <v/>
      </c>
      <c r="E5758" s="176"/>
      <c r="F5758" s="201">
        <f t="shared" si="2062"/>
        <v>0</v>
      </c>
      <c r="G5758" s="201">
        <f t="shared" si="2063"/>
        <v>0</v>
      </c>
    </row>
    <row r="5759" spans="1:7" ht="24" customHeight="1" x14ac:dyDescent="0.2">
      <c r="A5759" s="211" t="str">
        <f t="shared" si="2060"/>
        <v/>
      </c>
      <c r="B5759" s="211" t="str">
        <f t="shared" si="2064"/>
        <v/>
      </c>
      <c r="C5759" s="221"/>
      <c r="D5759" s="172" t="str">
        <f t="shared" si="2061"/>
        <v/>
      </c>
      <c r="E5759" s="176"/>
      <c r="F5759" s="201">
        <f t="shared" si="2062"/>
        <v>0</v>
      </c>
      <c r="G5759" s="201">
        <f t="shared" si="2063"/>
        <v>0</v>
      </c>
    </row>
    <row r="5760" spans="1:7" ht="24" customHeight="1" x14ac:dyDescent="0.2">
      <c r="A5760" s="211" t="str">
        <f t="shared" si="2060"/>
        <v/>
      </c>
      <c r="B5760" s="211" t="str">
        <f t="shared" si="2064"/>
        <v/>
      </c>
      <c r="C5760" s="221"/>
      <c r="D5760" s="172" t="str">
        <f t="shared" si="2061"/>
        <v/>
      </c>
      <c r="E5760" s="176"/>
      <c r="F5760" s="201">
        <f t="shared" si="2062"/>
        <v>0</v>
      </c>
      <c r="G5760" s="201">
        <f t="shared" si="2063"/>
        <v>0</v>
      </c>
    </row>
    <row r="5761" spans="1:7" ht="24" customHeight="1" x14ac:dyDescent="0.2">
      <c r="A5761" s="211" t="str">
        <f t="shared" si="2060"/>
        <v/>
      </c>
      <c r="B5761" s="211" t="str">
        <f t="shared" si="2064"/>
        <v/>
      </c>
      <c r="C5761" s="221"/>
      <c r="D5761" s="172" t="str">
        <f t="shared" si="2061"/>
        <v/>
      </c>
      <c r="E5761" s="176"/>
      <c r="F5761" s="201">
        <f t="shared" si="2062"/>
        <v>0</v>
      </c>
      <c r="G5761" s="201">
        <f t="shared" si="2063"/>
        <v>0</v>
      </c>
    </row>
    <row r="5762" spans="1:7" ht="24" customHeight="1" x14ac:dyDescent="0.2">
      <c r="A5762" s="211" t="str">
        <f t="shared" si="2060"/>
        <v/>
      </c>
      <c r="B5762" s="211" t="str">
        <f t="shared" si="2064"/>
        <v/>
      </c>
      <c r="C5762" s="221"/>
      <c r="D5762" s="172" t="str">
        <f t="shared" si="2061"/>
        <v/>
      </c>
      <c r="E5762" s="176"/>
      <c r="F5762" s="201">
        <f t="shared" si="2062"/>
        <v>0</v>
      </c>
      <c r="G5762" s="201">
        <f t="shared" si="2063"/>
        <v>0</v>
      </c>
    </row>
    <row r="5763" spans="1:7" ht="24" customHeight="1" x14ac:dyDescent="0.2">
      <c r="A5763" s="211" t="str">
        <f t="shared" si="2060"/>
        <v/>
      </c>
      <c r="B5763" s="211" t="str">
        <f t="shared" si="2064"/>
        <v/>
      </c>
      <c r="C5763" s="221"/>
      <c r="D5763" s="172" t="str">
        <f t="shared" si="2061"/>
        <v/>
      </c>
      <c r="E5763" s="176"/>
      <c r="F5763" s="201">
        <f t="shared" si="2062"/>
        <v>0</v>
      </c>
      <c r="G5763" s="201">
        <f t="shared" si="2063"/>
        <v>0</v>
      </c>
    </row>
    <row r="5764" spans="1:7" ht="24" customHeight="1" x14ac:dyDescent="0.2">
      <c r="A5764" s="211" t="str">
        <f t="shared" si="2060"/>
        <v/>
      </c>
      <c r="B5764" s="211" t="str">
        <f t="shared" si="2064"/>
        <v/>
      </c>
      <c r="C5764" s="221"/>
      <c r="D5764" s="172" t="str">
        <f t="shared" si="2061"/>
        <v/>
      </c>
      <c r="E5764" s="176"/>
      <c r="F5764" s="201">
        <f t="shared" si="2062"/>
        <v>0</v>
      </c>
      <c r="G5764" s="201">
        <f t="shared" si="2063"/>
        <v>0</v>
      </c>
    </row>
    <row r="5765" spans="1:7" ht="24" customHeight="1" x14ac:dyDescent="0.2">
      <c r="A5765" s="211" t="str">
        <f t="shared" si="2060"/>
        <v/>
      </c>
      <c r="B5765" s="211" t="str">
        <f t="shared" si="2064"/>
        <v/>
      </c>
      <c r="C5765" s="221"/>
      <c r="D5765" s="172" t="str">
        <f t="shared" si="2061"/>
        <v/>
      </c>
      <c r="E5765" s="176"/>
      <c r="F5765" s="202">
        <f t="shared" si="2062"/>
        <v>0</v>
      </c>
      <c r="G5765" s="201">
        <f t="shared" si="2063"/>
        <v>0</v>
      </c>
    </row>
    <row r="5766" spans="1:7" ht="24" customHeight="1" x14ac:dyDescent="0.2">
      <c r="A5766" s="212"/>
      <c r="E5766" s="178"/>
      <c r="F5766" s="195" t="s">
        <v>1742</v>
      </c>
      <c r="G5766" s="222">
        <f t="shared" ref="G5766:G5815" si="2065">SUBTOTAL(9,G5752:G5765)</f>
        <v>0</v>
      </c>
    </row>
    <row r="5767" spans="1:7" ht="24" customHeight="1" x14ac:dyDescent="0.2">
      <c r="A5767" s="212"/>
      <c r="C5767" s="74" t="s">
        <v>1743</v>
      </c>
      <c r="E5767" s="178"/>
      <c r="G5767" s="194"/>
    </row>
    <row r="5768" spans="1:7" ht="24" customHeight="1" x14ac:dyDescent="0.2">
      <c r="A5768" s="211" t="str">
        <f t="shared" ref="A5768:A5775" si="2066">IFERROR(VLOOKUP(C5768,Tabla_Insumos,4,FALSE),"")</f>
        <v/>
      </c>
      <c r="B5768" s="211" t="str">
        <f t="shared" ref="B5768:B5775" si="2067">IFERROR(VLOOKUP(A5768,Tabla_Indices,5,FALSE),"")</f>
        <v/>
      </c>
      <c r="C5768" s="220"/>
      <c r="D5768" s="174" t="str">
        <f t="shared" ref="D5768:D5775" si="2068">IFERROR(VLOOKUP(C5768,Tabla_Insumos,2,FALSE),"")</f>
        <v/>
      </c>
      <c r="E5768" s="173"/>
      <c r="F5768" s="201">
        <f t="shared" ref="F5768:F5775" si="2069">IFERROR(VLOOKUP(C5768,Tabla_Insumos,3,FALSE),0)</f>
        <v>0</v>
      </c>
      <c r="G5768" s="201">
        <f t="shared" ref="G5768:G5775" si="2070">ROUND(E5768*F5768,2)</f>
        <v>0</v>
      </c>
    </row>
    <row r="5769" spans="1:7" ht="24" customHeight="1" x14ac:dyDescent="0.2">
      <c r="A5769" s="211" t="str">
        <f t="shared" si="2066"/>
        <v/>
      </c>
      <c r="B5769" s="211" t="str">
        <f t="shared" si="2067"/>
        <v/>
      </c>
      <c r="C5769" s="220"/>
      <c r="D5769" s="174" t="str">
        <f t="shared" si="2068"/>
        <v/>
      </c>
      <c r="E5769" s="173"/>
      <c r="F5769" s="201">
        <f t="shared" si="2069"/>
        <v>0</v>
      </c>
      <c r="G5769" s="201">
        <f t="shared" si="2070"/>
        <v>0</v>
      </c>
    </row>
    <row r="5770" spans="1:7" ht="24" customHeight="1" x14ac:dyDescent="0.2">
      <c r="A5770" s="211" t="str">
        <f t="shared" si="2066"/>
        <v/>
      </c>
      <c r="B5770" s="211" t="str">
        <f t="shared" si="2067"/>
        <v/>
      </c>
      <c r="C5770" s="220"/>
      <c r="D5770" s="174" t="str">
        <f t="shared" si="2068"/>
        <v/>
      </c>
      <c r="E5770" s="173"/>
      <c r="F5770" s="201">
        <f t="shared" si="2069"/>
        <v>0</v>
      </c>
      <c r="G5770" s="201">
        <f t="shared" si="2070"/>
        <v>0</v>
      </c>
    </row>
    <row r="5771" spans="1:7" ht="24" customHeight="1" x14ac:dyDescent="0.2">
      <c r="A5771" s="211" t="str">
        <f t="shared" si="2066"/>
        <v/>
      </c>
      <c r="B5771" s="211" t="str">
        <f t="shared" si="2067"/>
        <v/>
      </c>
      <c r="C5771" s="220"/>
      <c r="D5771" s="174" t="str">
        <f t="shared" si="2068"/>
        <v/>
      </c>
      <c r="E5771" s="173"/>
      <c r="F5771" s="201">
        <f t="shared" si="2069"/>
        <v>0</v>
      </c>
      <c r="G5771" s="201">
        <f t="shared" si="2070"/>
        <v>0</v>
      </c>
    </row>
    <row r="5772" spans="1:7" ht="24" customHeight="1" x14ac:dyDescent="0.2">
      <c r="A5772" s="211" t="str">
        <f t="shared" si="2066"/>
        <v/>
      </c>
      <c r="B5772" s="211" t="str">
        <f t="shared" si="2067"/>
        <v/>
      </c>
      <c r="C5772" s="220"/>
      <c r="D5772" s="174" t="str">
        <f t="shared" si="2068"/>
        <v/>
      </c>
      <c r="E5772" s="173"/>
      <c r="F5772" s="201">
        <f t="shared" si="2069"/>
        <v>0</v>
      </c>
      <c r="G5772" s="201">
        <f t="shared" si="2070"/>
        <v>0</v>
      </c>
    </row>
    <row r="5773" spans="1:7" ht="24" customHeight="1" x14ac:dyDescent="0.2">
      <c r="A5773" s="211" t="str">
        <f t="shared" si="2066"/>
        <v/>
      </c>
      <c r="B5773" s="211" t="str">
        <f t="shared" si="2067"/>
        <v/>
      </c>
      <c r="C5773" s="220"/>
      <c r="D5773" s="174" t="str">
        <f t="shared" si="2068"/>
        <v/>
      </c>
      <c r="E5773" s="173"/>
      <c r="F5773" s="201">
        <f t="shared" si="2069"/>
        <v>0</v>
      </c>
      <c r="G5773" s="201">
        <f t="shared" si="2070"/>
        <v>0</v>
      </c>
    </row>
    <row r="5774" spans="1:7" ht="24" customHeight="1" x14ac:dyDescent="0.2">
      <c r="A5774" s="211" t="str">
        <f t="shared" si="2066"/>
        <v/>
      </c>
      <c r="B5774" s="211" t="str">
        <f t="shared" si="2067"/>
        <v/>
      </c>
      <c r="C5774" s="221"/>
      <c r="D5774" s="172" t="str">
        <f t="shared" si="2068"/>
        <v/>
      </c>
      <c r="E5774" s="176"/>
      <c r="F5774" s="201">
        <f t="shared" si="2069"/>
        <v>0</v>
      </c>
      <c r="G5774" s="201">
        <f t="shared" si="2070"/>
        <v>0</v>
      </c>
    </row>
    <row r="5775" spans="1:7" ht="24" customHeight="1" x14ac:dyDescent="0.2">
      <c r="A5775" s="211" t="str">
        <f t="shared" si="2066"/>
        <v/>
      </c>
      <c r="B5775" s="211" t="str">
        <f t="shared" si="2067"/>
        <v/>
      </c>
      <c r="C5775" s="221"/>
      <c r="D5775" s="172" t="str">
        <f t="shared" si="2068"/>
        <v/>
      </c>
      <c r="E5775" s="176"/>
      <c r="F5775" s="201">
        <f t="shared" si="2069"/>
        <v>0</v>
      </c>
      <c r="G5775" s="201">
        <f t="shared" si="2070"/>
        <v>0</v>
      </c>
    </row>
    <row r="5776" spans="1:7" ht="24" customHeight="1" x14ac:dyDescent="0.2">
      <c r="A5776" s="212"/>
      <c r="E5776" s="178"/>
      <c r="F5776" s="195" t="s">
        <v>1744</v>
      </c>
      <c r="G5776" s="222">
        <f t="shared" ref="G5776:G5825" si="2071">SUBTOTAL(9,G5768:G5775)</f>
        <v>0</v>
      </c>
    </row>
    <row r="5777" spans="1:7" ht="24" customHeight="1" x14ac:dyDescent="0.2">
      <c r="A5777" s="212"/>
      <c r="C5777" s="74" t="s">
        <v>1745</v>
      </c>
      <c r="E5777" s="178"/>
      <c r="G5777" s="194"/>
    </row>
    <row r="5778" spans="1:7" ht="24" customHeight="1" x14ac:dyDescent="0.2">
      <c r="A5778" s="211" t="str">
        <f t="shared" ref="A5778:A5786" si="2072">IFERROR(VLOOKUP(C5778,Tabla_Insumos,4,FALSE),"")</f>
        <v/>
      </c>
      <c r="B5778" s="211" t="str">
        <f t="shared" ref="B5778:B5786" si="2073">IFERROR(VLOOKUP(C5778,Tabla_Insumos,5,FALSE),"")</f>
        <v/>
      </c>
      <c r="C5778" s="220"/>
      <c r="D5778" s="174" t="str">
        <f t="shared" ref="D5778:D5786" si="2074">IFERROR(VLOOKUP(C5778,Tabla_Insumos,2,FALSE),"")</f>
        <v/>
      </c>
      <c r="E5778" s="173"/>
      <c r="F5778" s="201">
        <f t="shared" ref="F5778:F5786" si="2075">IFERROR(VLOOKUP(C5778,Tabla_Insumos,3,FALSE),0)</f>
        <v>0</v>
      </c>
      <c r="G5778" s="201">
        <f t="shared" ref="G5778:G5786" si="2076">ROUND(E5778*F5778,2)</f>
        <v>0</v>
      </c>
    </row>
    <row r="5779" spans="1:7" ht="24" customHeight="1" x14ac:dyDescent="0.2">
      <c r="A5779" s="211" t="str">
        <f t="shared" si="2072"/>
        <v/>
      </c>
      <c r="B5779" s="211" t="str">
        <f t="shared" si="2073"/>
        <v/>
      </c>
      <c r="C5779" s="220"/>
      <c r="D5779" s="174" t="str">
        <f t="shared" si="2074"/>
        <v/>
      </c>
      <c r="E5779" s="173"/>
      <c r="F5779" s="201">
        <f t="shared" si="2075"/>
        <v>0</v>
      </c>
      <c r="G5779" s="201">
        <f t="shared" si="2076"/>
        <v>0</v>
      </c>
    </row>
    <row r="5780" spans="1:7" ht="24" customHeight="1" x14ac:dyDescent="0.2">
      <c r="A5780" s="211" t="str">
        <f t="shared" si="2072"/>
        <v/>
      </c>
      <c r="B5780" s="211" t="str">
        <f t="shared" si="2073"/>
        <v/>
      </c>
      <c r="C5780" s="221"/>
      <c r="D5780" s="172" t="str">
        <f t="shared" si="2074"/>
        <v/>
      </c>
      <c r="E5780" s="176"/>
      <c r="F5780" s="201">
        <f t="shared" si="2075"/>
        <v>0</v>
      </c>
      <c r="G5780" s="201">
        <f t="shared" si="2076"/>
        <v>0</v>
      </c>
    </row>
    <row r="5781" spans="1:7" ht="24" customHeight="1" x14ac:dyDescent="0.2">
      <c r="A5781" s="211" t="str">
        <f t="shared" si="2072"/>
        <v/>
      </c>
      <c r="B5781" s="211" t="str">
        <f t="shared" si="2073"/>
        <v/>
      </c>
      <c r="C5781" s="221"/>
      <c r="D5781" s="172" t="str">
        <f t="shared" si="2074"/>
        <v/>
      </c>
      <c r="E5781" s="176"/>
      <c r="F5781" s="201">
        <f t="shared" si="2075"/>
        <v>0</v>
      </c>
      <c r="G5781" s="201">
        <f t="shared" si="2076"/>
        <v>0</v>
      </c>
    </row>
    <row r="5782" spans="1:7" ht="24" customHeight="1" x14ac:dyDescent="0.2">
      <c r="A5782" s="211" t="str">
        <f t="shared" si="2072"/>
        <v/>
      </c>
      <c r="B5782" s="211" t="str">
        <f t="shared" si="2073"/>
        <v/>
      </c>
      <c r="C5782" s="221"/>
      <c r="D5782" s="172" t="str">
        <f t="shared" si="2074"/>
        <v/>
      </c>
      <c r="E5782" s="176"/>
      <c r="F5782" s="201">
        <f t="shared" si="2075"/>
        <v>0</v>
      </c>
      <c r="G5782" s="201">
        <f t="shared" si="2076"/>
        <v>0</v>
      </c>
    </row>
    <row r="5783" spans="1:7" ht="24" customHeight="1" x14ac:dyDescent="0.2">
      <c r="A5783" s="211" t="str">
        <f t="shared" si="2072"/>
        <v/>
      </c>
      <c r="B5783" s="211" t="str">
        <f t="shared" si="2073"/>
        <v/>
      </c>
      <c r="C5783" s="221"/>
      <c r="D5783" s="172" t="str">
        <f t="shared" si="2074"/>
        <v/>
      </c>
      <c r="E5783" s="176"/>
      <c r="F5783" s="201">
        <f t="shared" si="2075"/>
        <v>0</v>
      </c>
      <c r="G5783" s="201">
        <f t="shared" si="2076"/>
        <v>0</v>
      </c>
    </row>
    <row r="5784" spans="1:7" ht="24" customHeight="1" x14ac:dyDescent="0.2">
      <c r="A5784" s="211" t="str">
        <f t="shared" si="2072"/>
        <v/>
      </c>
      <c r="B5784" s="211" t="str">
        <f t="shared" si="2073"/>
        <v/>
      </c>
      <c r="C5784" s="221"/>
      <c r="D5784" s="172" t="str">
        <f t="shared" si="2074"/>
        <v/>
      </c>
      <c r="E5784" s="176"/>
      <c r="F5784" s="201">
        <f t="shared" si="2075"/>
        <v>0</v>
      </c>
      <c r="G5784" s="201">
        <f t="shared" si="2076"/>
        <v>0</v>
      </c>
    </row>
    <row r="5785" spans="1:7" ht="24" customHeight="1" x14ac:dyDescent="0.2">
      <c r="A5785" s="211" t="str">
        <f t="shared" si="2072"/>
        <v/>
      </c>
      <c r="B5785" s="211" t="str">
        <f t="shared" si="2073"/>
        <v/>
      </c>
      <c r="C5785" s="221"/>
      <c r="D5785" s="172" t="str">
        <f t="shared" si="2074"/>
        <v/>
      </c>
      <c r="E5785" s="176"/>
      <c r="F5785" s="201">
        <f t="shared" si="2075"/>
        <v>0</v>
      </c>
      <c r="G5785" s="201">
        <f t="shared" si="2076"/>
        <v>0</v>
      </c>
    </row>
    <row r="5786" spans="1:7" ht="24" customHeight="1" x14ac:dyDescent="0.2">
      <c r="A5786" s="211" t="str">
        <f t="shared" si="2072"/>
        <v/>
      </c>
      <c r="B5786" s="211" t="str">
        <f t="shared" si="2073"/>
        <v/>
      </c>
      <c r="C5786" s="221"/>
      <c r="D5786" s="172" t="str">
        <f t="shared" si="2074"/>
        <v/>
      </c>
      <c r="E5786" s="176"/>
      <c r="F5786" s="201">
        <f t="shared" si="2075"/>
        <v>0</v>
      </c>
      <c r="G5786" s="201">
        <f t="shared" si="2076"/>
        <v>0</v>
      </c>
    </row>
    <row r="5787" spans="1:7" ht="24" customHeight="1" x14ac:dyDescent="0.2">
      <c r="A5787" s="213"/>
      <c r="E5787" s="178"/>
      <c r="F5787" s="195" t="s">
        <v>1746</v>
      </c>
      <c r="G5787" s="222">
        <f t="shared" ref="G5787:G5836" si="2077">SUBTOTAL(9,G5778:G5786)</f>
        <v>0</v>
      </c>
    </row>
    <row r="5788" spans="1:7" ht="24" customHeight="1" x14ac:dyDescent="0.2">
      <c r="A5788" s="212"/>
      <c r="E5788" s="178"/>
      <c r="G5788" s="194"/>
    </row>
    <row r="5789" spans="1:7" ht="24" customHeight="1" x14ac:dyDescent="0.2">
      <c r="A5789" s="214" t="str">
        <f t="shared" ref="A5789" si="2078">B5747</f>
        <v/>
      </c>
      <c r="B5789" s="98" t="str">
        <f t="shared" ref="B5789" si="2079">C5747</f>
        <v/>
      </c>
      <c r="C5789" s="197"/>
      <c r="D5789" s="197" t="s">
        <v>1747</v>
      </c>
      <c r="E5789" s="198"/>
      <c r="F5789" s="225" t="s">
        <v>1748</v>
      </c>
      <c r="G5789" s="226">
        <f t="shared" ref="G5789:G5838" si="2080">SUBTOTAL(9,G5752:G5788)</f>
        <v>0</v>
      </c>
    </row>
    <row r="5790" spans="1:7" ht="24" customHeight="1" x14ac:dyDescent="0.2">
      <c r="A5790" s="203" t="s">
        <v>1725</v>
      </c>
      <c r="B5790" s="204"/>
      <c r="C5790" s="99"/>
      <c r="D5790" s="99"/>
      <c r="E5790" s="99"/>
      <c r="F5790" s="99"/>
      <c r="G5790" s="215"/>
    </row>
    <row r="5791" spans="1:7" ht="24" customHeight="1" x14ac:dyDescent="0.2">
      <c r="A5791" s="206" t="s">
        <v>1726</v>
      </c>
      <c r="B5791" s="207" t="str">
        <f>Comitente</f>
        <v>SUBSECRETARIA DE OBRAS PUBLICAS</v>
      </c>
      <c r="C5791" s="216"/>
      <c r="D5791" s="74"/>
      <c r="E5791" s="74"/>
      <c r="F5791" s="190"/>
      <c r="G5791" s="191"/>
    </row>
    <row r="5792" spans="1:7" ht="24" customHeight="1" x14ac:dyDescent="0.2">
      <c r="A5792" s="206" t="s">
        <v>1727</v>
      </c>
      <c r="B5792" s="207">
        <f>Contratista</f>
        <v>0</v>
      </c>
      <c r="C5792" s="217"/>
      <c r="D5792" s="217"/>
      <c r="E5792" s="217"/>
      <c r="F5792" s="190"/>
      <c r="G5792" s="191"/>
    </row>
    <row r="5793" spans="1:7" ht="24" customHeight="1" x14ac:dyDescent="0.2">
      <c r="A5793" s="206" t="s">
        <v>1728</v>
      </c>
      <c r="B5793" s="207" t="str">
        <f>Obra</f>
        <v>CAPS. VIRGEN DE GUADALUPE</v>
      </c>
      <c r="C5793" s="217"/>
      <c r="D5793" s="217"/>
      <c r="E5793" s="217"/>
      <c r="F5793" s="190" t="s">
        <v>1729</v>
      </c>
      <c r="G5793" s="218">
        <f>Fecha_Base</f>
        <v>0</v>
      </c>
    </row>
    <row r="5794" spans="1:7" ht="24" customHeight="1" x14ac:dyDescent="0.2">
      <c r="A5794" s="208" t="s">
        <v>1730</v>
      </c>
      <c r="B5794" s="100" t="str">
        <f>Ubicación</f>
        <v xml:space="preserve"> Calle Enfermera Medina y Cristobal Colon - Dpto. CAUCETE   -  Sup. 227,50m2</v>
      </c>
      <c r="C5794" s="74"/>
      <c r="E5794" s="178"/>
      <c r="G5794" s="194"/>
    </row>
    <row r="5795" spans="1:7" ht="24" customHeight="1" x14ac:dyDescent="0.2">
      <c r="A5795" s="208" t="s">
        <v>1731</v>
      </c>
      <c r="B5795" s="192" t="str">
        <f t="shared" si="2059"/>
        <v/>
      </c>
      <c r="C5795" s="71" t="str">
        <f>IFERROR(VLOOKUP(B5795,Tabla_CyP,2,FALSE),"VIDRIOS Y ESPEJOS ")</f>
        <v xml:space="preserve">VIDRIOS Y ESPEJOS </v>
      </c>
      <c r="E5795" s="178"/>
      <c r="G5795" s="194"/>
    </row>
    <row r="5796" spans="1:7" ht="24" customHeight="1" x14ac:dyDescent="0.2">
      <c r="A5796" s="208" t="s">
        <v>1732</v>
      </c>
      <c r="B5796" s="193" t="str">
        <f>IFERROR(VLOOKUP(COUNTIF($A$1:A5796,"ANALISIS DE PRECIOS"),Tabla_NumeroItem,2,FALSE),"")</f>
        <v/>
      </c>
      <c r="C5796" s="71" t="str">
        <f>IFERROR(VLOOKUP(B5796,Tabla_CyP,2,FALSE),"")</f>
        <v/>
      </c>
      <c r="E5796" s="178"/>
      <c r="F5796" s="190" t="s">
        <v>1733</v>
      </c>
      <c r="G5796" s="194" t="str">
        <f>IFERROR(VLOOKUP(B5796,Tabla_CyP,4,FALSE),"")</f>
        <v/>
      </c>
    </row>
    <row r="5797" spans="1:7" ht="24" customHeight="1" x14ac:dyDescent="0.2">
      <c r="A5797" s="208"/>
      <c r="B5797" s="100"/>
      <c r="E5797" s="178"/>
      <c r="G5797" s="194"/>
    </row>
    <row r="5798" spans="1:7" ht="24" customHeight="1" x14ac:dyDescent="0.2">
      <c r="A5798" s="419" t="s">
        <v>1734</v>
      </c>
      <c r="B5798" s="420"/>
      <c r="C5798" s="421" t="s">
        <v>1690</v>
      </c>
      <c r="D5798" s="421" t="s">
        <v>1735</v>
      </c>
      <c r="E5798" s="423" t="s">
        <v>1736</v>
      </c>
      <c r="F5798" s="425" t="s">
        <v>1737</v>
      </c>
      <c r="G5798" s="425" t="s">
        <v>1738</v>
      </c>
    </row>
    <row r="5799" spans="1:7" ht="24" customHeight="1" x14ac:dyDescent="0.2">
      <c r="A5799" s="209" t="s">
        <v>1739</v>
      </c>
      <c r="B5799" s="209" t="s">
        <v>1740</v>
      </c>
      <c r="C5799" s="422"/>
      <c r="D5799" s="422"/>
      <c r="E5799" s="424"/>
      <c r="F5799" s="426"/>
      <c r="G5799" s="426"/>
    </row>
    <row r="5800" spans="1:7" ht="24" customHeight="1" x14ac:dyDescent="0.2">
      <c r="A5800" s="189"/>
      <c r="B5800" s="210"/>
      <c r="C5800" s="89" t="s">
        <v>1741</v>
      </c>
      <c r="D5800" s="197"/>
      <c r="E5800" s="198"/>
      <c r="F5800" s="199"/>
      <c r="G5800" s="200"/>
    </row>
    <row r="5801" spans="1:7" ht="24" customHeight="1" x14ac:dyDescent="0.2">
      <c r="A5801" s="211" t="str">
        <f t="shared" ref="A5801:A5814" si="2081">IFERROR(VLOOKUP(C5801,Tabla_Insumos,4,FALSE),"")</f>
        <v/>
      </c>
      <c r="B5801" s="211" t="str">
        <f>IFERROR(VLOOKUP(C5801,Tabla_Insumos,5,FALSE),"")</f>
        <v/>
      </c>
      <c r="C5801" s="220"/>
      <c r="D5801" s="174" t="str">
        <f t="shared" ref="D5801:D5814" si="2082">IFERROR(VLOOKUP(C5801,Tabla_Insumos,2,FALSE),"")</f>
        <v/>
      </c>
      <c r="E5801" s="173"/>
      <c r="F5801" s="201">
        <f t="shared" ref="F5801:F5814" si="2083">IFERROR(VLOOKUP(C5801,Tabla_Insumos,3,FALSE),0)</f>
        <v>0</v>
      </c>
      <c r="G5801" s="201">
        <f t="shared" ref="G5801:G5814" si="2084">ROUND(E5801*F5801,2)</f>
        <v>0</v>
      </c>
    </row>
    <row r="5802" spans="1:7" ht="24" customHeight="1" x14ac:dyDescent="0.2">
      <c r="A5802" s="211" t="str">
        <f t="shared" si="2081"/>
        <v/>
      </c>
      <c r="B5802" s="211" t="str">
        <f t="shared" ref="B5802:B5814" si="2085">IFERROR(VLOOKUP(C5802,Tabla_Insumos,5,FALSE),"")</f>
        <v/>
      </c>
      <c r="C5802" s="220"/>
      <c r="D5802" s="174" t="str">
        <f t="shared" si="2082"/>
        <v/>
      </c>
      <c r="E5802" s="173"/>
      <c r="F5802" s="201">
        <f t="shared" si="2083"/>
        <v>0</v>
      </c>
      <c r="G5802" s="201">
        <f t="shared" si="2084"/>
        <v>0</v>
      </c>
    </row>
    <row r="5803" spans="1:7" ht="24" customHeight="1" x14ac:dyDescent="0.2">
      <c r="A5803" s="211" t="str">
        <f t="shared" si="2081"/>
        <v/>
      </c>
      <c r="B5803" s="211" t="str">
        <f t="shared" si="2085"/>
        <v/>
      </c>
      <c r="C5803" s="227"/>
      <c r="D5803" s="174" t="str">
        <f t="shared" si="2082"/>
        <v/>
      </c>
      <c r="E5803" s="173"/>
      <c r="F5803" s="201">
        <f t="shared" si="2083"/>
        <v>0</v>
      </c>
      <c r="G5803" s="201">
        <f t="shared" si="2084"/>
        <v>0</v>
      </c>
    </row>
    <row r="5804" spans="1:7" ht="24" customHeight="1" x14ac:dyDescent="0.2">
      <c r="A5804" s="211" t="str">
        <f t="shared" si="2081"/>
        <v/>
      </c>
      <c r="B5804" s="211" t="str">
        <f t="shared" si="2085"/>
        <v/>
      </c>
      <c r="C5804" s="220"/>
      <c r="D5804" s="174" t="str">
        <f t="shared" si="2082"/>
        <v/>
      </c>
      <c r="E5804" s="173"/>
      <c r="F5804" s="201">
        <f t="shared" si="2083"/>
        <v>0</v>
      </c>
      <c r="G5804" s="201">
        <f t="shared" si="2084"/>
        <v>0</v>
      </c>
    </row>
    <row r="5805" spans="1:7" ht="24" customHeight="1" x14ac:dyDescent="0.2">
      <c r="A5805" s="211" t="str">
        <f t="shared" si="2081"/>
        <v/>
      </c>
      <c r="B5805" s="211" t="str">
        <f t="shared" si="2085"/>
        <v/>
      </c>
      <c r="C5805" s="221"/>
      <c r="D5805" s="172" t="str">
        <f t="shared" si="2082"/>
        <v/>
      </c>
      <c r="E5805" s="176"/>
      <c r="F5805" s="201">
        <f t="shared" si="2083"/>
        <v>0</v>
      </c>
      <c r="G5805" s="201">
        <f t="shared" si="2084"/>
        <v>0</v>
      </c>
    </row>
    <row r="5806" spans="1:7" ht="24" customHeight="1" x14ac:dyDescent="0.2">
      <c r="A5806" s="211" t="str">
        <f t="shared" si="2081"/>
        <v/>
      </c>
      <c r="B5806" s="211" t="str">
        <f t="shared" si="2085"/>
        <v/>
      </c>
      <c r="C5806" s="221"/>
      <c r="D5806" s="172" t="str">
        <f t="shared" si="2082"/>
        <v/>
      </c>
      <c r="E5806" s="176"/>
      <c r="F5806" s="201">
        <f t="shared" si="2083"/>
        <v>0</v>
      </c>
      <c r="G5806" s="201">
        <f t="shared" si="2084"/>
        <v>0</v>
      </c>
    </row>
    <row r="5807" spans="1:7" ht="24" customHeight="1" x14ac:dyDescent="0.2">
      <c r="A5807" s="211" t="str">
        <f t="shared" si="2081"/>
        <v/>
      </c>
      <c r="B5807" s="211" t="str">
        <f t="shared" si="2085"/>
        <v/>
      </c>
      <c r="C5807" s="221"/>
      <c r="D5807" s="172" t="str">
        <f t="shared" si="2082"/>
        <v/>
      </c>
      <c r="E5807" s="176"/>
      <c r="F5807" s="201">
        <f t="shared" si="2083"/>
        <v>0</v>
      </c>
      <c r="G5807" s="201">
        <f t="shared" si="2084"/>
        <v>0</v>
      </c>
    </row>
    <row r="5808" spans="1:7" ht="24" customHeight="1" x14ac:dyDescent="0.2">
      <c r="A5808" s="211" t="str">
        <f t="shared" si="2081"/>
        <v/>
      </c>
      <c r="B5808" s="211" t="str">
        <f t="shared" si="2085"/>
        <v/>
      </c>
      <c r="C5808" s="221"/>
      <c r="D5808" s="172" t="str">
        <f t="shared" si="2082"/>
        <v/>
      </c>
      <c r="E5808" s="176"/>
      <c r="F5808" s="201">
        <f t="shared" si="2083"/>
        <v>0</v>
      </c>
      <c r="G5808" s="201">
        <f t="shared" si="2084"/>
        <v>0</v>
      </c>
    </row>
    <row r="5809" spans="1:7" ht="24" customHeight="1" x14ac:dyDescent="0.2">
      <c r="A5809" s="211" t="str">
        <f t="shared" si="2081"/>
        <v/>
      </c>
      <c r="B5809" s="211" t="str">
        <f t="shared" si="2085"/>
        <v/>
      </c>
      <c r="C5809" s="221"/>
      <c r="D5809" s="172" t="str">
        <f t="shared" si="2082"/>
        <v/>
      </c>
      <c r="E5809" s="176"/>
      <c r="F5809" s="201">
        <f t="shared" si="2083"/>
        <v>0</v>
      </c>
      <c r="G5809" s="201">
        <f t="shared" si="2084"/>
        <v>0</v>
      </c>
    </row>
    <row r="5810" spans="1:7" ht="24" customHeight="1" x14ac:dyDescent="0.2">
      <c r="A5810" s="211" t="str">
        <f t="shared" si="2081"/>
        <v/>
      </c>
      <c r="B5810" s="211" t="str">
        <f t="shared" si="2085"/>
        <v/>
      </c>
      <c r="C5810" s="221"/>
      <c r="D5810" s="172" t="str">
        <f t="shared" si="2082"/>
        <v/>
      </c>
      <c r="E5810" s="176"/>
      <c r="F5810" s="201">
        <f t="shared" si="2083"/>
        <v>0</v>
      </c>
      <c r="G5810" s="201">
        <f t="shared" si="2084"/>
        <v>0</v>
      </c>
    </row>
    <row r="5811" spans="1:7" ht="24" customHeight="1" x14ac:dyDescent="0.2">
      <c r="A5811" s="211" t="str">
        <f t="shared" si="2081"/>
        <v/>
      </c>
      <c r="B5811" s="211" t="str">
        <f t="shared" si="2085"/>
        <v/>
      </c>
      <c r="C5811" s="221"/>
      <c r="D5811" s="172" t="str">
        <f t="shared" si="2082"/>
        <v/>
      </c>
      <c r="E5811" s="176"/>
      <c r="F5811" s="201">
        <f t="shared" si="2083"/>
        <v>0</v>
      </c>
      <c r="G5811" s="201">
        <f t="shared" si="2084"/>
        <v>0</v>
      </c>
    </row>
    <row r="5812" spans="1:7" ht="24" customHeight="1" x14ac:dyDescent="0.2">
      <c r="A5812" s="211" t="str">
        <f t="shared" si="2081"/>
        <v/>
      </c>
      <c r="B5812" s="211" t="str">
        <f t="shared" si="2085"/>
        <v/>
      </c>
      <c r="C5812" s="221"/>
      <c r="D5812" s="172" t="str">
        <f t="shared" si="2082"/>
        <v/>
      </c>
      <c r="E5812" s="176"/>
      <c r="F5812" s="201">
        <f t="shared" si="2083"/>
        <v>0</v>
      </c>
      <c r="G5812" s="201">
        <f t="shared" si="2084"/>
        <v>0</v>
      </c>
    </row>
    <row r="5813" spans="1:7" ht="24" customHeight="1" x14ac:dyDescent="0.2">
      <c r="A5813" s="211" t="str">
        <f t="shared" si="2081"/>
        <v/>
      </c>
      <c r="B5813" s="211" t="str">
        <f t="shared" si="2085"/>
        <v/>
      </c>
      <c r="C5813" s="221"/>
      <c r="D5813" s="172" t="str">
        <f t="shared" si="2082"/>
        <v/>
      </c>
      <c r="E5813" s="176"/>
      <c r="F5813" s="201">
        <f t="shared" si="2083"/>
        <v>0</v>
      </c>
      <c r="G5813" s="201">
        <f t="shared" si="2084"/>
        <v>0</v>
      </c>
    </row>
    <row r="5814" spans="1:7" ht="24" customHeight="1" x14ac:dyDescent="0.2">
      <c r="A5814" s="211" t="str">
        <f t="shared" si="2081"/>
        <v/>
      </c>
      <c r="B5814" s="211" t="str">
        <f t="shared" si="2085"/>
        <v/>
      </c>
      <c r="C5814" s="221"/>
      <c r="D5814" s="172" t="str">
        <f t="shared" si="2082"/>
        <v/>
      </c>
      <c r="E5814" s="176"/>
      <c r="F5814" s="202">
        <f t="shared" si="2083"/>
        <v>0</v>
      </c>
      <c r="G5814" s="201">
        <f t="shared" si="2084"/>
        <v>0</v>
      </c>
    </row>
    <row r="5815" spans="1:7" ht="24" customHeight="1" x14ac:dyDescent="0.2">
      <c r="A5815" s="212"/>
      <c r="E5815" s="178"/>
      <c r="F5815" s="195" t="s">
        <v>1742</v>
      </c>
      <c r="G5815" s="222">
        <f t="shared" si="2065"/>
        <v>0</v>
      </c>
    </row>
    <row r="5816" spans="1:7" ht="24" customHeight="1" x14ac:dyDescent="0.2">
      <c r="A5816" s="212"/>
      <c r="C5816" s="74" t="s">
        <v>1743</v>
      </c>
      <c r="E5816" s="178"/>
      <c r="G5816" s="194"/>
    </row>
    <row r="5817" spans="1:7" ht="24" customHeight="1" x14ac:dyDescent="0.2">
      <c r="A5817" s="211" t="str">
        <f t="shared" ref="A5817:A5824" si="2086">IFERROR(VLOOKUP(C5817,Tabla_Insumos,4,FALSE),"")</f>
        <v/>
      </c>
      <c r="B5817" s="211" t="str">
        <f t="shared" ref="B5817:B5824" si="2087">IFERROR(VLOOKUP(A5817,Tabla_Indices,5,FALSE),"")</f>
        <v/>
      </c>
      <c r="C5817" s="220"/>
      <c r="D5817" s="174" t="str">
        <f t="shared" ref="D5817:D5824" si="2088">IFERROR(VLOOKUP(C5817,Tabla_Insumos,2,FALSE),"")</f>
        <v/>
      </c>
      <c r="E5817" s="173"/>
      <c r="F5817" s="201">
        <f t="shared" ref="F5817:F5824" si="2089">IFERROR(VLOOKUP(C5817,Tabla_Insumos,3,FALSE),0)</f>
        <v>0</v>
      </c>
      <c r="G5817" s="201">
        <f t="shared" ref="G5817:G5824" si="2090">ROUND(E5817*F5817,2)</f>
        <v>0</v>
      </c>
    </row>
    <row r="5818" spans="1:7" ht="24" customHeight="1" x14ac:dyDescent="0.2">
      <c r="A5818" s="211" t="str">
        <f t="shared" si="2086"/>
        <v/>
      </c>
      <c r="B5818" s="211" t="str">
        <f t="shared" si="2087"/>
        <v/>
      </c>
      <c r="C5818" s="220"/>
      <c r="D5818" s="174" t="str">
        <f t="shared" si="2088"/>
        <v/>
      </c>
      <c r="E5818" s="173"/>
      <c r="F5818" s="201">
        <f t="shared" si="2089"/>
        <v>0</v>
      </c>
      <c r="G5818" s="201">
        <f t="shared" si="2090"/>
        <v>0</v>
      </c>
    </row>
    <row r="5819" spans="1:7" ht="24" customHeight="1" x14ac:dyDescent="0.2">
      <c r="A5819" s="211" t="str">
        <f t="shared" si="2086"/>
        <v/>
      </c>
      <c r="B5819" s="211" t="str">
        <f t="shared" si="2087"/>
        <v/>
      </c>
      <c r="C5819" s="220"/>
      <c r="D5819" s="174" t="str">
        <f t="shared" si="2088"/>
        <v/>
      </c>
      <c r="E5819" s="173"/>
      <c r="F5819" s="201">
        <f t="shared" si="2089"/>
        <v>0</v>
      </c>
      <c r="G5819" s="201">
        <f t="shared" si="2090"/>
        <v>0</v>
      </c>
    </row>
    <row r="5820" spans="1:7" ht="24" customHeight="1" x14ac:dyDescent="0.2">
      <c r="A5820" s="211" t="str">
        <f t="shared" si="2086"/>
        <v/>
      </c>
      <c r="B5820" s="211" t="str">
        <f t="shared" si="2087"/>
        <v/>
      </c>
      <c r="C5820" s="220"/>
      <c r="D5820" s="174" t="str">
        <f t="shared" si="2088"/>
        <v/>
      </c>
      <c r="E5820" s="173"/>
      <c r="F5820" s="201">
        <f t="shared" si="2089"/>
        <v>0</v>
      </c>
      <c r="G5820" s="201">
        <f t="shared" si="2090"/>
        <v>0</v>
      </c>
    </row>
    <row r="5821" spans="1:7" ht="24" customHeight="1" x14ac:dyDescent="0.2">
      <c r="A5821" s="211" t="str">
        <f t="shared" si="2086"/>
        <v/>
      </c>
      <c r="B5821" s="211" t="str">
        <f t="shared" si="2087"/>
        <v/>
      </c>
      <c r="C5821" s="220"/>
      <c r="D5821" s="174" t="str">
        <f t="shared" si="2088"/>
        <v/>
      </c>
      <c r="E5821" s="173"/>
      <c r="F5821" s="201">
        <f t="shared" si="2089"/>
        <v>0</v>
      </c>
      <c r="G5821" s="201">
        <f t="shared" si="2090"/>
        <v>0</v>
      </c>
    </row>
    <row r="5822" spans="1:7" ht="24" customHeight="1" x14ac:dyDescent="0.2">
      <c r="A5822" s="211" t="str">
        <f t="shared" si="2086"/>
        <v/>
      </c>
      <c r="B5822" s="211" t="str">
        <f t="shared" si="2087"/>
        <v/>
      </c>
      <c r="C5822" s="220"/>
      <c r="D5822" s="174" t="str">
        <f t="shared" si="2088"/>
        <v/>
      </c>
      <c r="E5822" s="173"/>
      <c r="F5822" s="201">
        <f t="shared" si="2089"/>
        <v>0</v>
      </c>
      <c r="G5822" s="201">
        <f t="shared" si="2090"/>
        <v>0</v>
      </c>
    </row>
    <row r="5823" spans="1:7" ht="24" customHeight="1" x14ac:dyDescent="0.2">
      <c r="A5823" s="211" t="str">
        <f t="shared" si="2086"/>
        <v/>
      </c>
      <c r="B5823" s="211" t="str">
        <f t="shared" si="2087"/>
        <v/>
      </c>
      <c r="C5823" s="221"/>
      <c r="D5823" s="172" t="str">
        <f t="shared" si="2088"/>
        <v/>
      </c>
      <c r="E5823" s="176"/>
      <c r="F5823" s="201">
        <f t="shared" si="2089"/>
        <v>0</v>
      </c>
      <c r="G5823" s="201">
        <f t="shared" si="2090"/>
        <v>0</v>
      </c>
    </row>
    <row r="5824" spans="1:7" ht="24" customHeight="1" x14ac:dyDescent="0.2">
      <c r="A5824" s="211" t="str">
        <f t="shared" si="2086"/>
        <v/>
      </c>
      <c r="B5824" s="211" t="str">
        <f t="shared" si="2087"/>
        <v/>
      </c>
      <c r="C5824" s="221"/>
      <c r="D5824" s="172" t="str">
        <f t="shared" si="2088"/>
        <v/>
      </c>
      <c r="E5824" s="176"/>
      <c r="F5824" s="201">
        <f t="shared" si="2089"/>
        <v>0</v>
      </c>
      <c r="G5824" s="201">
        <f t="shared" si="2090"/>
        <v>0</v>
      </c>
    </row>
    <row r="5825" spans="1:7" ht="24" customHeight="1" x14ac:dyDescent="0.2">
      <c r="A5825" s="212"/>
      <c r="E5825" s="178"/>
      <c r="F5825" s="195" t="s">
        <v>1744</v>
      </c>
      <c r="G5825" s="222">
        <f t="shared" si="2071"/>
        <v>0</v>
      </c>
    </row>
    <row r="5826" spans="1:7" ht="24" customHeight="1" x14ac:dyDescent="0.2">
      <c r="A5826" s="212"/>
      <c r="C5826" s="74" t="s">
        <v>1745</v>
      </c>
      <c r="E5826" s="178"/>
      <c r="G5826" s="194"/>
    </row>
    <row r="5827" spans="1:7" ht="24" customHeight="1" x14ac:dyDescent="0.2">
      <c r="A5827" s="211" t="str">
        <f t="shared" ref="A5827:A5835" si="2091">IFERROR(VLOOKUP(C5827,Tabla_Insumos,4,FALSE),"")</f>
        <v/>
      </c>
      <c r="B5827" s="211" t="str">
        <f t="shared" ref="B5827:B5835" si="2092">IFERROR(VLOOKUP(C5827,Tabla_Insumos,5,FALSE),"")</f>
        <v/>
      </c>
      <c r="C5827" s="220"/>
      <c r="D5827" s="174" t="str">
        <f t="shared" ref="D5827:D5835" si="2093">IFERROR(VLOOKUP(C5827,Tabla_Insumos,2,FALSE),"")</f>
        <v/>
      </c>
      <c r="E5827" s="173"/>
      <c r="F5827" s="201">
        <f t="shared" ref="F5827:F5835" si="2094">IFERROR(VLOOKUP(C5827,Tabla_Insumos,3,FALSE),0)</f>
        <v>0</v>
      </c>
      <c r="G5827" s="201">
        <f t="shared" ref="G5827:G5835" si="2095">ROUND(E5827*F5827,2)</f>
        <v>0</v>
      </c>
    </row>
    <row r="5828" spans="1:7" ht="24" customHeight="1" x14ac:dyDescent="0.2">
      <c r="A5828" s="211" t="str">
        <f t="shared" si="2091"/>
        <v/>
      </c>
      <c r="B5828" s="211" t="str">
        <f t="shared" si="2092"/>
        <v/>
      </c>
      <c r="C5828" s="220"/>
      <c r="D5828" s="174" t="str">
        <f t="shared" si="2093"/>
        <v/>
      </c>
      <c r="E5828" s="173"/>
      <c r="F5828" s="201">
        <f t="shared" si="2094"/>
        <v>0</v>
      </c>
      <c r="G5828" s="201">
        <f t="shared" si="2095"/>
        <v>0</v>
      </c>
    </row>
    <row r="5829" spans="1:7" ht="24" customHeight="1" x14ac:dyDescent="0.2">
      <c r="A5829" s="211" t="str">
        <f t="shared" si="2091"/>
        <v/>
      </c>
      <c r="B5829" s="211" t="str">
        <f t="shared" si="2092"/>
        <v/>
      </c>
      <c r="C5829" s="221"/>
      <c r="D5829" s="172" t="str">
        <f t="shared" si="2093"/>
        <v/>
      </c>
      <c r="E5829" s="176"/>
      <c r="F5829" s="201">
        <f t="shared" si="2094"/>
        <v>0</v>
      </c>
      <c r="G5829" s="201">
        <f t="shared" si="2095"/>
        <v>0</v>
      </c>
    </row>
    <row r="5830" spans="1:7" ht="24" customHeight="1" x14ac:dyDescent="0.2">
      <c r="A5830" s="211" t="str">
        <f t="shared" si="2091"/>
        <v/>
      </c>
      <c r="B5830" s="211" t="str">
        <f t="shared" si="2092"/>
        <v/>
      </c>
      <c r="C5830" s="221"/>
      <c r="D5830" s="172" t="str">
        <f t="shared" si="2093"/>
        <v/>
      </c>
      <c r="E5830" s="176"/>
      <c r="F5830" s="201">
        <f t="shared" si="2094"/>
        <v>0</v>
      </c>
      <c r="G5830" s="201">
        <f t="shared" si="2095"/>
        <v>0</v>
      </c>
    </row>
    <row r="5831" spans="1:7" ht="24" customHeight="1" x14ac:dyDescent="0.2">
      <c r="A5831" s="211" t="str">
        <f t="shared" si="2091"/>
        <v/>
      </c>
      <c r="B5831" s="211" t="str">
        <f t="shared" si="2092"/>
        <v/>
      </c>
      <c r="C5831" s="221"/>
      <c r="D5831" s="172" t="str">
        <f t="shared" si="2093"/>
        <v/>
      </c>
      <c r="E5831" s="176"/>
      <c r="F5831" s="201">
        <f t="shared" si="2094"/>
        <v>0</v>
      </c>
      <c r="G5831" s="201">
        <f t="shared" si="2095"/>
        <v>0</v>
      </c>
    </row>
    <row r="5832" spans="1:7" ht="24" customHeight="1" x14ac:dyDescent="0.2">
      <c r="A5832" s="211" t="str">
        <f t="shared" si="2091"/>
        <v/>
      </c>
      <c r="B5832" s="211" t="str">
        <f t="shared" si="2092"/>
        <v/>
      </c>
      <c r="C5832" s="221"/>
      <c r="D5832" s="172" t="str">
        <f t="shared" si="2093"/>
        <v/>
      </c>
      <c r="E5832" s="176"/>
      <c r="F5832" s="201">
        <f t="shared" si="2094"/>
        <v>0</v>
      </c>
      <c r="G5832" s="201">
        <f t="shared" si="2095"/>
        <v>0</v>
      </c>
    </row>
    <row r="5833" spans="1:7" ht="24" customHeight="1" x14ac:dyDescent="0.2">
      <c r="A5833" s="211" t="str">
        <f t="shared" si="2091"/>
        <v/>
      </c>
      <c r="B5833" s="211" t="str">
        <f t="shared" si="2092"/>
        <v/>
      </c>
      <c r="C5833" s="221"/>
      <c r="D5833" s="172" t="str">
        <f t="shared" si="2093"/>
        <v/>
      </c>
      <c r="E5833" s="176"/>
      <c r="F5833" s="201">
        <f t="shared" si="2094"/>
        <v>0</v>
      </c>
      <c r="G5833" s="201">
        <f t="shared" si="2095"/>
        <v>0</v>
      </c>
    </row>
    <row r="5834" spans="1:7" ht="24" customHeight="1" x14ac:dyDescent="0.2">
      <c r="A5834" s="211" t="str">
        <f t="shared" si="2091"/>
        <v/>
      </c>
      <c r="B5834" s="211" t="str">
        <f t="shared" si="2092"/>
        <v/>
      </c>
      <c r="C5834" s="221"/>
      <c r="D5834" s="172" t="str">
        <f t="shared" si="2093"/>
        <v/>
      </c>
      <c r="E5834" s="176"/>
      <c r="F5834" s="201">
        <f t="shared" si="2094"/>
        <v>0</v>
      </c>
      <c r="G5834" s="201">
        <f t="shared" si="2095"/>
        <v>0</v>
      </c>
    </row>
    <row r="5835" spans="1:7" ht="24" customHeight="1" x14ac:dyDescent="0.2">
      <c r="A5835" s="211" t="str">
        <f t="shared" si="2091"/>
        <v/>
      </c>
      <c r="B5835" s="211" t="str">
        <f t="shared" si="2092"/>
        <v/>
      </c>
      <c r="C5835" s="221"/>
      <c r="D5835" s="172" t="str">
        <f t="shared" si="2093"/>
        <v/>
      </c>
      <c r="E5835" s="176"/>
      <c r="F5835" s="201">
        <f t="shared" si="2094"/>
        <v>0</v>
      </c>
      <c r="G5835" s="201">
        <f t="shared" si="2095"/>
        <v>0</v>
      </c>
    </row>
    <row r="5836" spans="1:7" ht="24" customHeight="1" x14ac:dyDescent="0.2">
      <c r="A5836" s="213"/>
      <c r="E5836" s="178"/>
      <c r="F5836" s="195" t="s">
        <v>1746</v>
      </c>
      <c r="G5836" s="222">
        <f t="shared" si="2077"/>
        <v>0</v>
      </c>
    </row>
    <row r="5837" spans="1:7" ht="24" customHeight="1" x14ac:dyDescent="0.2">
      <c r="A5837" s="212"/>
      <c r="E5837" s="178"/>
      <c r="G5837" s="194"/>
    </row>
    <row r="5838" spans="1:7" ht="24" customHeight="1" x14ac:dyDescent="0.2">
      <c r="A5838" s="214" t="str">
        <f t="shared" ref="A5838" si="2096">B5796</f>
        <v/>
      </c>
      <c r="B5838" s="98" t="str">
        <f t="shared" ref="B5838" si="2097">C5796</f>
        <v/>
      </c>
      <c r="C5838" s="197"/>
      <c r="D5838" s="197" t="s">
        <v>1747</v>
      </c>
      <c r="E5838" s="198"/>
      <c r="F5838" s="225" t="s">
        <v>1748</v>
      </c>
      <c r="G5838" s="226">
        <f t="shared" si="2080"/>
        <v>0</v>
      </c>
    </row>
    <row r="5839" spans="1:7" ht="24" customHeight="1" x14ac:dyDescent="0.2">
      <c r="A5839" s="203" t="s">
        <v>1725</v>
      </c>
      <c r="B5839" s="204"/>
      <c r="C5839" s="99"/>
      <c r="D5839" s="99"/>
      <c r="E5839" s="99"/>
      <c r="F5839" s="99"/>
      <c r="G5839" s="215"/>
    </row>
    <row r="5840" spans="1:7" ht="24" customHeight="1" x14ac:dyDescent="0.2">
      <c r="A5840" s="206" t="s">
        <v>1726</v>
      </c>
      <c r="B5840" s="207" t="str">
        <f>Comitente</f>
        <v>SUBSECRETARIA DE OBRAS PUBLICAS</v>
      </c>
      <c r="C5840" s="216"/>
      <c r="D5840" s="74"/>
      <c r="E5840" s="74"/>
      <c r="F5840" s="190"/>
      <c r="G5840" s="191"/>
    </row>
    <row r="5841" spans="1:7" ht="24" customHeight="1" x14ac:dyDescent="0.2">
      <c r="A5841" s="206" t="s">
        <v>1727</v>
      </c>
      <c r="B5841" s="207">
        <f>Contratista</f>
        <v>0</v>
      </c>
      <c r="C5841" s="217"/>
      <c r="D5841" s="217"/>
      <c r="E5841" s="217"/>
      <c r="F5841" s="190"/>
      <c r="G5841" s="191"/>
    </row>
    <row r="5842" spans="1:7" ht="24" customHeight="1" x14ac:dyDescent="0.2">
      <c r="A5842" s="206" t="s">
        <v>1728</v>
      </c>
      <c r="B5842" s="207" t="str">
        <f>Obra</f>
        <v>CAPS. VIRGEN DE GUADALUPE</v>
      </c>
      <c r="C5842" s="217"/>
      <c r="D5842" s="217"/>
      <c r="E5842" s="217"/>
      <c r="F5842" s="190" t="s">
        <v>1729</v>
      </c>
      <c r="G5842" s="218">
        <f>Fecha_Base</f>
        <v>0</v>
      </c>
    </row>
    <row r="5843" spans="1:7" ht="24" customHeight="1" x14ac:dyDescent="0.2">
      <c r="A5843" s="208" t="s">
        <v>1730</v>
      </c>
      <c r="B5843" s="100" t="str">
        <f>Ubicación</f>
        <v xml:space="preserve"> Calle Enfermera Medina y Cristobal Colon - Dpto. CAUCETE   -  Sup. 227,50m2</v>
      </c>
      <c r="C5843" s="74"/>
      <c r="E5843" s="178"/>
      <c r="G5843" s="194"/>
    </row>
    <row r="5844" spans="1:7" ht="24" customHeight="1" x14ac:dyDescent="0.2">
      <c r="A5844" s="208" t="s">
        <v>1731</v>
      </c>
      <c r="B5844" s="192" t="str">
        <f t="shared" ref="B5844:B5893" si="2098">IFERROR(VALUE(LEFT(B5845,FIND(".",B5845)-1)),"")</f>
        <v/>
      </c>
      <c r="C5844" s="71" t="str">
        <f>IFERROR(VLOOKUP(B5844,Tabla_CyP,2,FALSE),"VIDRIOS Y ESPEJOS ")</f>
        <v xml:space="preserve">VIDRIOS Y ESPEJOS </v>
      </c>
      <c r="E5844" s="178"/>
      <c r="G5844" s="194"/>
    </row>
    <row r="5845" spans="1:7" ht="24" customHeight="1" x14ac:dyDescent="0.2">
      <c r="A5845" s="208" t="s">
        <v>1732</v>
      </c>
      <c r="B5845" s="193" t="str">
        <f>IFERROR(VLOOKUP(COUNTIF($A$1:A5845,"ANALISIS DE PRECIOS"),Tabla_NumeroItem,2,FALSE),"")</f>
        <v/>
      </c>
      <c r="C5845" s="71" t="str">
        <f>IFERROR(VLOOKUP(B5845,Tabla_CyP,2,FALSE),"")</f>
        <v/>
      </c>
      <c r="E5845" s="178"/>
      <c r="F5845" s="190" t="s">
        <v>1733</v>
      </c>
      <c r="G5845" s="194" t="str">
        <f>IFERROR(VLOOKUP(B5845,Tabla_CyP,4,FALSE),"")</f>
        <v/>
      </c>
    </row>
    <row r="5846" spans="1:7" ht="24" customHeight="1" x14ac:dyDescent="0.2">
      <c r="A5846" s="208"/>
      <c r="B5846" s="100"/>
      <c r="E5846" s="178"/>
      <c r="G5846" s="194"/>
    </row>
    <row r="5847" spans="1:7" ht="24" customHeight="1" x14ac:dyDescent="0.2">
      <c r="A5847" s="419" t="s">
        <v>1734</v>
      </c>
      <c r="B5847" s="420"/>
      <c r="C5847" s="421" t="s">
        <v>1690</v>
      </c>
      <c r="D5847" s="421" t="s">
        <v>1735</v>
      </c>
      <c r="E5847" s="423" t="s">
        <v>1736</v>
      </c>
      <c r="F5847" s="425" t="s">
        <v>1737</v>
      </c>
      <c r="G5847" s="425" t="s">
        <v>1738</v>
      </c>
    </row>
    <row r="5848" spans="1:7" ht="24" customHeight="1" x14ac:dyDescent="0.2">
      <c r="A5848" s="209" t="s">
        <v>1739</v>
      </c>
      <c r="B5848" s="209" t="s">
        <v>1740</v>
      </c>
      <c r="C5848" s="422"/>
      <c r="D5848" s="422"/>
      <c r="E5848" s="424"/>
      <c r="F5848" s="426"/>
      <c r="G5848" s="426"/>
    </row>
    <row r="5849" spans="1:7" ht="24" customHeight="1" x14ac:dyDescent="0.2">
      <c r="A5849" s="189"/>
      <c r="B5849" s="210"/>
      <c r="C5849" s="89" t="s">
        <v>1741</v>
      </c>
      <c r="D5849" s="197"/>
      <c r="E5849" s="198"/>
      <c r="F5849" s="199"/>
      <c r="G5849" s="200"/>
    </row>
    <row r="5850" spans="1:7" ht="24" customHeight="1" x14ac:dyDescent="0.2">
      <c r="A5850" s="211" t="str">
        <f t="shared" ref="A5850:A5863" si="2099">IFERROR(VLOOKUP(C5850,Tabla_Insumos,4,FALSE),"")</f>
        <v/>
      </c>
      <c r="B5850" s="211" t="str">
        <f>IFERROR(VLOOKUP(C5850,Tabla_Insumos,5,FALSE),"")</f>
        <v/>
      </c>
      <c r="C5850" s="220"/>
      <c r="D5850" s="174" t="str">
        <f t="shared" ref="D5850:D5863" si="2100">IFERROR(VLOOKUP(C5850,Tabla_Insumos,2,FALSE),"")</f>
        <v/>
      </c>
      <c r="E5850" s="173"/>
      <c r="F5850" s="201">
        <f t="shared" ref="F5850:F5863" si="2101">IFERROR(VLOOKUP(C5850,Tabla_Insumos,3,FALSE),0)</f>
        <v>0</v>
      </c>
      <c r="G5850" s="201">
        <f t="shared" ref="G5850:G5863" si="2102">ROUND(E5850*F5850,2)</f>
        <v>0</v>
      </c>
    </row>
    <row r="5851" spans="1:7" ht="24" customHeight="1" x14ac:dyDescent="0.2">
      <c r="A5851" s="211" t="str">
        <f t="shared" si="2099"/>
        <v/>
      </c>
      <c r="B5851" s="211" t="str">
        <f t="shared" ref="B5851:B5863" si="2103">IFERROR(VLOOKUP(C5851,Tabla_Insumos,5,FALSE),"")</f>
        <v/>
      </c>
      <c r="C5851" s="220"/>
      <c r="D5851" s="174" t="str">
        <f t="shared" si="2100"/>
        <v/>
      </c>
      <c r="E5851" s="173"/>
      <c r="F5851" s="201">
        <f t="shared" si="2101"/>
        <v>0</v>
      </c>
      <c r="G5851" s="201">
        <f t="shared" si="2102"/>
        <v>0</v>
      </c>
    </row>
    <row r="5852" spans="1:7" ht="24" customHeight="1" x14ac:dyDescent="0.2">
      <c r="A5852" s="211" t="str">
        <f t="shared" si="2099"/>
        <v/>
      </c>
      <c r="B5852" s="211" t="str">
        <f t="shared" si="2103"/>
        <v/>
      </c>
      <c r="C5852" s="227"/>
      <c r="D5852" s="174" t="str">
        <f t="shared" si="2100"/>
        <v/>
      </c>
      <c r="E5852" s="173"/>
      <c r="F5852" s="201">
        <f t="shared" si="2101"/>
        <v>0</v>
      </c>
      <c r="G5852" s="201">
        <f t="shared" si="2102"/>
        <v>0</v>
      </c>
    </row>
    <row r="5853" spans="1:7" ht="24" customHeight="1" x14ac:dyDescent="0.2">
      <c r="A5853" s="211" t="str">
        <f t="shared" si="2099"/>
        <v/>
      </c>
      <c r="B5853" s="211" t="str">
        <f t="shared" si="2103"/>
        <v/>
      </c>
      <c r="C5853" s="220"/>
      <c r="D5853" s="174" t="str">
        <f t="shared" si="2100"/>
        <v/>
      </c>
      <c r="E5853" s="173"/>
      <c r="F5853" s="201">
        <f t="shared" si="2101"/>
        <v>0</v>
      </c>
      <c r="G5853" s="201">
        <f t="shared" si="2102"/>
        <v>0</v>
      </c>
    </row>
    <row r="5854" spans="1:7" ht="24" customHeight="1" x14ac:dyDescent="0.2">
      <c r="A5854" s="211" t="str">
        <f t="shared" si="2099"/>
        <v/>
      </c>
      <c r="B5854" s="211" t="str">
        <f t="shared" si="2103"/>
        <v/>
      </c>
      <c r="C5854" s="221"/>
      <c r="D5854" s="172" t="str">
        <f t="shared" si="2100"/>
        <v/>
      </c>
      <c r="E5854" s="176"/>
      <c r="F5854" s="201">
        <f t="shared" si="2101"/>
        <v>0</v>
      </c>
      <c r="G5854" s="201">
        <f t="shared" si="2102"/>
        <v>0</v>
      </c>
    </row>
    <row r="5855" spans="1:7" ht="24" customHeight="1" x14ac:dyDescent="0.2">
      <c r="A5855" s="211" t="str">
        <f t="shared" si="2099"/>
        <v/>
      </c>
      <c r="B5855" s="211" t="str">
        <f t="shared" si="2103"/>
        <v/>
      </c>
      <c r="C5855" s="221"/>
      <c r="D5855" s="172" t="str">
        <f t="shared" si="2100"/>
        <v/>
      </c>
      <c r="E5855" s="176"/>
      <c r="F5855" s="201">
        <f t="shared" si="2101"/>
        <v>0</v>
      </c>
      <c r="G5855" s="201">
        <f t="shared" si="2102"/>
        <v>0</v>
      </c>
    </row>
    <row r="5856" spans="1:7" ht="24" customHeight="1" x14ac:dyDescent="0.2">
      <c r="A5856" s="211" t="str">
        <f t="shared" si="2099"/>
        <v/>
      </c>
      <c r="B5856" s="211" t="str">
        <f t="shared" si="2103"/>
        <v/>
      </c>
      <c r="C5856" s="221"/>
      <c r="D5856" s="172" t="str">
        <f t="shared" si="2100"/>
        <v/>
      </c>
      <c r="E5856" s="176"/>
      <c r="F5856" s="201">
        <f t="shared" si="2101"/>
        <v>0</v>
      </c>
      <c r="G5856" s="201">
        <f t="shared" si="2102"/>
        <v>0</v>
      </c>
    </row>
    <row r="5857" spans="1:7" ht="24" customHeight="1" x14ac:dyDescent="0.2">
      <c r="A5857" s="211" t="str">
        <f t="shared" si="2099"/>
        <v/>
      </c>
      <c r="B5857" s="211" t="str">
        <f t="shared" si="2103"/>
        <v/>
      </c>
      <c r="C5857" s="221"/>
      <c r="D5857" s="172" t="str">
        <f t="shared" si="2100"/>
        <v/>
      </c>
      <c r="E5857" s="176"/>
      <c r="F5857" s="201">
        <f t="shared" si="2101"/>
        <v>0</v>
      </c>
      <c r="G5857" s="201">
        <f t="shared" si="2102"/>
        <v>0</v>
      </c>
    </row>
    <row r="5858" spans="1:7" ht="24" customHeight="1" x14ac:dyDescent="0.2">
      <c r="A5858" s="211" t="str">
        <f t="shared" si="2099"/>
        <v/>
      </c>
      <c r="B5858" s="211" t="str">
        <f t="shared" si="2103"/>
        <v/>
      </c>
      <c r="C5858" s="221"/>
      <c r="D5858" s="172" t="str">
        <f t="shared" si="2100"/>
        <v/>
      </c>
      <c r="E5858" s="176"/>
      <c r="F5858" s="201">
        <f t="shared" si="2101"/>
        <v>0</v>
      </c>
      <c r="G5858" s="201">
        <f t="shared" si="2102"/>
        <v>0</v>
      </c>
    </row>
    <row r="5859" spans="1:7" ht="24" customHeight="1" x14ac:dyDescent="0.2">
      <c r="A5859" s="211" t="str">
        <f t="shared" si="2099"/>
        <v/>
      </c>
      <c r="B5859" s="211" t="str">
        <f t="shared" si="2103"/>
        <v/>
      </c>
      <c r="C5859" s="221"/>
      <c r="D5859" s="172" t="str">
        <f t="shared" si="2100"/>
        <v/>
      </c>
      <c r="E5859" s="176"/>
      <c r="F5859" s="201">
        <f t="shared" si="2101"/>
        <v>0</v>
      </c>
      <c r="G5859" s="201">
        <f t="shared" si="2102"/>
        <v>0</v>
      </c>
    </row>
    <row r="5860" spans="1:7" ht="24" customHeight="1" x14ac:dyDescent="0.2">
      <c r="A5860" s="211" t="str">
        <f t="shared" si="2099"/>
        <v/>
      </c>
      <c r="B5860" s="211" t="str">
        <f t="shared" si="2103"/>
        <v/>
      </c>
      <c r="C5860" s="221"/>
      <c r="D5860" s="172" t="str">
        <f t="shared" si="2100"/>
        <v/>
      </c>
      <c r="E5860" s="176"/>
      <c r="F5860" s="201">
        <f t="shared" si="2101"/>
        <v>0</v>
      </c>
      <c r="G5860" s="201">
        <f t="shared" si="2102"/>
        <v>0</v>
      </c>
    </row>
    <row r="5861" spans="1:7" ht="24" customHeight="1" x14ac:dyDescent="0.2">
      <c r="A5861" s="211" t="str">
        <f t="shared" si="2099"/>
        <v/>
      </c>
      <c r="B5861" s="211" t="str">
        <f t="shared" si="2103"/>
        <v/>
      </c>
      <c r="C5861" s="221"/>
      <c r="D5861" s="172" t="str">
        <f t="shared" si="2100"/>
        <v/>
      </c>
      <c r="E5861" s="176"/>
      <c r="F5861" s="201">
        <f t="shared" si="2101"/>
        <v>0</v>
      </c>
      <c r="G5861" s="201">
        <f t="shared" si="2102"/>
        <v>0</v>
      </c>
    </row>
    <row r="5862" spans="1:7" ht="24" customHeight="1" x14ac:dyDescent="0.2">
      <c r="A5862" s="211" t="str">
        <f t="shared" si="2099"/>
        <v/>
      </c>
      <c r="B5862" s="211" t="str">
        <f t="shared" si="2103"/>
        <v/>
      </c>
      <c r="C5862" s="221"/>
      <c r="D5862" s="172" t="str">
        <f t="shared" si="2100"/>
        <v/>
      </c>
      <c r="E5862" s="176"/>
      <c r="F5862" s="201">
        <f t="shared" si="2101"/>
        <v>0</v>
      </c>
      <c r="G5862" s="201">
        <f t="shared" si="2102"/>
        <v>0</v>
      </c>
    </row>
    <row r="5863" spans="1:7" ht="24" customHeight="1" x14ac:dyDescent="0.2">
      <c r="A5863" s="211" t="str">
        <f t="shared" si="2099"/>
        <v/>
      </c>
      <c r="B5863" s="211" t="str">
        <f t="shared" si="2103"/>
        <v/>
      </c>
      <c r="C5863" s="221"/>
      <c r="D5863" s="172" t="str">
        <f t="shared" si="2100"/>
        <v/>
      </c>
      <c r="E5863" s="176"/>
      <c r="F5863" s="202">
        <f t="shared" si="2101"/>
        <v>0</v>
      </c>
      <c r="G5863" s="201">
        <f t="shared" si="2102"/>
        <v>0</v>
      </c>
    </row>
    <row r="5864" spans="1:7" ht="24" customHeight="1" x14ac:dyDescent="0.2">
      <c r="A5864" s="212"/>
      <c r="E5864" s="178"/>
      <c r="F5864" s="195" t="s">
        <v>1742</v>
      </c>
      <c r="G5864" s="222">
        <f t="shared" ref="G5864:G5913" si="2104">SUBTOTAL(9,G5850:G5863)</f>
        <v>0</v>
      </c>
    </row>
    <row r="5865" spans="1:7" ht="24" customHeight="1" x14ac:dyDescent="0.2">
      <c r="A5865" s="212"/>
      <c r="C5865" s="74" t="s">
        <v>1743</v>
      </c>
      <c r="E5865" s="178"/>
      <c r="G5865" s="194"/>
    </row>
    <row r="5866" spans="1:7" ht="24" customHeight="1" x14ac:dyDescent="0.2">
      <c r="A5866" s="211" t="str">
        <f t="shared" ref="A5866:A5873" si="2105">IFERROR(VLOOKUP(C5866,Tabla_Insumos,4,FALSE),"")</f>
        <v/>
      </c>
      <c r="B5866" s="211" t="str">
        <f t="shared" ref="B5866:B5873" si="2106">IFERROR(VLOOKUP(A5866,Tabla_Indices,5,FALSE),"")</f>
        <v/>
      </c>
      <c r="C5866" s="220"/>
      <c r="D5866" s="174" t="str">
        <f t="shared" ref="D5866:D5873" si="2107">IFERROR(VLOOKUP(C5866,Tabla_Insumos,2,FALSE),"")</f>
        <v/>
      </c>
      <c r="E5866" s="173"/>
      <c r="F5866" s="201">
        <f t="shared" ref="F5866:F5873" si="2108">IFERROR(VLOOKUP(C5866,Tabla_Insumos,3,FALSE),0)</f>
        <v>0</v>
      </c>
      <c r="G5866" s="201">
        <f t="shared" ref="G5866:G5873" si="2109">ROUND(E5866*F5866,2)</f>
        <v>0</v>
      </c>
    </row>
    <row r="5867" spans="1:7" ht="24" customHeight="1" x14ac:dyDescent="0.2">
      <c r="A5867" s="211" t="str">
        <f t="shared" si="2105"/>
        <v/>
      </c>
      <c r="B5867" s="211" t="str">
        <f t="shared" si="2106"/>
        <v/>
      </c>
      <c r="C5867" s="220"/>
      <c r="D5867" s="174" t="str">
        <f t="shared" si="2107"/>
        <v/>
      </c>
      <c r="E5867" s="173"/>
      <c r="F5867" s="201">
        <f t="shared" si="2108"/>
        <v>0</v>
      </c>
      <c r="G5867" s="201">
        <f t="shared" si="2109"/>
        <v>0</v>
      </c>
    </row>
    <row r="5868" spans="1:7" ht="24" customHeight="1" x14ac:dyDescent="0.2">
      <c r="A5868" s="211" t="str">
        <f t="shared" si="2105"/>
        <v/>
      </c>
      <c r="B5868" s="211" t="str">
        <f t="shared" si="2106"/>
        <v/>
      </c>
      <c r="C5868" s="220"/>
      <c r="D5868" s="174" t="str">
        <f t="shared" si="2107"/>
        <v/>
      </c>
      <c r="E5868" s="173"/>
      <c r="F5868" s="201">
        <f t="shared" si="2108"/>
        <v>0</v>
      </c>
      <c r="G5868" s="201">
        <f t="shared" si="2109"/>
        <v>0</v>
      </c>
    </row>
    <row r="5869" spans="1:7" ht="24" customHeight="1" x14ac:dyDescent="0.2">
      <c r="A5869" s="211" t="str">
        <f t="shared" si="2105"/>
        <v/>
      </c>
      <c r="B5869" s="211" t="str">
        <f t="shared" si="2106"/>
        <v/>
      </c>
      <c r="C5869" s="220"/>
      <c r="D5869" s="174" t="str">
        <f t="shared" si="2107"/>
        <v/>
      </c>
      <c r="E5869" s="173"/>
      <c r="F5869" s="201">
        <f t="shared" si="2108"/>
        <v>0</v>
      </c>
      <c r="G5869" s="201">
        <f t="shared" si="2109"/>
        <v>0</v>
      </c>
    </row>
    <row r="5870" spans="1:7" ht="24" customHeight="1" x14ac:dyDescent="0.2">
      <c r="A5870" s="211" t="str">
        <f t="shared" si="2105"/>
        <v/>
      </c>
      <c r="B5870" s="211" t="str">
        <f t="shared" si="2106"/>
        <v/>
      </c>
      <c r="C5870" s="220"/>
      <c r="D5870" s="174" t="str">
        <f t="shared" si="2107"/>
        <v/>
      </c>
      <c r="E5870" s="173"/>
      <c r="F5870" s="201">
        <f t="shared" si="2108"/>
        <v>0</v>
      </c>
      <c r="G5870" s="201">
        <f t="shared" si="2109"/>
        <v>0</v>
      </c>
    </row>
    <row r="5871" spans="1:7" ht="24" customHeight="1" x14ac:dyDescent="0.2">
      <c r="A5871" s="211" t="str">
        <f t="shared" si="2105"/>
        <v/>
      </c>
      <c r="B5871" s="211" t="str">
        <f t="shared" si="2106"/>
        <v/>
      </c>
      <c r="C5871" s="220"/>
      <c r="D5871" s="174" t="str">
        <f t="shared" si="2107"/>
        <v/>
      </c>
      <c r="E5871" s="173"/>
      <c r="F5871" s="201">
        <f t="shared" si="2108"/>
        <v>0</v>
      </c>
      <c r="G5871" s="201">
        <f t="shared" si="2109"/>
        <v>0</v>
      </c>
    </row>
    <row r="5872" spans="1:7" ht="24" customHeight="1" x14ac:dyDescent="0.2">
      <c r="A5872" s="211" t="str">
        <f t="shared" si="2105"/>
        <v/>
      </c>
      <c r="B5872" s="211" t="str">
        <f t="shared" si="2106"/>
        <v/>
      </c>
      <c r="C5872" s="221"/>
      <c r="D5872" s="172" t="str">
        <f t="shared" si="2107"/>
        <v/>
      </c>
      <c r="E5872" s="176"/>
      <c r="F5872" s="201">
        <f t="shared" si="2108"/>
        <v>0</v>
      </c>
      <c r="G5872" s="201">
        <f t="shared" si="2109"/>
        <v>0</v>
      </c>
    </row>
    <row r="5873" spans="1:7" ht="24" customHeight="1" x14ac:dyDescent="0.2">
      <c r="A5873" s="211" t="str">
        <f t="shared" si="2105"/>
        <v/>
      </c>
      <c r="B5873" s="211" t="str">
        <f t="shared" si="2106"/>
        <v/>
      </c>
      <c r="C5873" s="221"/>
      <c r="D5873" s="172" t="str">
        <f t="shared" si="2107"/>
        <v/>
      </c>
      <c r="E5873" s="176"/>
      <c r="F5873" s="201">
        <f t="shared" si="2108"/>
        <v>0</v>
      </c>
      <c r="G5873" s="201">
        <f t="shared" si="2109"/>
        <v>0</v>
      </c>
    </row>
    <row r="5874" spans="1:7" ht="24" customHeight="1" x14ac:dyDescent="0.2">
      <c r="A5874" s="212"/>
      <c r="E5874" s="178"/>
      <c r="F5874" s="195" t="s">
        <v>1744</v>
      </c>
      <c r="G5874" s="222">
        <f t="shared" ref="G5874:G5923" si="2110">SUBTOTAL(9,G5866:G5873)</f>
        <v>0</v>
      </c>
    </row>
    <row r="5875" spans="1:7" ht="24" customHeight="1" x14ac:dyDescent="0.2">
      <c r="A5875" s="212"/>
      <c r="C5875" s="74" t="s">
        <v>1745</v>
      </c>
      <c r="E5875" s="178"/>
      <c r="G5875" s="194"/>
    </row>
    <row r="5876" spans="1:7" ht="24" customHeight="1" x14ac:dyDescent="0.2">
      <c r="A5876" s="211" t="str">
        <f t="shared" ref="A5876:A5884" si="2111">IFERROR(VLOOKUP(C5876,Tabla_Insumos,4,FALSE),"")</f>
        <v/>
      </c>
      <c r="B5876" s="211" t="str">
        <f t="shared" ref="B5876:B5884" si="2112">IFERROR(VLOOKUP(C5876,Tabla_Insumos,5,FALSE),"")</f>
        <v/>
      </c>
      <c r="C5876" s="220"/>
      <c r="D5876" s="174" t="str">
        <f t="shared" ref="D5876:D5884" si="2113">IFERROR(VLOOKUP(C5876,Tabla_Insumos,2,FALSE),"")</f>
        <v/>
      </c>
      <c r="E5876" s="173"/>
      <c r="F5876" s="201">
        <f t="shared" ref="F5876:F5884" si="2114">IFERROR(VLOOKUP(C5876,Tabla_Insumos,3,FALSE),0)</f>
        <v>0</v>
      </c>
      <c r="G5876" s="201">
        <f t="shared" ref="G5876:G5884" si="2115">ROUND(E5876*F5876,2)</f>
        <v>0</v>
      </c>
    </row>
    <row r="5877" spans="1:7" ht="24" customHeight="1" x14ac:dyDescent="0.2">
      <c r="A5877" s="211" t="str">
        <f t="shared" si="2111"/>
        <v/>
      </c>
      <c r="B5877" s="211" t="str">
        <f t="shared" si="2112"/>
        <v/>
      </c>
      <c r="C5877" s="220"/>
      <c r="D5877" s="174" t="str">
        <f t="shared" si="2113"/>
        <v/>
      </c>
      <c r="E5877" s="173"/>
      <c r="F5877" s="201">
        <f t="shared" si="2114"/>
        <v>0</v>
      </c>
      <c r="G5877" s="201">
        <f t="shared" si="2115"/>
        <v>0</v>
      </c>
    </row>
    <row r="5878" spans="1:7" ht="24" customHeight="1" x14ac:dyDescent="0.2">
      <c r="A5878" s="211" t="str">
        <f t="shared" si="2111"/>
        <v/>
      </c>
      <c r="B5878" s="211" t="str">
        <f t="shared" si="2112"/>
        <v/>
      </c>
      <c r="C5878" s="221"/>
      <c r="D5878" s="172" t="str">
        <f t="shared" si="2113"/>
        <v/>
      </c>
      <c r="E5878" s="176"/>
      <c r="F5878" s="201">
        <f t="shared" si="2114"/>
        <v>0</v>
      </c>
      <c r="G5878" s="201">
        <f t="shared" si="2115"/>
        <v>0</v>
      </c>
    </row>
    <row r="5879" spans="1:7" ht="24" customHeight="1" x14ac:dyDescent="0.2">
      <c r="A5879" s="211" t="str">
        <f t="shared" si="2111"/>
        <v/>
      </c>
      <c r="B5879" s="211" t="str">
        <f t="shared" si="2112"/>
        <v/>
      </c>
      <c r="C5879" s="221"/>
      <c r="D5879" s="172" t="str">
        <f t="shared" si="2113"/>
        <v/>
      </c>
      <c r="E5879" s="176"/>
      <c r="F5879" s="201">
        <f t="shared" si="2114"/>
        <v>0</v>
      </c>
      <c r="G5879" s="201">
        <f t="shared" si="2115"/>
        <v>0</v>
      </c>
    </row>
    <row r="5880" spans="1:7" ht="24" customHeight="1" x14ac:dyDescent="0.2">
      <c r="A5880" s="211" t="str">
        <f t="shared" si="2111"/>
        <v/>
      </c>
      <c r="B5880" s="211" t="str">
        <f t="shared" si="2112"/>
        <v/>
      </c>
      <c r="C5880" s="221"/>
      <c r="D5880" s="172" t="str">
        <f t="shared" si="2113"/>
        <v/>
      </c>
      <c r="E5880" s="176"/>
      <c r="F5880" s="201">
        <f t="shared" si="2114"/>
        <v>0</v>
      </c>
      <c r="G5880" s="201">
        <f t="shared" si="2115"/>
        <v>0</v>
      </c>
    </row>
    <row r="5881" spans="1:7" ht="24" customHeight="1" x14ac:dyDescent="0.2">
      <c r="A5881" s="211" t="str">
        <f t="shared" si="2111"/>
        <v/>
      </c>
      <c r="B5881" s="211" t="str">
        <f t="shared" si="2112"/>
        <v/>
      </c>
      <c r="C5881" s="221"/>
      <c r="D5881" s="172" t="str">
        <f t="shared" si="2113"/>
        <v/>
      </c>
      <c r="E5881" s="176"/>
      <c r="F5881" s="201">
        <f t="shared" si="2114"/>
        <v>0</v>
      </c>
      <c r="G5881" s="201">
        <f t="shared" si="2115"/>
        <v>0</v>
      </c>
    </row>
    <row r="5882" spans="1:7" ht="24" customHeight="1" x14ac:dyDescent="0.2">
      <c r="A5882" s="211" t="str">
        <f t="shared" si="2111"/>
        <v/>
      </c>
      <c r="B5882" s="211" t="str">
        <f t="shared" si="2112"/>
        <v/>
      </c>
      <c r="C5882" s="221"/>
      <c r="D5882" s="172" t="str">
        <f t="shared" si="2113"/>
        <v/>
      </c>
      <c r="E5882" s="176"/>
      <c r="F5882" s="201">
        <f t="shared" si="2114"/>
        <v>0</v>
      </c>
      <c r="G5882" s="201">
        <f t="shared" si="2115"/>
        <v>0</v>
      </c>
    </row>
    <row r="5883" spans="1:7" ht="24" customHeight="1" x14ac:dyDescent="0.2">
      <c r="A5883" s="211" t="str">
        <f t="shared" si="2111"/>
        <v/>
      </c>
      <c r="B5883" s="211" t="str">
        <f t="shared" si="2112"/>
        <v/>
      </c>
      <c r="C5883" s="221"/>
      <c r="D5883" s="172" t="str">
        <f t="shared" si="2113"/>
        <v/>
      </c>
      <c r="E5883" s="176"/>
      <c r="F5883" s="201">
        <f t="shared" si="2114"/>
        <v>0</v>
      </c>
      <c r="G5883" s="201">
        <f t="shared" si="2115"/>
        <v>0</v>
      </c>
    </row>
    <row r="5884" spans="1:7" ht="24" customHeight="1" x14ac:dyDescent="0.2">
      <c r="A5884" s="211" t="str">
        <f t="shared" si="2111"/>
        <v/>
      </c>
      <c r="B5884" s="211" t="str">
        <f t="shared" si="2112"/>
        <v/>
      </c>
      <c r="C5884" s="221"/>
      <c r="D5884" s="172" t="str">
        <f t="shared" si="2113"/>
        <v/>
      </c>
      <c r="E5884" s="176"/>
      <c r="F5884" s="201">
        <f t="shared" si="2114"/>
        <v>0</v>
      </c>
      <c r="G5884" s="201">
        <f t="shared" si="2115"/>
        <v>0</v>
      </c>
    </row>
    <row r="5885" spans="1:7" ht="24" customHeight="1" x14ac:dyDescent="0.2">
      <c r="A5885" s="213"/>
      <c r="E5885" s="178"/>
      <c r="F5885" s="195" t="s">
        <v>1746</v>
      </c>
      <c r="G5885" s="222">
        <f t="shared" ref="G5885:G5934" si="2116">SUBTOTAL(9,G5876:G5884)</f>
        <v>0</v>
      </c>
    </row>
    <row r="5886" spans="1:7" ht="24" customHeight="1" x14ac:dyDescent="0.2">
      <c r="A5886" s="212"/>
      <c r="E5886" s="178"/>
      <c r="G5886" s="194"/>
    </row>
    <row r="5887" spans="1:7" ht="24" customHeight="1" x14ac:dyDescent="0.2">
      <c r="A5887" s="214" t="str">
        <f t="shared" ref="A5887" si="2117">B5845</f>
        <v/>
      </c>
      <c r="B5887" s="98" t="str">
        <f t="shared" ref="B5887" si="2118">C5845</f>
        <v/>
      </c>
      <c r="C5887" s="197"/>
      <c r="D5887" s="197" t="s">
        <v>1747</v>
      </c>
      <c r="E5887" s="198"/>
      <c r="F5887" s="225" t="s">
        <v>1748</v>
      </c>
      <c r="G5887" s="226">
        <f t="shared" ref="G5887:G5936" si="2119">SUBTOTAL(9,G5850:G5886)</f>
        <v>0</v>
      </c>
    </row>
    <row r="5888" spans="1:7" ht="24" customHeight="1" x14ac:dyDescent="0.2">
      <c r="A5888" s="203" t="s">
        <v>1725</v>
      </c>
      <c r="B5888" s="204"/>
      <c r="C5888" s="99"/>
      <c r="D5888" s="99"/>
      <c r="E5888" s="99"/>
      <c r="F5888" s="99"/>
      <c r="G5888" s="215"/>
    </row>
    <row r="5889" spans="1:7" ht="24" customHeight="1" x14ac:dyDescent="0.2">
      <c r="A5889" s="206" t="s">
        <v>1726</v>
      </c>
      <c r="B5889" s="207" t="str">
        <f>Comitente</f>
        <v>SUBSECRETARIA DE OBRAS PUBLICAS</v>
      </c>
      <c r="C5889" s="216"/>
      <c r="D5889" s="74"/>
      <c r="E5889" s="74"/>
      <c r="F5889" s="190"/>
      <c r="G5889" s="191"/>
    </row>
    <row r="5890" spans="1:7" ht="24" customHeight="1" x14ac:dyDescent="0.2">
      <c r="A5890" s="206" t="s">
        <v>1727</v>
      </c>
      <c r="B5890" s="207">
        <f>Contratista</f>
        <v>0</v>
      </c>
      <c r="C5890" s="217"/>
      <c r="D5890" s="217"/>
      <c r="E5890" s="217"/>
      <c r="F5890" s="190"/>
      <c r="G5890" s="191"/>
    </row>
    <row r="5891" spans="1:7" ht="24" customHeight="1" x14ac:dyDescent="0.2">
      <c r="A5891" s="206" t="s">
        <v>1728</v>
      </c>
      <c r="B5891" s="207" t="str">
        <f>Obra</f>
        <v>CAPS. VIRGEN DE GUADALUPE</v>
      </c>
      <c r="C5891" s="217"/>
      <c r="D5891" s="217"/>
      <c r="E5891" s="217"/>
      <c r="F5891" s="190" t="s">
        <v>1729</v>
      </c>
      <c r="G5891" s="218">
        <f>Fecha_Base</f>
        <v>0</v>
      </c>
    </row>
    <row r="5892" spans="1:7" ht="24" customHeight="1" x14ac:dyDescent="0.2">
      <c r="A5892" s="208" t="s">
        <v>1730</v>
      </c>
      <c r="B5892" s="100" t="str">
        <f>Ubicación</f>
        <v xml:space="preserve"> Calle Enfermera Medina y Cristobal Colon - Dpto. CAUCETE   -  Sup. 227,50m2</v>
      </c>
      <c r="C5892" s="74"/>
      <c r="E5892" s="178"/>
      <c r="G5892" s="194"/>
    </row>
    <row r="5893" spans="1:7" ht="24" customHeight="1" x14ac:dyDescent="0.2">
      <c r="A5893" s="208" t="s">
        <v>1731</v>
      </c>
      <c r="B5893" s="192" t="str">
        <f t="shared" si="2098"/>
        <v/>
      </c>
      <c r="C5893" s="71" t="str">
        <f>IFERROR(VLOOKUP(B5893,Tabla_CyP,2,FALSE),"VIDRIOS Y ESPEJOS ")</f>
        <v xml:space="preserve">VIDRIOS Y ESPEJOS </v>
      </c>
      <c r="E5893" s="178"/>
      <c r="G5893" s="194"/>
    </row>
    <row r="5894" spans="1:7" ht="24" customHeight="1" x14ac:dyDescent="0.2">
      <c r="A5894" s="208" t="s">
        <v>1732</v>
      </c>
      <c r="B5894" s="193" t="str">
        <f>IFERROR(VLOOKUP(COUNTIF($A$1:A5894,"ANALISIS DE PRECIOS"),Tabla_NumeroItem,2,FALSE),"")</f>
        <v/>
      </c>
      <c r="C5894" s="71" t="str">
        <f>IFERROR(VLOOKUP(B5894,Tabla_CyP,2,FALSE),"")</f>
        <v/>
      </c>
      <c r="E5894" s="178"/>
      <c r="F5894" s="190" t="s">
        <v>1733</v>
      </c>
      <c r="G5894" s="194" t="str">
        <f>IFERROR(VLOOKUP(B5894,Tabla_CyP,4,FALSE),"")</f>
        <v/>
      </c>
    </row>
    <row r="5895" spans="1:7" ht="24" customHeight="1" x14ac:dyDescent="0.2">
      <c r="A5895" s="208"/>
      <c r="B5895" s="100"/>
      <c r="E5895" s="178"/>
      <c r="G5895" s="194"/>
    </row>
    <row r="5896" spans="1:7" ht="24" customHeight="1" x14ac:dyDescent="0.2">
      <c r="A5896" s="419" t="s">
        <v>1734</v>
      </c>
      <c r="B5896" s="420"/>
      <c r="C5896" s="421" t="s">
        <v>1690</v>
      </c>
      <c r="D5896" s="421" t="s">
        <v>1735</v>
      </c>
      <c r="E5896" s="423" t="s">
        <v>1736</v>
      </c>
      <c r="F5896" s="425" t="s">
        <v>1737</v>
      </c>
      <c r="G5896" s="425" t="s">
        <v>1738</v>
      </c>
    </row>
    <row r="5897" spans="1:7" ht="24" customHeight="1" x14ac:dyDescent="0.2">
      <c r="A5897" s="209" t="s">
        <v>1739</v>
      </c>
      <c r="B5897" s="209" t="s">
        <v>1740</v>
      </c>
      <c r="C5897" s="422"/>
      <c r="D5897" s="422"/>
      <c r="E5897" s="424"/>
      <c r="F5897" s="426"/>
      <c r="G5897" s="426"/>
    </row>
    <row r="5898" spans="1:7" ht="24" customHeight="1" x14ac:dyDescent="0.2">
      <c r="A5898" s="189"/>
      <c r="B5898" s="210"/>
      <c r="C5898" s="89" t="s">
        <v>1741</v>
      </c>
      <c r="D5898" s="197"/>
      <c r="E5898" s="198"/>
      <c r="F5898" s="199"/>
      <c r="G5898" s="200"/>
    </row>
    <row r="5899" spans="1:7" ht="24" customHeight="1" x14ac:dyDescent="0.2">
      <c r="A5899" s="211" t="str">
        <f t="shared" ref="A5899:A5912" si="2120">IFERROR(VLOOKUP(C5899,Tabla_Insumos,4,FALSE),"")</f>
        <v/>
      </c>
      <c r="B5899" s="211" t="str">
        <f>IFERROR(VLOOKUP(C5899,Tabla_Insumos,5,FALSE),"")</f>
        <v/>
      </c>
      <c r="C5899" s="220"/>
      <c r="D5899" s="174" t="str">
        <f t="shared" ref="D5899:D5912" si="2121">IFERROR(VLOOKUP(C5899,Tabla_Insumos,2,FALSE),"")</f>
        <v/>
      </c>
      <c r="E5899" s="173"/>
      <c r="F5899" s="201">
        <f t="shared" ref="F5899:F5912" si="2122">IFERROR(VLOOKUP(C5899,Tabla_Insumos,3,FALSE),0)</f>
        <v>0</v>
      </c>
      <c r="G5899" s="201">
        <f t="shared" ref="G5899:G5912" si="2123">ROUND(E5899*F5899,2)</f>
        <v>0</v>
      </c>
    </row>
    <row r="5900" spans="1:7" ht="24" customHeight="1" x14ac:dyDescent="0.2">
      <c r="A5900" s="211" t="str">
        <f t="shared" si="2120"/>
        <v/>
      </c>
      <c r="B5900" s="211" t="str">
        <f t="shared" ref="B5900:B5912" si="2124">IFERROR(VLOOKUP(C5900,Tabla_Insumos,5,FALSE),"")</f>
        <v/>
      </c>
      <c r="C5900" s="220"/>
      <c r="D5900" s="174" t="str">
        <f t="shared" si="2121"/>
        <v/>
      </c>
      <c r="E5900" s="173"/>
      <c r="F5900" s="201">
        <f t="shared" si="2122"/>
        <v>0</v>
      </c>
      <c r="G5900" s="201">
        <f t="shared" si="2123"/>
        <v>0</v>
      </c>
    </row>
    <row r="5901" spans="1:7" ht="24" customHeight="1" x14ac:dyDescent="0.2">
      <c r="A5901" s="211" t="str">
        <f t="shared" si="2120"/>
        <v/>
      </c>
      <c r="B5901" s="211" t="str">
        <f t="shared" si="2124"/>
        <v/>
      </c>
      <c r="C5901" s="227"/>
      <c r="D5901" s="174" t="str">
        <f t="shared" si="2121"/>
        <v/>
      </c>
      <c r="E5901" s="173"/>
      <c r="F5901" s="201">
        <f t="shared" si="2122"/>
        <v>0</v>
      </c>
      <c r="G5901" s="201">
        <f t="shared" si="2123"/>
        <v>0</v>
      </c>
    </row>
    <row r="5902" spans="1:7" ht="24" customHeight="1" x14ac:dyDescent="0.2">
      <c r="A5902" s="211" t="str">
        <f t="shared" si="2120"/>
        <v/>
      </c>
      <c r="B5902" s="211" t="str">
        <f t="shared" si="2124"/>
        <v/>
      </c>
      <c r="C5902" s="220"/>
      <c r="D5902" s="174" t="str">
        <f t="shared" si="2121"/>
        <v/>
      </c>
      <c r="E5902" s="173"/>
      <c r="F5902" s="201">
        <f t="shared" si="2122"/>
        <v>0</v>
      </c>
      <c r="G5902" s="201">
        <f t="shared" si="2123"/>
        <v>0</v>
      </c>
    </row>
    <row r="5903" spans="1:7" ht="24" customHeight="1" x14ac:dyDescent="0.2">
      <c r="A5903" s="211" t="str">
        <f t="shared" si="2120"/>
        <v/>
      </c>
      <c r="B5903" s="211" t="str">
        <f t="shared" si="2124"/>
        <v/>
      </c>
      <c r="C5903" s="221"/>
      <c r="D5903" s="172" t="str">
        <f t="shared" si="2121"/>
        <v/>
      </c>
      <c r="E5903" s="176"/>
      <c r="F5903" s="201">
        <f t="shared" si="2122"/>
        <v>0</v>
      </c>
      <c r="G5903" s="201">
        <f t="shared" si="2123"/>
        <v>0</v>
      </c>
    </row>
    <row r="5904" spans="1:7" ht="24" customHeight="1" x14ac:dyDescent="0.2">
      <c r="A5904" s="211" t="str">
        <f t="shared" si="2120"/>
        <v/>
      </c>
      <c r="B5904" s="211" t="str">
        <f t="shared" si="2124"/>
        <v/>
      </c>
      <c r="C5904" s="221"/>
      <c r="D5904" s="172" t="str">
        <f t="shared" si="2121"/>
        <v/>
      </c>
      <c r="E5904" s="176"/>
      <c r="F5904" s="201">
        <f t="shared" si="2122"/>
        <v>0</v>
      </c>
      <c r="G5904" s="201">
        <f t="shared" si="2123"/>
        <v>0</v>
      </c>
    </row>
    <row r="5905" spans="1:7" ht="24" customHeight="1" x14ac:dyDescent="0.2">
      <c r="A5905" s="211" t="str">
        <f t="shared" si="2120"/>
        <v/>
      </c>
      <c r="B5905" s="211" t="str">
        <f t="shared" si="2124"/>
        <v/>
      </c>
      <c r="C5905" s="221"/>
      <c r="D5905" s="172" t="str">
        <f t="shared" si="2121"/>
        <v/>
      </c>
      <c r="E5905" s="176"/>
      <c r="F5905" s="201">
        <f t="shared" si="2122"/>
        <v>0</v>
      </c>
      <c r="G5905" s="201">
        <f t="shared" si="2123"/>
        <v>0</v>
      </c>
    </row>
    <row r="5906" spans="1:7" ht="24" customHeight="1" x14ac:dyDescent="0.2">
      <c r="A5906" s="211" t="str">
        <f t="shared" si="2120"/>
        <v/>
      </c>
      <c r="B5906" s="211" t="str">
        <f t="shared" si="2124"/>
        <v/>
      </c>
      <c r="C5906" s="221"/>
      <c r="D5906" s="172" t="str">
        <f t="shared" si="2121"/>
        <v/>
      </c>
      <c r="E5906" s="176"/>
      <c r="F5906" s="201">
        <f t="shared" si="2122"/>
        <v>0</v>
      </c>
      <c r="G5906" s="201">
        <f t="shared" si="2123"/>
        <v>0</v>
      </c>
    </row>
    <row r="5907" spans="1:7" ht="24" customHeight="1" x14ac:dyDescent="0.2">
      <c r="A5907" s="211" t="str">
        <f t="shared" si="2120"/>
        <v/>
      </c>
      <c r="B5907" s="211" t="str">
        <f t="shared" si="2124"/>
        <v/>
      </c>
      <c r="C5907" s="221"/>
      <c r="D5907" s="172" t="str">
        <f t="shared" si="2121"/>
        <v/>
      </c>
      <c r="E5907" s="176"/>
      <c r="F5907" s="201">
        <f t="shared" si="2122"/>
        <v>0</v>
      </c>
      <c r="G5907" s="201">
        <f t="shared" si="2123"/>
        <v>0</v>
      </c>
    </row>
    <row r="5908" spans="1:7" ht="24" customHeight="1" x14ac:dyDescent="0.2">
      <c r="A5908" s="211" t="str">
        <f t="shared" si="2120"/>
        <v/>
      </c>
      <c r="B5908" s="211" t="str">
        <f t="shared" si="2124"/>
        <v/>
      </c>
      <c r="C5908" s="221"/>
      <c r="D5908" s="172" t="str">
        <f t="shared" si="2121"/>
        <v/>
      </c>
      <c r="E5908" s="176"/>
      <c r="F5908" s="201">
        <f t="shared" si="2122"/>
        <v>0</v>
      </c>
      <c r="G5908" s="201">
        <f t="shared" si="2123"/>
        <v>0</v>
      </c>
    </row>
    <row r="5909" spans="1:7" ht="24" customHeight="1" x14ac:dyDescent="0.2">
      <c r="A5909" s="211" t="str">
        <f t="shared" si="2120"/>
        <v/>
      </c>
      <c r="B5909" s="211" t="str">
        <f t="shared" si="2124"/>
        <v/>
      </c>
      <c r="C5909" s="221"/>
      <c r="D5909" s="172" t="str">
        <f t="shared" si="2121"/>
        <v/>
      </c>
      <c r="E5909" s="176"/>
      <c r="F5909" s="201">
        <f t="shared" si="2122"/>
        <v>0</v>
      </c>
      <c r="G5909" s="201">
        <f t="shared" si="2123"/>
        <v>0</v>
      </c>
    </row>
    <row r="5910" spans="1:7" ht="24" customHeight="1" x14ac:dyDescent="0.2">
      <c r="A5910" s="211" t="str">
        <f t="shared" si="2120"/>
        <v/>
      </c>
      <c r="B5910" s="211" t="str">
        <f t="shared" si="2124"/>
        <v/>
      </c>
      <c r="C5910" s="221"/>
      <c r="D5910" s="172" t="str">
        <f t="shared" si="2121"/>
        <v/>
      </c>
      <c r="E5910" s="176"/>
      <c r="F5910" s="201">
        <f t="shared" si="2122"/>
        <v>0</v>
      </c>
      <c r="G5910" s="201">
        <f t="shared" si="2123"/>
        <v>0</v>
      </c>
    </row>
    <row r="5911" spans="1:7" ht="24" customHeight="1" x14ac:dyDescent="0.2">
      <c r="A5911" s="211" t="str">
        <f t="shared" si="2120"/>
        <v/>
      </c>
      <c r="B5911" s="211" t="str">
        <f t="shared" si="2124"/>
        <v/>
      </c>
      <c r="C5911" s="221"/>
      <c r="D5911" s="172" t="str">
        <f t="shared" si="2121"/>
        <v/>
      </c>
      <c r="E5911" s="176"/>
      <c r="F5911" s="201">
        <f t="shared" si="2122"/>
        <v>0</v>
      </c>
      <c r="G5911" s="201">
        <f t="shared" si="2123"/>
        <v>0</v>
      </c>
    </row>
    <row r="5912" spans="1:7" ht="24" customHeight="1" x14ac:dyDescent="0.2">
      <c r="A5912" s="211" t="str">
        <f t="shared" si="2120"/>
        <v/>
      </c>
      <c r="B5912" s="211" t="str">
        <f t="shared" si="2124"/>
        <v/>
      </c>
      <c r="C5912" s="221"/>
      <c r="D5912" s="172" t="str">
        <f t="shared" si="2121"/>
        <v/>
      </c>
      <c r="E5912" s="176"/>
      <c r="F5912" s="202">
        <f t="shared" si="2122"/>
        <v>0</v>
      </c>
      <c r="G5912" s="201">
        <f t="shared" si="2123"/>
        <v>0</v>
      </c>
    </row>
    <row r="5913" spans="1:7" ht="24" customHeight="1" x14ac:dyDescent="0.2">
      <c r="A5913" s="212"/>
      <c r="E5913" s="178"/>
      <c r="F5913" s="195" t="s">
        <v>1742</v>
      </c>
      <c r="G5913" s="222">
        <f t="shared" si="2104"/>
        <v>0</v>
      </c>
    </row>
    <row r="5914" spans="1:7" ht="24" customHeight="1" x14ac:dyDescent="0.2">
      <c r="A5914" s="212"/>
      <c r="C5914" s="74" t="s">
        <v>1743</v>
      </c>
      <c r="E5914" s="178"/>
      <c r="G5914" s="194"/>
    </row>
    <row r="5915" spans="1:7" ht="24" customHeight="1" x14ac:dyDescent="0.2">
      <c r="A5915" s="211" t="str">
        <f t="shared" ref="A5915:A5922" si="2125">IFERROR(VLOOKUP(C5915,Tabla_Insumos,4,FALSE),"")</f>
        <v/>
      </c>
      <c r="B5915" s="211" t="str">
        <f t="shared" ref="B5915:B5922" si="2126">IFERROR(VLOOKUP(A5915,Tabla_Indices,5,FALSE),"")</f>
        <v/>
      </c>
      <c r="C5915" s="220"/>
      <c r="D5915" s="174" t="str">
        <f t="shared" ref="D5915:D5922" si="2127">IFERROR(VLOOKUP(C5915,Tabla_Insumos,2,FALSE),"")</f>
        <v/>
      </c>
      <c r="E5915" s="173"/>
      <c r="F5915" s="201">
        <f t="shared" ref="F5915:F5922" si="2128">IFERROR(VLOOKUP(C5915,Tabla_Insumos,3,FALSE),0)</f>
        <v>0</v>
      </c>
      <c r="G5915" s="201">
        <f t="shared" ref="G5915:G5922" si="2129">ROUND(E5915*F5915,2)</f>
        <v>0</v>
      </c>
    </row>
    <row r="5916" spans="1:7" ht="24" customHeight="1" x14ac:dyDescent="0.2">
      <c r="A5916" s="211" t="str">
        <f t="shared" si="2125"/>
        <v/>
      </c>
      <c r="B5916" s="211" t="str">
        <f t="shared" si="2126"/>
        <v/>
      </c>
      <c r="C5916" s="220"/>
      <c r="D5916" s="174" t="str">
        <f t="shared" si="2127"/>
        <v/>
      </c>
      <c r="E5916" s="173"/>
      <c r="F5916" s="201">
        <f t="shared" si="2128"/>
        <v>0</v>
      </c>
      <c r="G5916" s="201">
        <f t="shared" si="2129"/>
        <v>0</v>
      </c>
    </row>
    <row r="5917" spans="1:7" ht="24" customHeight="1" x14ac:dyDescent="0.2">
      <c r="A5917" s="211" t="str">
        <f t="shared" si="2125"/>
        <v/>
      </c>
      <c r="B5917" s="211" t="str">
        <f t="shared" si="2126"/>
        <v/>
      </c>
      <c r="C5917" s="220"/>
      <c r="D5917" s="174" t="str">
        <f t="shared" si="2127"/>
        <v/>
      </c>
      <c r="E5917" s="173"/>
      <c r="F5917" s="201">
        <f t="shared" si="2128"/>
        <v>0</v>
      </c>
      <c r="G5917" s="201">
        <f t="shared" si="2129"/>
        <v>0</v>
      </c>
    </row>
    <row r="5918" spans="1:7" ht="24" customHeight="1" x14ac:dyDescent="0.2">
      <c r="A5918" s="211" t="str">
        <f t="shared" si="2125"/>
        <v/>
      </c>
      <c r="B5918" s="211" t="str">
        <f t="shared" si="2126"/>
        <v/>
      </c>
      <c r="C5918" s="220"/>
      <c r="D5918" s="174" t="str">
        <f t="shared" si="2127"/>
        <v/>
      </c>
      <c r="E5918" s="173"/>
      <c r="F5918" s="201">
        <f t="shared" si="2128"/>
        <v>0</v>
      </c>
      <c r="G5918" s="201">
        <f t="shared" si="2129"/>
        <v>0</v>
      </c>
    </row>
    <row r="5919" spans="1:7" ht="24" customHeight="1" x14ac:dyDescent="0.2">
      <c r="A5919" s="211" t="str">
        <f t="shared" si="2125"/>
        <v/>
      </c>
      <c r="B5919" s="211" t="str">
        <f t="shared" si="2126"/>
        <v/>
      </c>
      <c r="C5919" s="220"/>
      <c r="D5919" s="174" t="str">
        <f t="shared" si="2127"/>
        <v/>
      </c>
      <c r="E5919" s="173"/>
      <c r="F5919" s="201">
        <f t="shared" si="2128"/>
        <v>0</v>
      </c>
      <c r="G5919" s="201">
        <f t="shared" si="2129"/>
        <v>0</v>
      </c>
    </row>
    <row r="5920" spans="1:7" ht="24" customHeight="1" x14ac:dyDescent="0.2">
      <c r="A5920" s="211" t="str">
        <f t="shared" si="2125"/>
        <v/>
      </c>
      <c r="B5920" s="211" t="str">
        <f t="shared" si="2126"/>
        <v/>
      </c>
      <c r="C5920" s="220"/>
      <c r="D5920" s="174" t="str">
        <f t="shared" si="2127"/>
        <v/>
      </c>
      <c r="E5920" s="173"/>
      <c r="F5920" s="201">
        <f t="shared" si="2128"/>
        <v>0</v>
      </c>
      <c r="G5920" s="201">
        <f t="shared" si="2129"/>
        <v>0</v>
      </c>
    </row>
    <row r="5921" spans="1:7" ht="24" customHeight="1" x14ac:dyDescent="0.2">
      <c r="A5921" s="211" t="str">
        <f t="shared" si="2125"/>
        <v/>
      </c>
      <c r="B5921" s="211" t="str">
        <f t="shared" si="2126"/>
        <v/>
      </c>
      <c r="C5921" s="221"/>
      <c r="D5921" s="172" t="str">
        <f t="shared" si="2127"/>
        <v/>
      </c>
      <c r="E5921" s="176"/>
      <c r="F5921" s="201">
        <f t="shared" si="2128"/>
        <v>0</v>
      </c>
      <c r="G5921" s="201">
        <f t="shared" si="2129"/>
        <v>0</v>
      </c>
    </row>
    <row r="5922" spans="1:7" ht="24" customHeight="1" x14ac:dyDescent="0.2">
      <c r="A5922" s="211" t="str">
        <f t="shared" si="2125"/>
        <v/>
      </c>
      <c r="B5922" s="211" t="str">
        <f t="shared" si="2126"/>
        <v/>
      </c>
      <c r="C5922" s="221"/>
      <c r="D5922" s="172" t="str">
        <f t="shared" si="2127"/>
        <v/>
      </c>
      <c r="E5922" s="176"/>
      <c r="F5922" s="201">
        <f t="shared" si="2128"/>
        <v>0</v>
      </c>
      <c r="G5922" s="201">
        <f t="shared" si="2129"/>
        <v>0</v>
      </c>
    </row>
    <row r="5923" spans="1:7" ht="24" customHeight="1" x14ac:dyDescent="0.2">
      <c r="A5923" s="212"/>
      <c r="E5923" s="178"/>
      <c r="F5923" s="195" t="s">
        <v>1744</v>
      </c>
      <c r="G5923" s="222">
        <f t="shared" si="2110"/>
        <v>0</v>
      </c>
    </row>
    <row r="5924" spans="1:7" ht="24" customHeight="1" x14ac:dyDescent="0.2">
      <c r="A5924" s="212"/>
      <c r="C5924" s="74" t="s">
        <v>1745</v>
      </c>
      <c r="E5924" s="178"/>
      <c r="G5924" s="194"/>
    </row>
    <row r="5925" spans="1:7" ht="24" customHeight="1" x14ac:dyDescent="0.2">
      <c r="A5925" s="211" t="str">
        <f t="shared" ref="A5925:A5933" si="2130">IFERROR(VLOOKUP(C5925,Tabla_Insumos,4,FALSE),"")</f>
        <v/>
      </c>
      <c r="B5925" s="211" t="str">
        <f t="shared" ref="B5925:B5933" si="2131">IFERROR(VLOOKUP(C5925,Tabla_Insumos,5,FALSE),"")</f>
        <v/>
      </c>
      <c r="C5925" s="220"/>
      <c r="D5925" s="174" t="str">
        <f t="shared" ref="D5925:D5933" si="2132">IFERROR(VLOOKUP(C5925,Tabla_Insumos,2,FALSE),"")</f>
        <v/>
      </c>
      <c r="E5925" s="173"/>
      <c r="F5925" s="201">
        <f t="shared" ref="F5925:F5933" si="2133">IFERROR(VLOOKUP(C5925,Tabla_Insumos,3,FALSE),0)</f>
        <v>0</v>
      </c>
      <c r="G5925" s="201">
        <f t="shared" ref="G5925:G5933" si="2134">ROUND(E5925*F5925,2)</f>
        <v>0</v>
      </c>
    </row>
    <row r="5926" spans="1:7" ht="24" customHeight="1" x14ac:dyDescent="0.2">
      <c r="A5926" s="211" t="str">
        <f t="shared" si="2130"/>
        <v/>
      </c>
      <c r="B5926" s="211" t="str">
        <f t="shared" si="2131"/>
        <v/>
      </c>
      <c r="C5926" s="220"/>
      <c r="D5926" s="174" t="str">
        <f t="shared" si="2132"/>
        <v/>
      </c>
      <c r="E5926" s="173"/>
      <c r="F5926" s="201">
        <f t="shared" si="2133"/>
        <v>0</v>
      </c>
      <c r="G5926" s="201">
        <f t="shared" si="2134"/>
        <v>0</v>
      </c>
    </row>
    <row r="5927" spans="1:7" ht="24" customHeight="1" x14ac:dyDescent="0.2">
      <c r="A5927" s="211" t="str">
        <f t="shared" si="2130"/>
        <v/>
      </c>
      <c r="B5927" s="211" t="str">
        <f t="shared" si="2131"/>
        <v/>
      </c>
      <c r="C5927" s="221"/>
      <c r="D5927" s="172" t="str">
        <f t="shared" si="2132"/>
        <v/>
      </c>
      <c r="E5927" s="176"/>
      <c r="F5927" s="201">
        <f t="shared" si="2133"/>
        <v>0</v>
      </c>
      <c r="G5927" s="201">
        <f t="shared" si="2134"/>
        <v>0</v>
      </c>
    </row>
    <row r="5928" spans="1:7" ht="24" customHeight="1" x14ac:dyDescent="0.2">
      <c r="A5928" s="211" t="str">
        <f t="shared" si="2130"/>
        <v/>
      </c>
      <c r="B5928" s="211" t="str">
        <f t="shared" si="2131"/>
        <v/>
      </c>
      <c r="C5928" s="221"/>
      <c r="D5928" s="172" t="str">
        <f t="shared" si="2132"/>
        <v/>
      </c>
      <c r="E5928" s="176"/>
      <c r="F5928" s="201">
        <f t="shared" si="2133"/>
        <v>0</v>
      </c>
      <c r="G5928" s="201">
        <f t="shared" si="2134"/>
        <v>0</v>
      </c>
    </row>
    <row r="5929" spans="1:7" ht="24" customHeight="1" x14ac:dyDescent="0.2">
      <c r="A5929" s="211" t="str">
        <f t="shared" si="2130"/>
        <v/>
      </c>
      <c r="B5929" s="211" t="str">
        <f t="shared" si="2131"/>
        <v/>
      </c>
      <c r="C5929" s="221"/>
      <c r="D5929" s="172" t="str">
        <f t="shared" si="2132"/>
        <v/>
      </c>
      <c r="E5929" s="176"/>
      <c r="F5929" s="201">
        <f t="shared" si="2133"/>
        <v>0</v>
      </c>
      <c r="G5929" s="201">
        <f t="shared" si="2134"/>
        <v>0</v>
      </c>
    </row>
    <row r="5930" spans="1:7" ht="24" customHeight="1" x14ac:dyDescent="0.2">
      <c r="A5930" s="211" t="str">
        <f t="shared" si="2130"/>
        <v/>
      </c>
      <c r="B5930" s="211" t="str">
        <f t="shared" si="2131"/>
        <v/>
      </c>
      <c r="C5930" s="221"/>
      <c r="D5930" s="172" t="str">
        <f t="shared" si="2132"/>
        <v/>
      </c>
      <c r="E5930" s="176"/>
      <c r="F5930" s="201">
        <f t="shared" si="2133"/>
        <v>0</v>
      </c>
      <c r="G5930" s="201">
        <f t="shared" si="2134"/>
        <v>0</v>
      </c>
    </row>
    <row r="5931" spans="1:7" ht="24" customHeight="1" x14ac:dyDescent="0.2">
      <c r="A5931" s="211" t="str">
        <f t="shared" si="2130"/>
        <v/>
      </c>
      <c r="B5931" s="211" t="str">
        <f t="shared" si="2131"/>
        <v/>
      </c>
      <c r="C5931" s="221"/>
      <c r="D5931" s="172" t="str">
        <f t="shared" si="2132"/>
        <v/>
      </c>
      <c r="E5931" s="176"/>
      <c r="F5931" s="201">
        <f t="shared" si="2133"/>
        <v>0</v>
      </c>
      <c r="G5931" s="201">
        <f t="shared" si="2134"/>
        <v>0</v>
      </c>
    </row>
    <row r="5932" spans="1:7" ht="24" customHeight="1" x14ac:dyDescent="0.2">
      <c r="A5932" s="211" t="str">
        <f t="shared" si="2130"/>
        <v/>
      </c>
      <c r="B5932" s="211" t="str">
        <f t="shared" si="2131"/>
        <v/>
      </c>
      <c r="C5932" s="221"/>
      <c r="D5932" s="172" t="str">
        <f t="shared" si="2132"/>
        <v/>
      </c>
      <c r="E5932" s="176"/>
      <c r="F5932" s="201">
        <f t="shared" si="2133"/>
        <v>0</v>
      </c>
      <c r="G5932" s="201">
        <f t="shared" si="2134"/>
        <v>0</v>
      </c>
    </row>
    <row r="5933" spans="1:7" ht="24" customHeight="1" x14ac:dyDescent="0.2">
      <c r="A5933" s="211" t="str">
        <f t="shared" si="2130"/>
        <v/>
      </c>
      <c r="B5933" s="211" t="str">
        <f t="shared" si="2131"/>
        <v/>
      </c>
      <c r="C5933" s="221"/>
      <c r="D5933" s="172" t="str">
        <f t="shared" si="2132"/>
        <v/>
      </c>
      <c r="E5933" s="176"/>
      <c r="F5933" s="201">
        <f t="shared" si="2133"/>
        <v>0</v>
      </c>
      <c r="G5933" s="201">
        <f t="shared" si="2134"/>
        <v>0</v>
      </c>
    </row>
    <row r="5934" spans="1:7" ht="24" customHeight="1" x14ac:dyDescent="0.2">
      <c r="A5934" s="213"/>
      <c r="E5934" s="178"/>
      <c r="F5934" s="195" t="s">
        <v>1746</v>
      </c>
      <c r="G5934" s="222">
        <f t="shared" si="2116"/>
        <v>0</v>
      </c>
    </row>
    <row r="5935" spans="1:7" ht="24" customHeight="1" x14ac:dyDescent="0.2">
      <c r="A5935" s="212"/>
      <c r="E5935" s="178"/>
      <c r="G5935" s="194"/>
    </row>
    <row r="5936" spans="1:7" ht="24" customHeight="1" x14ac:dyDescent="0.2">
      <c r="A5936" s="214" t="str">
        <f t="shared" ref="A5936" si="2135">B5894</f>
        <v/>
      </c>
      <c r="B5936" s="98" t="str">
        <f t="shared" ref="B5936" si="2136">C5894</f>
        <v/>
      </c>
      <c r="C5936" s="197"/>
      <c r="D5936" s="197" t="s">
        <v>1747</v>
      </c>
      <c r="E5936" s="198"/>
      <c r="F5936" s="225" t="s">
        <v>1748</v>
      </c>
      <c r="G5936" s="226">
        <f t="shared" si="2119"/>
        <v>0</v>
      </c>
    </row>
    <row r="5937" spans="1:7" ht="24" customHeight="1" x14ac:dyDescent="0.2">
      <c r="A5937" s="203" t="s">
        <v>1725</v>
      </c>
      <c r="B5937" s="204"/>
      <c r="C5937" s="99"/>
      <c r="D5937" s="99"/>
      <c r="E5937" s="99"/>
      <c r="F5937" s="99"/>
      <c r="G5937" s="215"/>
    </row>
    <row r="5938" spans="1:7" ht="24" customHeight="1" x14ac:dyDescent="0.2">
      <c r="A5938" s="206" t="s">
        <v>1726</v>
      </c>
      <c r="B5938" s="207" t="str">
        <f>Comitente</f>
        <v>SUBSECRETARIA DE OBRAS PUBLICAS</v>
      </c>
      <c r="C5938" s="216"/>
      <c r="D5938" s="74"/>
      <c r="E5938" s="74"/>
      <c r="F5938" s="190"/>
      <c r="G5938" s="191"/>
    </row>
    <row r="5939" spans="1:7" ht="24" customHeight="1" x14ac:dyDescent="0.2">
      <c r="A5939" s="206" t="s">
        <v>1727</v>
      </c>
      <c r="B5939" s="207">
        <f>Contratista</f>
        <v>0</v>
      </c>
      <c r="C5939" s="217"/>
      <c r="D5939" s="217"/>
      <c r="E5939" s="217"/>
      <c r="F5939" s="190"/>
      <c r="G5939" s="191"/>
    </row>
    <row r="5940" spans="1:7" ht="24" customHeight="1" x14ac:dyDescent="0.2">
      <c r="A5940" s="206" t="s">
        <v>1728</v>
      </c>
      <c r="B5940" s="207" t="str">
        <f>Obra</f>
        <v>CAPS. VIRGEN DE GUADALUPE</v>
      </c>
      <c r="C5940" s="217"/>
      <c r="D5940" s="217"/>
      <c r="E5940" s="217"/>
      <c r="F5940" s="190" t="s">
        <v>1729</v>
      </c>
      <c r="G5940" s="218">
        <f>Fecha_Base</f>
        <v>0</v>
      </c>
    </row>
    <row r="5941" spans="1:7" ht="24" customHeight="1" x14ac:dyDescent="0.2">
      <c r="A5941" s="208" t="s">
        <v>1730</v>
      </c>
      <c r="B5941" s="100" t="str">
        <f>Ubicación</f>
        <v xml:space="preserve"> Calle Enfermera Medina y Cristobal Colon - Dpto. CAUCETE   -  Sup. 227,50m2</v>
      </c>
      <c r="C5941" s="74"/>
      <c r="E5941" s="178"/>
      <c r="G5941" s="194"/>
    </row>
    <row r="5942" spans="1:7" ht="24" customHeight="1" x14ac:dyDescent="0.2">
      <c r="A5942" s="208" t="s">
        <v>1731</v>
      </c>
      <c r="B5942" s="192" t="str">
        <f t="shared" ref="B5942:B5991" si="2137">IFERROR(VALUE(LEFT(B5943,FIND(".",B5943)-1)),"")</f>
        <v/>
      </c>
      <c r="C5942" s="71" t="str">
        <f>IFERROR(VLOOKUP(B5942,Tabla_CyP,2,FALSE),"VIDRIOS Y ESPEJOS ")</f>
        <v xml:space="preserve">VIDRIOS Y ESPEJOS </v>
      </c>
      <c r="E5942" s="178"/>
      <c r="G5942" s="194"/>
    </row>
    <row r="5943" spans="1:7" ht="24" customHeight="1" x14ac:dyDescent="0.2">
      <c r="A5943" s="208" t="s">
        <v>1732</v>
      </c>
      <c r="B5943" s="193" t="str">
        <f>IFERROR(VLOOKUP(COUNTIF($A$1:A5943,"ANALISIS DE PRECIOS"),Tabla_NumeroItem,2,FALSE),"")</f>
        <v/>
      </c>
      <c r="C5943" s="71" t="str">
        <f>IFERROR(VLOOKUP(B5943,Tabla_CyP,2,FALSE),"")</f>
        <v/>
      </c>
      <c r="E5943" s="178"/>
      <c r="F5943" s="190" t="s">
        <v>1733</v>
      </c>
      <c r="G5943" s="194" t="str">
        <f>IFERROR(VLOOKUP(B5943,Tabla_CyP,4,FALSE),"")</f>
        <v/>
      </c>
    </row>
    <row r="5944" spans="1:7" ht="24" customHeight="1" x14ac:dyDescent="0.2">
      <c r="A5944" s="208"/>
      <c r="B5944" s="100"/>
      <c r="E5944" s="178"/>
      <c r="G5944" s="194"/>
    </row>
    <row r="5945" spans="1:7" ht="24" customHeight="1" x14ac:dyDescent="0.2">
      <c r="A5945" s="419" t="s">
        <v>1734</v>
      </c>
      <c r="B5945" s="420"/>
      <c r="C5945" s="421" t="s">
        <v>1690</v>
      </c>
      <c r="D5945" s="421" t="s">
        <v>1735</v>
      </c>
      <c r="E5945" s="423" t="s">
        <v>1736</v>
      </c>
      <c r="F5945" s="425" t="s">
        <v>1737</v>
      </c>
      <c r="G5945" s="425" t="s">
        <v>1738</v>
      </c>
    </row>
    <row r="5946" spans="1:7" ht="24" customHeight="1" x14ac:dyDescent="0.2">
      <c r="A5946" s="209" t="s">
        <v>1739</v>
      </c>
      <c r="B5946" s="209" t="s">
        <v>1740</v>
      </c>
      <c r="C5946" s="422"/>
      <c r="D5946" s="422"/>
      <c r="E5946" s="424"/>
      <c r="F5946" s="426"/>
      <c r="G5946" s="426"/>
    </row>
    <row r="5947" spans="1:7" ht="24" customHeight="1" x14ac:dyDescent="0.2">
      <c r="A5947" s="189"/>
      <c r="B5947" s="210"/>
      <c r="C5947" s="89" t="s">
        <v>1741</v>
      </c>
      <c r="D5947" s="197"/>
      <c r="E5947" s="198"/>
      <c r="F5947" s="199"/>
      <c r="G5947" s="200"/>
    </row>
    <row r="5948" spans="1:7" ht="24" customHeight="1" x14ac:dyDescent="0.2">
      <c r="A5948" s="211" t="str">
        <f t="shared" ref="A5948:A5961" si="2138">IFERROR(VLOOKUP(C5948,Tabla_Insumos,4,FALSE),"")</f>
        <v/>
      </c>
      <c r="B5948" s="211" t="str">
        <f>IFERROR(VLOOKUP(C5948,Tabla_Insumos,5,FALSE),"")</f>
        <v/>
      </c>
      <c r="C5948" s="220"/>
      <c r="D5948" s="174" t="str">
        <f t="shared" ref="D5948:D5961" si="2139">IFERROR(VLOOKUP(C5948,Tabla_Insumos,2,FALSE),"")</f>
        <v/>
      </c>
      <c r="E5948" s="173"/>
      <c r="F5948" s="201">
        <f t="shared" ref="F5948:F5961" si="2140">IFERROR(VLOOKUP(C5948,Tabla_Insumos,3,FALSE),0)</f>
        <v>0</v>
      </c>
      <c r="G5948" s="201">
        <f t="shared" ref="G5948:G5961" si="2141">ROUND(E5948*F5948,2)</f>
        <v>0</v>
      </c>
    </row>
    <row r="5949" spans="1:7" ht="24" customHeight="1" x14ac:dyDescent="0.2">
      <c r="A5949" s="211" t="str">
        <f t="shared" si="2138"/>
        <v/>
      </c>
      <c r="B5949" s="211" t="str">
        <f t="shared" ref="B5949:B5961" si="2142">IFERROR(VLOOKUP(C5949,Tabla_Insumos,5,FALSE),"")</f>
        <v/>
      </c>
      <c r="C5949" s="220"/>
      <c r="D5949" s="174" t="str">
        <f t="shared" si="2139"/>
        <v/>
      </c>
      <c r="E5949" s="173"/>
      <c r="F5949" s="201">
        <f t="shared" si="2140"/>
        <v>0</v>
      </c>
      <c r="G5949" s="201">
        <f t="shared" si="2141"/>
        <v>0</v>
      </c>
    </row>
    <row r="5950" spans="1:7" ht="24" customHeight="1" x14ac:dyDescent="0.2">
      <c r="A5950" s="211" t="str">
        <f t="shared" si="2138"/>
        <v/>
      </c>
      <c r="B5950" s="211" t="str">
        <f t="shared" si="2142"/>
        <v/>
      </c>
      <c r="C5950" s="227"/>
      <c r="D5950" s="174" t="str">
        <f t="shared" si="2139"/>
        <v/>
      </c>
      <c r="E5950" s="173"/>
      <c r="F5950" s="201">
        <f t="shared" si="2140"/>
        <v>0</v>
      </c>
      <c r="G5950" s="201">
        <f t="shared" si="2141"/>
        <v>0</v>
      </c>
    </row>
    <row r="5951" spans="1:7" ht="24" customHeight="1" x14ac:dyDescent="0.2">
      <c r="A5951" s="211" t="str">
        <f t="shared" si="2138"/>
        <v/>
      </c>
      <c r="B5951" s="211" t="str">
        <f t="shared" si="2142"/>
        <v/>
      </c>
      <c r="C5951" s="220"/>
      <c r="D5951" s="174" t="str">
        <f t="shared" si="2139"/>
        <v/>
      </c>
      <c r="E5951" s="173"/>
      <c r="F5951" s="201">
        <f t="shared" si="2140"/>
        <v>0</v>
      </c>
      <c r="G5951" s="201">
        <f t="shared" si="2141"/>
        <v>0</v>
      </c>
    </row>
    <row r="5952" spans="1:7" ht="24" customHeight="1" x14ac:dyDescent="0.2">
      <c r="A5952" s="211" t="str">
        <f t="shared" si="2138"/>
        <v/>
      </c>
      <c r="B5952" s="211" t="str">
        <f t="shared" si="2142"/>
        <v/>
      </c>
      <c r="C5952" s="221"/>
      <c r="D5952" s="172" t="str">
        <f t="shared" si="2139"/>
        <v/>
      </c>
      <c r="E5952" s="176"/>
      <c r="F5952" s="201">
        <f t="shared" si="2140"/>
        <v>0</v>
      </c>
      <c r="G5952" s="201">
        <f t="shared" si="2141"/>
        <v>0</v>
      </c>
    </row>
    <row r="5953" spans="1:7" ht="24" customHeight="1" x14ac:dyDescent="0.2">
      <c r="A5953" s="211" t="str">
        <f t="shared" si="2138"/>
        <v/>
      </c>
      <c r="B5953" s="211" t="str">
        <f t="shared" si="2142"/>
        <v/>
      </c>
      <c r="C5953" s="221"/>
      <c r="D5953" s="172" t="str">
        <f t="shared" si="2139"/>
        <v/>
      </c>
      <c r="E5953" s="176"/>
      <c r="F5953" s="201">
        <f t="shared" si="2140"/>
        <v>0</v>
      </c>
      <c r="G5953" s="201">
        <f t="shared" si="2141"/>
        <v>0</v>
      </c>
    </row>
    <row r="5954" spans="1:7" ht="24" customHeight="1" x14ac:dyDescent="0.2">
      <c r="A5954" s="211" t="str">
        <f t="shared" si="2138"/>
        <v/>
      </c>
      <c r="B5954" s="211" t="str">
        <f t="shared" si="2142"/>
        <v/>
      </c>
      <c r="C5954" s="221"/>
      <c r="D5954" s="172" t="str">
        <f t="shared" si="2139"/>
        <v/>
      </c>
      <c r="E5954" s="176"/>
      <c r="F5954" s="201">
        <f t="shared" si="2140"/>
        <v>0</v>
      </c>
      <c r="G5954" s="201">
        <f t="shared" si="2141"/>
        <v>0</v>
      </c>
    </row>
    <row r="5955" spans="1:7" ht="24" customHeight="1" x14ac:dyDescent="0.2">
      <c r="A5955" s="211" t="str">
        <f t="shared" si="2138"/>
        <v/>
      </c>
      <c r="B5955" s="211" t="str">
        <f t="shared" si="2142"/>
        <v/>
      </c>
      <c r="C5955" s="221"/>
      <c r="D5955" s="172" t="str">
        <f t="shared" si="2139"/>
        <v/>
      </c>
      <c r="E5955" s="176"/>
      <c r="F5955" s="201">
        <f t="shared" si="2140"/>
        <v>0</v>
      </c>
      <c r="G5955" s="201">
        <f t="shared" si="2141"/>
        <v>0</v>
      </c>
    </row>
    <row r="5956" spans="1:7" ht="24" customHeight="1" x14ac:dyDescent="0.2">
      <c r="A5956" s="211" t="str">
        <f t="shared" si="2138"/>
        <v/>
      </c>
      <c r="B5956" s="211" t="str">
        <f t="shared" si="2142"/>
        <v/>
      </c>
      <c r="C5956" s="221"/>
      <c r="D5956" s="172" t="str">
        <f t="shared" si="2139"/>
        <v/>
      </c>
      <c r="E5956" s="176"/>
      <c r="F5956" s="201">
        <f t="shared" si="2140"/>
        <v>0</v>
      </c>
      <c r="G5956" s="201">
        <f t="shared" si="2141"/>
        <v>0</v>
      </c>
    </row>
    <row r="5957" spans="1:7" ht="24" customHeight="1" x14ac:dyDescent="0.2">
      <c r="A5957" s="211" t="str">
        <f t="shared" si="2138"/>
        <v/>
      </c>
      <c r="B5957" s="211" t="str">
        <f t="shared" si="2142"/>
        <v/>
      </c>
      <c r="C5957" s="221"/>
      <c r="D5957" s="172" t="str">
        <f t="shared" si="2139"/>
        <v/>
      </c>
      <c r="E5957" s="176"/>
      <c r="F5957" s="201">
        <f t="shared" si="2140"/>
        <v>0</v>
      </c>
      <c r="G5957" s="201">
        <f t="shared" si="2141"/>
        <v>0</v>
      </c>
    </row>
    <row r="5958" spans="1:7" ht="24" customHeight="1" x14ac:dyDescent="0.2">
      <c r="A5958" s="211" t="str">
        <f t="shared" si="2138"/>
        <v/>
      </c>
      <c r="B5958" s="211" t="str">
        <f t="shared" si="2142"/>
        <v/>
      </c>
      <c r="C5958" s="221"/>
      <c r="D5958" s="172" t="str">
        <f t="shared" si="2139"/>
        <v/>
      </c>
      <c r="E5958" s="176"/>
      <c r="F5958" s="201">
        <f t="shared" si="2140"/>
        <v>0</v>
      </c>
      <c r="G5958" s="201">
        <f t="shared" si="2141"/>
        <v>0</v>
      </c>
    </row>
    <row r="5959" spans="1:7" ht="24" customHeight="1" x14ac:dyDescent="0.2">
      <c r="A5959" s="211" t="str">
        <f t="shared" si="2138"/>
        <v/>
      </c>
      <c r="B5959" s="211" t="str">
        <f t="shared" si="2142"/>
        <v/>
      </c>
      <c r="C5959" s="221"/>
      <c r="D5959" s="172" t="str">
        <f t="shared" si="2139"/>
        <v/>
      </c>
      <c r="E5959" s="176"/>
      <c r="F5959" s="201">
        <f t="shared" si="2140"/>
        <v>0</v>
      </c>
      <c r="G5959" s="201">
        <f t="shared" si="2141"/>
        <v>0</v>
      </c>
    </row>
    <row r="5960" spans="1:7" ht="24" customHeight="1" x14ac:dyDescent="0.2">
      <c r="A5960" s="211" t="str">
        <f t="shared" si="2138"/>
        <v/>
      </c>
      <c r="B5960" s="211" t="str">
        <f t="shared" si="2142"/>
        <v/>
      </c>
      <c r="C5960" s="221"/>
      <c r="D5960" s="172" t="str">
        <f t="shared" si="2139"/>
        <v/>
      </c>
      <c r="E5960" s="176"/>
      <c r="F5960" s="201">
        <f t="shared" si="2140"/>
        <v>0</v>
      </c>
      <c r="G5960" s="201">
        <f t="shared" si="2141"/>
        <v>0</v>
      </c>
    </row>
    <row r="5961" spans="1:7" ht="24" customHeight="1" x14ac:dyDescent="0.2">
      <c r="A5961" s="211" t="str">
        <f t="shared" si="2138"/>
        <v/>
      </c>
      <c r="B5961" s="211" t="str">
        <f t="shared" si="2142"/>
        <v/>
      </c>
      <c r="C5961" s="221"/>
      <c r="D5961" s="172" t="str">
        <f t="shared" si="2139"/>
        <v/>
      </c>
      <c r="E5961" s="176"/>
      <c r="F5961" s="202">
        <f t="shared" si="2140"/>
        <v>0</v>
      </c>
      <c r="G5961" s="201">
        <f t="shared" si="2141"/>
        <v>0</v>
      </c>
    </row>
    <row r="5962" spans="1:7" ht="24" customHeight="1" x14ac:dyDescent="0.2">
      <c r="A5962" s="212"/>
      <c r="E5962" s="178"/>
      <c r="F5962" s="195" t="s">
        <v>1742</v>
      </c>
      <c r="G5962" s="222">
        <f t="shared" ref="G5962:G6011" si="2143">SUBTOTAL(9,G5948:G5961)</f>
        <v>0</v>
      </c>
    </row>
    <row r="5963" spans="1:7" ht="24" customHeight="1" x14ac:dyDescent="0.2">
      <c r="A5963" s="212"/>
      <c r="C5963" s="74" t="s">
        <v>1743</v>
      </c>
      <c r="E5963" s="178"/>
      <c r="G5963" s="194"/>
    </row>
    <row r="5964" spans="1:7" ht="24" customHeight="1" x14ac:dyDescent="0.2">
      <c r="A5964" s="211" t="str">
        <f t="shared" ref="A5964:A5971" si="2144">IFERROR(VLOOKUP(C5964,Tabla_Insumos,4,FALSE),"")</f>
        <v/>
      </c>
      <c r="B5964" s="211" t="str">
        <f t="shared" ref="B5964:B5971" si="2145">IFERROR(VLOOKUP(A5964,Tabla_Indices,5,FALSE),"")</f>
        <v/>
      </c>
      <c r="C5964" s="220"/>
      <c r="D5964" s="174" t="str">
        <f t="shared" ref="D5964:D5971" si="2146">IFERROR(VLOOKUP(C5964,Tabla_Insumos,2,FALSE),"")</f>
        <v/>
      </c>
      <c r="E5964" s="173"/>
      <c r="F5964" s="201">
        <f t="shared" ref="F5964:F5971" si="2147">IFERROR(VLOOKUP(C5964,Tabla_Insumos,3,FALSE),0)</f>
        <v>0</v>
      </c>
      <c r="G5964" s="201">
        <f t="shared" ref="G5964:G5971" si="2148">ROUND(E5964*F5964,2)</f>
        <v>0</v>
      </c>
    </row>
    <row r="5965" spans="1:7" ht="24" customHeight="1" x14ac:dyDescent="0.2">
      <c r="A5965" s="211" t="str">
        <f t="shared" si="2144"/>
        <v/>
      </c>
      <c r="B5965" s="211" t="str">
        <f t="shared" si="2145"/>
        <v/>
      </c>
      <c r="C5965" s="220"/>
      <c r="D5965" s="174" t="str">
        <f t="shared" si="2146"/>
        <v/>
      </c>
      <c r="E5965" s="173"/>
      <c r="F5965" s="201">
        <f t="shared" si="2147"/>
        <v>0</v>
      </c>
      <c r="G5965" s="201">
        <f t="shared" si="2148"/>
        <v>0</v>
      </c>
    </row>
    <row r="5966" spans="1:7" ht="24" customHeight="1" x14ac:dyDescent="0.2">
      <c r="A5966" s="211" t="str">
        <f t="shared" si="2144"/>
        <v/>
      </c>
      <c r="B5966" s="211" t="str">
        <f t="shared" si="2145"/>
        <v/>
      </c>
      <c r="C5966" s="220"/>
      <c r="D5966" s="174" t="str">
        <f t="shared" si="2146"/>
        <v/>
      </c>
      <c r="E5966" s="173"/>
      <c r="F5966" s="201">
        <f t="shared" si="2147"/>
        <v>0</v>
      </c>
      <c r="G5966" s="201">
        <f t="shared" si="2148"/>
        <v>0</v>
      </c>
    </row>
    <row r="5967" spans="1:7" ht="24" customHeight="1" x14ac:dyDescent="0.2">
      <c r="A5967" s="211" t="str">
        <f t="shared" si="2144"/>
        <v/>
      </c>
      <c r="B5967" s="211" t="str">
        <f t="shared" si="2145"/>
        <v/>
      </c>
      <c r="C5967" s="220"/>
      <c r="D5967" s="174" t="str">
        <f t="shared" si="2146"/>
        <v/>
      </c>
      <c r="E5967" s="173"/>
      <c r="F5967" s="201">
        <f t="shared" si="2147"/>
        <v>0</v>
      </c>
      <c r="G5967" s="201">
        <f t="shared" si="2148"/>
        <v>0</v>
      </c>
    </row>
    <row r="5968" spans="1:7" ht="24" customHeight="1" x14ac:dyDescent="0.2">
      <c r="A5968" s="211" t="str">
        <f t="shared" si="2144"/>
        <v/>
      </c>
      <c r="B5968" s="211" t="str">
        <f t="shared" si="2145"/>
        <v/>
      </c>
      <c r="C5968" s="220"/>
      <c r="D5968" s="174" t="str">
        <f t="shared" si="2146"/>
        <v/>
      </c>
      <c r="E5968" s="173"/>
      <c r="F5968" s="201">
        <f t="shared" si="2147"/>
        <v>0</v>
      </c>
      <c r="G5968" s="201">
        <f t="shared" si="2148"/>
        <v>0</v>
      </c>
    </row>
    <row r="5969" spans="1:7" ht="24" customHeight="1" x14ac:dyDescent="0.2">
      <c r="A5969" s="211" t="str">
        <f t="shared" si="2144"/>
        <v/>
      </c>
      <c r="B5969" s="211" t="str">
        <f t="shared" si="2145"/>
        <v/>
      </c>
      <c r="C5969" s="220"/>
      <c r="D5969" s="174" t="str">
        <f t="shared" si="2146"/>
        <v/>
      </c>
      <c r="E5969" s="173"/>
      <c r="F5969" s="201">
        <f t="shared" si="2147"/>
        <v>0</v>
      </c>
      <c r="G5969" s="201">
        <f t="shared" si="2148"/>
        <v>0</v>
      </c>
    </row>
    <row r="5970" spans="1:7" ht="24" customHeight="1" x14ac:dyDescent="0.2">
      <c r="A5970" s="211" t="str">
        <f t="shared" si="2144"/>
        <v/>
      </c>
      <c r="B5970" s="211" t="str">
        <f t="shared" si="2145"/>
        <v/>
      </c>
      <c r="C5970" s="221"/>
      <c r="D5970" s="172" t="str">
        <f t="shared" si="2146"/>
        <v/>
      </c>
      <c r="E5970" s="176"/>
      <c r="F5970" s="201">
        <f t="shared" si="2147"/>
        <v>0</v>
      </c>
      <c r="G5970" s="201">
        <f t="shared" si="2148"/>
        <v>0</v>
      </c>
    </row>
    <row r="5971" spans="1:7" ht="24" customHeight="1" x14ac:dyDescent="0.2">
      <c r="A5971" s="211" t="str">
        <f t="shared" si="2144"/>
        <v/>
      </c>
      <c r="B5971" s="211" t="str">
        <f t="shared" si="2145"/>
        <v/>
      </c>
      <c r="C5971" s="221"/>
      <c r="D5971" s="172" t="str">
        <f t="shared" si="2146"/>
        <v/>
      </c>
      <c r="E5971" s="176"/>
      <c r="F5971" s="201">
        <f t="shared" si="2147"/>
        <v>0</v>
      </c>
      <c r="G5971" s="201">
        <f t="shared" si="2148"/>
        <v>0</v>
      </c>
    </row>
    <row r="5972" spans="1:7" ht="24" customHeight="1" x14ac:dyDescent="0.2">
      <c r="A5972" s="212"/>
      <c r="E5972" s="178"/>
      <c r="F5972" s="195" t="s">
        <v>1744</v>
      </c>
      <c r="G5972" s="222">
        <f t="shared" ref="G5972:G6021" si="2149">SUBTOTAL(9,G5964:G5971)</f>
        <v>0</v>
      </c>
    </row>
    <row r="5973" spans="1:7" ht="24" customHeight="1" x14ac:dyDescent="0.2">
      <c r="A5973" s="212"/>
      <c r="C5973" s="74" t="s">
        <v>1745</v>
      </c>
      <c r="E5973" s="178"/>
      <c r="G5973" s="194"/>
    </row>
    <row r="5974" spans="1:7" ht="24" customHeight="1" x14ac:dyDescent="0.2">
      <c r="A5974" s="211" t="str">
        <f t="shared" ref="A5974:A5982" si="2150">IFERROR(VLOOKUP(C5974,Tabla_Insumos,4,FALSE),"")</f>
        <v/>
      </c>
      <c r="B5974" s="211" t="str">
        <f t="shared" ref="B5974:B5982" si="2151">IFERROR(VLOOKUP(C5974,Tabla_Insumos,5,FALSE),"")</f>
        <v/>
      </c>
      <c r="C5974" s="220"/>
      <c r="D5974" s="174" t="str">
        <f t="shared" ref="D5974:D5982" si="2152">IFERROR(VLOOKUP(C5974,Tabla_Insumos,2,FALSE),"")</f>
        <v/>
      </c>
      <c r="E5974" s="173"/>
      <c r="F5974" s="201">
        <f t="shared" ref="F5974:F5982" si="2153">IFERROR(VLOOKUP(C5974,Tabla_Insumos,3,FALSE),0)</f>
        <v>0</v>
      </c>
      <c r="G5974" s="201">
        <f t="shared" ref="G5974:G5982" si="2154">ROUND(E5974*F5974,2)</f>
        <v>0</v>
      </c>
    </row>
    <row r="5975" spans="1:7" ht="24" customHeight="1" x14ac:dyDescent="0.2">
      <c r="A5975" s="211" t="str">
        <f t="shared" si="2150"/>
        <v/>
      </c>
      <c r="B5975" s="211" t="str">
        <f t="shared" si="2151"/>
        <v/>
      </c>
      <c r="C5975" s="220"/>
      <c r="D5975" s="174" t="str">
        <f t="shared" si="2152"/>
        <v/>
      </c>
      <c r="E5975" s="173"/>
      <c r="F5975" s="201">
        <f t="shared" si="2153"/>
        <v>0</v>
      </c>
      <c r="G5975" s="201">
        <f t="shared" si="2154"/>
        <v>0</v>
      </c>
    </row>
    <row r="5976" spans="1:7" ht="24" customHeight="1" x14ac:dyDescent="0.2">
      <c r="A5976" s="211" t="str">
        <f t="shared" si="2150"/>
        <v/>
      </c>
      <c r="B5976" s="211" t="str">
        <f t="shared" si="2151"/>
        <v/>
      </c>
      <c r="C5976" s="221"/>
      <c r="D5976" s="172" t="str">
        <f t="shared" si="2152"/>
        <v/>
      </c>
      <c r="E5976" s="176"/>
      <c r="F5976" s="201">
        <f t="shared" si="2153"/>
        <v>0</v>
      </c>
      <c r="G5976" s="201">
        <f t="shared" si="2154"/>
        <v>0</v>
      </c>
    </row>
    <row r="5977" spans="1:7" ht="24" customHeight="1" x14ac:dyDescent="0.2">
      <c r="A5977" s="211" t="str">
        <f t="shared" si="2150"/>
        <v/>
      </c>
      <c r="B5977" s="211" t="str">
        <f t="shared" si="2151"/>
        <v/>
      </c>
      <c r="C5977" s="221"/>
      <c r="D5977" s="172" t="str">
        <f t="shared" si="2152"/>
        <v/>
      </c>
      <c r="E5977" s="176"/>
      <c r="F5977" s="201">
        <f t="shared" si="2153"/>
        <v>0</v>
      </c>
      <c r="G5977" s="201">
        <f t="shared" si="2154"/>
        <v>0</v>
      </c>
    </row>
    <row r="5978" spans="1:7" ht="24" customHeight="1" x14ac:dyDescent="0.2">
      <c r="A5978" s="211" t="str">
        <f t="shared" si="2150"/>
        <v/>
      </c>
      <c r="B5978" s="211" t="str">
        <f t="shared" si="2151"/>
        <v/>
      </c>
      <c r="C5978" s="221"/>
      <c r="D5978" s="172" t="str">
        <f t="shared" si="2152"/>
        <v/>
      </c>
      <c r="E5978" s="176"/>
      <c r="F5978" s="201">
        <f t="shared" si="2153"/>
        <v>0</v>
      </c>
      <c r="G5978" s="201">
        <f t="shared" si="2154"/>
        <v>0</v>
      </c>
    </row>
    <row r="5979" spans="1:7" ht="24" customHeight="1" x14ac:dyDescent="0.2">
      <c r="A5979" s="211" t="str">
        <f t="shared" si="2150"/>
        <v/>
      </c>
      <c r="B5979" s="211" t="str">
        <f t="shared" si="2151"/>
        <v/>
      </c>
      <c r="C5979" s="221"/>
      <c r="D5979" s="172" t="str">
        <f t="shared" si="2152"/>
        <v/>
      </c>
      <c r="E5979" s="176"/>
      <c r="F5979" s="201">
        <f t="shared" si="2153"/>
        <v>0</v>
      </c>
      <c r="G5979" s="201">
        <f t="shared" si="2154"/>
        <v>0</v>
      </c>
    </row>
    <row r="5980" spans="1:7" ht="24" customHeight="1" x14ac:dyDescent="0.2">
      <c r="A5980" s="211" t="str">
        <f t="shared" si="2150"/>
        <v/>
      </c>
      <c r="B5980" s="211" t="str">
        <f t="shared" si="2151"/>
        <v/>
      </c>
      <c r="C5980" s="221"/>
      <c r="D5980" s="172" t="str">
        <f t="shared" si="2152"/>
        <v/>
      </c>
      <c r="E5980" s="176"/>
      <c r="F5980" s="201">
        <f t="shared" si="2153"/>
        <v>0</v>
      </c>
      <c r="G5980" s="201">
        <f t="shared" si="2154"/>
        <v>0</v>
      </c>
    </row>
    <row r="5981" spans="1:7" ht="24" customHeight="1" x14ac:dyDescent="0.2">
      <c r="A5981" s="211" t="str">
        <f t="shared" si="2150"/>
        <v/>
      </c>
      <c r="B5981" s="211" t="str">
        <f t="shared" si="2151"/>
        <v/>
      </c>
      <c r="C5981" s="221"/>
      <c r="D5981" s="172" t="str">
        <f t="shared" si="2152"/>
        <v/>
      </c>
      <c r="E5981" s="176"/>
      <c r="F5981" s="201">
        <f t="shared" si="2153"/>
        <v>0</v>
      </c>
      <c r="G5981" s="201">
        <f t="shared" si="2154"/>
        <v>0</v>
      </c>
    </row>
    <row r="5982" spans="1:7" ht="24" customHeight="1" x14ac:dyDescent="0.2">
      <c r="A5982" s="211" t="str">
        <f t="shared" si="2150"/>
        <v/>
      </c>
      <c r="B5982" s="211" t="str">
        <f t="shared" si="2151"/>
        <v/>
      </c>
      <c r="C5982" s="221"/>
      <c r="D5982" s="172" t="str">
        <f t="shared" si="2152"/>
        <v/>
      </c>
      <c r="E5982" s="176"/>
      <c r="F5982" s="201">
        <f t="shared" si="2153"/>
        <v>0</v>
      </c>
      <c r="G5982" s="201">
        <f t="shared" si="2154"/>
        <v>0</v>
      </c>
    </row>
    <row r="5983" spans="1:7" ht="24" customHeight="1" x14ac:dyDescent="0.2">
      <c r="A5983" s="213"/>
      <c r="E5983" s="178"/>
      <c r="F5983" s="195" t="s">
        <v>1746</v>
      </c>
      <c r="G5983" s="222">
        <f t="shared" ref="G5983:G6032" si="2155">SUBTOTAL(9,G5974:G5982)</f>
        <v>0</v>
      </c>
    </row>
    <row r="5984" spans="1:7" ht="24" customHeight="1" x14ac:dyDescent="0.2">
      <c r="A5984" s="212"/>
      <c r="E5984" s="178"/>
      <c r="G5984" s="194"/>
    </row>
    <row r="5985" spans="1:7" ht="24" customHeight="1" x14ac:dyDescent="0.2">
      <c r="A5985" s="214" t="str">
        <f t="shared" ref="A5985" si="2156">B5943</f>
        <v/>
      </c>
      <c r="B5985" s="98" t="str">
        <f t="shared" ref="B5985" si="2157">C5943</f>
        <v/>
      </c>
      <c r="C5985" s="197"/>
      <c r="D5985" s="197" t="s">
        <v>1747</v>
      </c>
      <c r="E5985" s="198"/>
      <c r="F5985" s="225" t="s">
        <v>1748</v>
      </c>
      <c r="G5985" s="226">
        <f t="shared" ref="G5985:G6034" si="2158">SUBTOTAL(9,G5948:G5984)</f>
        <v>0</v>
      </c>
    </row>
    <row r="5986" spans="1:7" ht="24" customHeight="1" x14ac:dyDescent="0.2">
      <c r="A5986" s="203" t="s">
        <v>1725</v>
      </c>
      <c r="B5986" s="204"/>
      <c r="C5986" s="99"/>
      <c r="D5986" s="99"/>
      <c r="E5986" s="99"/>
      <c r="F5986" s="99"/>
      <c r="G5986" s="215"/>
    </row>
    <row r="5987" spans="1:7" ht="24" customHeight="1" x14ac:dyDescent="0.2">
      <c r="A5987" s="206" t="s">
        <v>1726</v>
      </c>
      <c r="B5987" s="207" t="str">
        <f>Comitente</f>
        <v>SUBSECRETARIA DE OBRAS PUBLICAS</v>
      </c>
      <c r="C5987" s="216"/>
      <c r="D5987" s="74"/>
      <c r="E5987" s="74"/>
      <c r="F5987" s="190"/>
      <c r="G5987" s="191"/>
    </row>
    <row r="5988" spans="1:7" ht="24" customHeight="1" x14ac:dyDescent="0.2">
      <c r="A5988" s="206" t="s">
        <v>1727</v>
      </c>
      <c r="B5988" s="207">
        <f>Contratista</f>
        <v>0</v>
      </c>
      <c r="C5988" s="217"/>
      <c r="D5988" s="217"/>
      <c r="E5988" s="217"/>
      <c r="F5988" s="190"/>
      <c r="G5988" s="191"/>
    </row>
    <row r="5989" spans="1:7" ht="24" customHeight="1" x14ac:dyDescent="0.2">
      <c r="A5989" s="206" t="s">
        <v>1728</v>
      </c>
      <c r="B5989" s="207" t="str">
        <f>Obra</f>
        <v>CAPS. VIRGEN DE GUADALUPE</v>
      </c>
      <c r="C5989" s="217"/>
      <c r="D5989" s="217"/>
      <c r="E5989" s="217"/>
      <c r="F5989" s="190" t="s">
        <v>1729</v>
      </c>
      <c r="G5989" s="218">
        <f>Fecha_Base</f>
        <v>0</v>
      </c>
    </row>
    <row r="5990" spans="1:7" ht="24" customHeight="1" x14ac:dyDescent="0.2">
      <c r="A5990" s="208" t="s">
        <v>1730</v>
      </c>
      <c r="B5990" s="100" t="str">
        <f>Ubicación</f>
        <v xml:space="preserve"> Calle Enfermera Medina y Cristobal Colon - Dpto. CAUCETE   -  Sup. 227,50m2</v>
      </c>
      <c r="C5990" s="74"/>
      <c r="E5990" s="178"/>
      <c r="G5990" s="194"/>
    </row>
    <row r="5991" spans="1:7" ht="24" customHeight="1" x14ac:dyDescent="0.2">
      <c r="A5991" s="208" t="s">
        <v>1731</v>
      </c>
      <c r="B5991" s="192" t="str">
        <f t="shared" si="2137"/>
        <v/>
      </c>
      <c r="C5991" s="71" t="str">
        <f>IFERROR(VLOOKUP(B5991,Tabla_CyP,2,FALSE),"VIDRIOS Y ESPEJOS ")</f>
        <v xml:space="preserve">VIDRIOS Y ESPEJOS </v>
      </c>
      <c r="E5991" s="178"/>
      <c r="G5991" s="194"/>
    </row>
    <row r="5992" spans="1:7" ht="24" customHeight="1" x14ac:dyDescent="0.2">
      <c r="A5992" s="208" t="s">
        <v>1732</v>
      </c>
      <c r="B5992" s="193" t="str">
        <f>IFERROR(VLOOKUP(COUNTIF($A$1:A5992,"ANALISIS DE PRECIOS"),Tabla_NumeroItem,2,FALSE),"")</f>
        <v/>
      </c>
      <c r="C5992" s="71" t="str">
        <f>IFERROR(VLOOKUP(B5992,Tabla_CyP,2,FALSE),"")</f>
        <v/>
      </c>
      <c r="E5992" s="178"/>
      <c r="F5992" s="190" t="s">
        <v>1733</v>
      </c>
      <c r="G5992" s="194" t="str">
        <f>IFERROR(VLOOKUP(B5992,Tabla_CyP,4,FALSE),"")</f>
        <v/>
      </c>
    </row>
    <row r="5993" spans="1:7" ht="24" customHeight="1" x14ac:dyDescent="0.2">
      <c r="A5993" s="208"/>
      <c r="B5993" s="100"/>
      <c r="E5993" s="178"/>
      <c r="G5993" s="194"/>
    </row>
    <row r="5994" spans="1:7" ht="24" customHeight="1" x14ac:dyDescent="0.2">
      <c r="A5994" s="419" t="s">
        <v>1734</v>
      </c>
      <c r="B5994" s="420"/>
      <c r="C5994" s="421" t="s">
        <v>1690</v>
      </c>
      <c r="D5994" s="421" t="s">
        <v>1735</v>
      </c>
      <c r="E5994" s="423" t="s">
        <v>1736</v>
      </c>
      <c r="F5994" s="425" t="s">
        <v>1737</v>
      </c>
      <c r="G5994" s="425" t="s">
        <v>1738</v>
      </c>
    </row>
    <row r="5995" spans="1:7" ht="24" customHeight="1" x14ac:dyDescent="0.2">
      <c r="A5995" s="209" t="s">
        <v>1739</v>
      </c>
      <c r="B5995" s="209" t="s">
        <v>1740</v>
      </c>
      <c r="C5995" s="422"/>
      <c r="D5995" s="422"/>
      <c r="E5995" s="424"/>
      <c r="F5995" s="426"/>
      <c r="G5995" s="426"/>
    </row>
    <row r="5996" spans="1:7" ht="24" customHeight="1" x14ac:dyDescent="0.2">
      <c r="A5996" s="189"/>
      <c r="B5996" s="210"/>
      <c r="C5996" s="89" t="s">
        <v>1741</v>
      </c>
      <c r="D5996" s="197"/>
      <c r="E5996" s="198"/>
      <c r="F5996" s="199"/>
      <c r="G5996" s="200"/>
    </row>
    <row r="5997" spans="1:7" ht="24" customHeight="1" x14ac:dyDescent="0.2">
      <c r="A5997" s="211" t="str">
        <f t="shared" ref="A5997:A6010" si="2159">IFERROR(VLOOKUP(C5997,Tabla_Insumos,4,FALSE),"")</f>
        <v/>
      </c>
      <c r="B5997" s="211" t="str">
        <f>IFERROR(VLOOKUP(C5997,Tabla_Insumos,5,FALSE),"")</f>
        <v/>
      </c>
      <c r="C5997" s="220"/>
      <c r="D5997" s="174" t="str">
        <f t="shared" ref="D5997:D6010" si="2160">IFERROR(VLOOKUP(C5997,Tabla_Insumos,2,FALSE),"")</f>
        <v/>
      </c>
      <c r="E5997" s="173"/>
      <c r="F5997" s="201">
        <f t="shared" ref="F5997:F6010" si="2161">IFERROR(VLOOKUP(C5997,Tabla_Insumos,3,FALSE),0)</f>
        <v>0</v>
      </c>
      <c r="G5997" s="201">
        <f t="shared" ref="G5997:G6010" si="2162">ROUND(E5997*F5997,2)</f>
        <v>0</v>
      </c>
    </row>
    <row r="5998" spans="1:7" ht="24" customHeight="1" x14ac:dyDescent="0.2">
      <c r="A5998" s="211" t="str">
        <f t="shared" si="2159"/>
        <v/>
      </c>
      <c r="B5998" s="211" t="str">
        <f t="shared" ref="B5998:B6010" si="2163">IFERROR(VLOOKUP(C5998,Tabla_Insumos,5,FALSE),"")</f>
        <v/>
      </c>
      <c r="C5998" s="220"/>
      <c r="D5998" s="174" t="str">
        <f t="shared" si="2160"/>
        <v/>
      </c>
      <c r="E5998" s="173"/>
      <c r="F5998" s="201">
        <f t="shared" si="2161"/>
        <v>0</v>
      </c>
      <c r="G5998" s="201">
        <f t="shared" si="2162"/>
        <v>0</v>
      </c>
    </row>
    <row r="5999" spans="1:7" ht="24" customHeight="1" x14ac:dyDescent="0.2">
      <c r="A5999" s="211" t="str">
        <f t="shared" si="2159"/>
        <v/>
      </c>
      <c r="B5999" s="211" t="str">
        <f t="shared" si="2163"/>
        <v/>
      </c>
      <c r="C5999" s="227"/>
      <c r="D5999" s="174" t="str">
        <f t="shared" si="2160"/>
        <v/>
      </c>
      <c r="E5999" s="173"/>
      <c r="F5999" s="201">
        <f t="shared" si="2161"/>
        <v>0</v>
      </c>
      <c r="G5999" s="201">
        <f t="shared" si="2162"/>
        <v>0</v>
      </c>
    </row>
    <row r="6000" spans="1:7" ht="24" customHeight="1" x14ac:dyDescent="0.2">
      <c r="A6000" s="211" t="str">
        <f t="shared" si="2159"/>
        <v/>
      </c>
      <c r="B6000" s="211" t="str">
        <f t="shared" si="2163"/>
        <v/>
      </c>
      <c r="C6000" s="220"/>
      <c r="D6000" s="174" t="str">
        <f t="shared" si="2160"/>
        <v/>
      </c>
      <c r="E6000" s="173"/>
      <c r="F6000" s="201">
        <f t="shared" si="2161"/>
        <v>0</v>
      </c>
      <c r="G6000" s="201">
        <f t="shared" si="2162"/>
        <v>0</v>
      </c>
    </row>
    <row r="6001" spans="1:7" ht="24" customHeight="1" x14ac:dyDescent="0.2">
      <c r="A6001" s="211" t="str">
        <f t="shared" si="2159"/>
        <v/>
      </c>
      <c r="B6001" s="211" t="str">
        <f t="shared" si="2163"/>
        <v/>
      </c>
      <c r="C6001" s="221"/>
      <c r="D6001" s="172" t="str">
        <f t="shared" si="2160"/>
        <v/>
      </c>
      <c r="E6001" s="176"/>
      <c r="F6001" s="201">
        <f t="shared" si="2161"/>
        <v>0</v>
      </c>
      <c r="G6001" s="201">
        <f t="shared" si="2162"/>
        <v>0</v>
      </c>
    </row>
    <row r="6002" spans="1:7" ht="24" customHeight="1" x14ac:dyDescent="0.2">
      <c r="A6002" s="211" t="str">
        <f t="shared" si="2159"/>
        <v/>
      </c>
      <c r="B6002" s="211" t="str">
        <f t="shared" si="2163"/>
        <v/>
      </c>
      <c r="C6002" s="221"/>
      <c r="D6002" s="172" t="str">
        <f t="shared" si="2160"/>
        <v/>
      </c>
      <c r="E6002" s="176"/>
      <c r="F6002" s="201">
        <f t="shared" si="2161"/>
        <v>0</v>
      </c>
      <c r="G6002" s="201">
        <f t="shared" si="2162"/>
        <v>0</v>
      </c>
    </row>
    <row r="6003" spans="1:7" ht="24" customHeight="1" x14ac:dyDescent="0.2">
      <c r="A6003" s="211" t="str">
        <f t="shared" si="2159"/>
        <v/>
      </c>
      <c r="B6003" s="211" t="str">
        <f t="shared" si="2163"/>
        <v/>
      </c>
      <c r="C6003" s="221"/>
      <c r="D6003" s="172" t="str">
        <f t="shared" si="2160"/>
        <v/>
      </c>
      <c r="E6003" s="176"/>
      <c r="F6003" s="201">
        <f t="shared" si="2161"/>
        <v>0</v>
      </c>
      <c r="G6003" s="201">
        <f t="shared" si="2162"/>
        <v>0</v>
      </c>
    </row>
    <row r="6004" spans="1:7" ht="24" customHeight="1" x14ac:dyDescent="0.2">
      <c r="A6004" s="211" t="str">
        <f t="shared" si="2159"/>
        <v/>
      </c>
      <c r="B6004" s="211" t="str">
        <f t="shared" si="2163"/>
        <v/>
      </c>
      <c r="C6004" s="221"/>
      <c r="D6004" s="172" t="str">
        <f t="shared" si="2160"/>
        <v/>
      </c>
      <c r="E6004" s="176"/>
      <c r="F6004" s="201">
        <f t="shared" si="2161"/>
        <v>0</v>
      </c>
      <c r="G6004" s="201">
        <f t="shared" si="2162"/>
        <v>0</v>
      </c>
    </row>
    <row r="6005" spans="1:7" ht="24" customHeight="1" x14ac:dyDescent="0.2">
      <c r="A6005" s="211" t="str">
        <f t="shared" si="2159"/>
        <v/>
      </c>
      <c r="B6005" s="211" t="str">
        <f t="shared" si="2163"/>
        <v/>
      </c>
      <c r="C6005" s="221"/>
      <c r="D6005" s="172" t="str">
        <f t="shared" si="2160"/>
        <v/>
      </c>
      <c r="E6005" s="176"/>
      <c r="F6005" s="201">
        <f t="shared" si="2161"/>
        <v>0</v>
      </c>
      <c r="G6005" s="201">
        <f t="shared" si="2162"/>
        <v>0</v>
      </c>
    </row>
    <row r="6006" spans="1:7" ht="24" customHeight="1" x14ac:dyDescent="0.2">
      <c r="A6006" s="211" t="str">
        <f t="shared" si="2159"/>
        <v/>
      </c>
      <c r="B6006" s="211" t="str">
        <f t="shared" si="2163"/>
        <v/>
      </c>
      <c r="C6006" s="221"/>
      <c r="D6006" s="172" t="str">
        <f t="shared" si="2160"/>
        <v/>
      </c>
      <c r="E6006" s="176"/>
      <c r="F6006" s="201">
        <f t="shared" si="2161"/>
        <v>0</v>
      </c>
      <c r="G6006" s="201">
        <f t="shared" si="2162"/>
        <v>0</v>
      </c>
    </row>
    <row r="6007" spans="1:7" ht="24" customHeight="1" x14ac:dyDescent="0.2">
      <c r="A6007" s="211" t="str">
        <f t="shared" si="2159"/>
        <v/>
      </c>
      <c r="B6007" s="211" t="str">
        <f t="shared" si="2163"/>
        <v/>
      </c>
      <c r="C6007" s="221"/>
      <c r="D6007" s="172" t="str">
        <f t="shared" si="2160"/>
        <v/>
      </c>
      <c r="E6007" s="176"/>
      <c r="F6007" s="201">
        <f t="shared" si="2161"/>
        <v>0</v>
      </c>
      <c r="G6007" s="201">
        <f t="shared" si="2162"/>
        <v>0</v>
      </c>
    </row>
    <row r="6008" spans="1:7" ht="24" customHeight="1" x14ac:dyDescent="0.2">
      <c r="A6008" s="211" t="str">
        <f t="shared" si="2159"/>
        <v/>
      </c>
      <c r="B6008" s="211" t="str">
        <f t="shared" si="2163"/>
        <v/>
      </c>
      <c r="C6008" s="221"/>
      <c r="D6008" s="172" t="str">
        <f t="shared" si="2160"/>
        <v/>
      </c>
      <c r="E6008" s="176"/>
      <c r="F6008" s="201">
        <f t="shared" si="2161"/>
        <v>0</v>
      </c>
      <c r="G6008" s="201">
        <f t="shared" si="2162"/>
        <v>0</v>
      </c>
    </row>
    <row r="6009" spans="1:7" ht="24" customHeight="1" x14ac:dyDescent="0.2">
      <c r="A6009" s="211" t="str">
        <f t="shared" si="2159"/>
        <v/>
      </c>
      <c r="B6009" s="211" t="str">
        <f t="shared" si="2163"/>
        <v/>
      </c>
      <c r="C6009" s="221"/>
      <c r="D6009" s="172" t="str">
        <f t="shared" si="2160"/>
        <v/>
      </c>
      <c r="E6009" s="176"/>
      <c r="F6009" s="201">
        <f t="shared" si="2161"/>
        <v>0</v>
      </c>
      <c r="G6009" s="201">
        <f t="shared" si="2162"/>
        <v>0</v>
      </c>
    </row>
    <row r="6010" spans="1:7" ht="24" customHeight="1" x14ac:dyDescent="0.2">
      <c r="A6010" s="211" t="str">
        <f t="shared" si="2159"/>
        <v/>
      </c>
      <c r="B6010" s="211" t="str">
        <f t="shared" si="2163"/>
        <v/>
      </c>
      <c r="C6010" s="221"/>
      <c r="D6010" s="172" t="str">
        <f t="shared" si="2160"/>
        <v/>
      </c>
      <c r="E6010" s="176"/>
      <c r="F6010" s="202">
        <f t="shared" si="2161"/>
        <v>0</v>
      </c>
      <c r="G6010" s="201">
        <f t="shared" si="2162"/>
        <v>0</v>
      </c>
    </row>
    <row r="6011" spans="1:7" ht="24" customHeight="1" x14ac:dyDescent="0.2">
      <c r="A6011" s="212"/>
      <c r="E6011" s="178"/>
      <c r="F6011" s="195" t="s">
        <v>1742</v>
      </c>
      <c r="G6011" s="222">
        <f t="shared" si="2143"/>
        <v>0</v>
      </c>
    </row>
    <row r="6012" spans="1:7" ht="24" customHeight="1" x14ac:dyDescent="0.2">
      <c r="A6012" s="212"/>
      <c r="C6012" s="74" t="s">
        <v>1743</v>
      </c>
      <c r="E6012" s="178"/>
      <c r="G6012" s="194"/>
    </row>
    <row r="6013" spans="1:7" ht="24" customHeight="1" x14ac:dyDescent="0.2">
      <c r="A6013" s="211" t="str">
        <f t="shared" ref="A6013:A6020" si="2164">IFERROR(VLOOKUP(C6013,Tabla_Insumos,4,FALSE),"")</f>
        <v/>
      </c>
      <c r="B6013" s="211" t="str">
        <f t="shared" ref="B6013:B6020" si="2165">IFERROR(VLOOKUP(A6013,Tabla_Indices,5,FALSE),"")</f>
        <v/>
      </c>
      <c r="C6013" s="220"/>
      <c r="D6013" s="174" t="str">
        <f t="shared" ref="D6013:D6020" si="2166">IFERROR(VLOOKUP(C6013,Tabla_Insumos,2,FALSE),"")</f>
        <v/>
      </c>
      <c r="E6013" s="173"/>
      <c r="F6013" s="201">
        <f t="shared" ref="F6013:F6020" si="2167">IFERROR(VLOOKUP(C6013,Tabla_Insumos,3,FALSE),0)</f>
        <v>0</v>
      </c>
      <c r="G6013" s="201">
        <f t="shared" ref="G6013:G6020" si="2168">ROUND(E6013*F6013,2)</f>
        <v>0</v>
      </c>
    </row>
    <row r="6014" spans="1:7" ht="24" customHeight="1" x14ac:dyDescent="0.2">
      <c r="A6014" s="211" t="str">
        <f t="shared" si="2164"/>
        <v/>
      </c>
      <c r="B6014" s="211" t="str">
        <f t="shared" si="2165"/>
        <v/>
      </c>
      <c r="C6014" s="220"/>
      <c r="D6014" s="174" t="str">
        <f t="shared" si="2166"/>
        <v/>
      </c>
      <c r="E6014" s="173"/>
      <c r="F6014" s="201">
        <f t="shared" si="2167"/>
        <v>0</v>
      </c>
      <c r="G6014" s="201">
        <f t="shared" si="2168"/>
        <v>0</v>
      </c>
    </row>
    <row r="6015" spans="1:7" ht="24" customHeight="1" x14ac:dyDescent="0.2">
      <c r="A6015" s="211" t="str">
        <f t="shared" si="2164"/>
        <v/>
      </c>
      <c r="B6015" s="211" t="str">
        <f t="shared" si="2165"/>
        <v/>
      </c>
      <c r="C6015" s="220"/>
      <c r="D6015" s="174" t="str">
        <f t="shared" si="2166"/>
        <v/>
      </c>
      <c r="E6015" s="173"/>
      <c r="F6015" s="201">
        <f t="shared" si="2167"/>
        <v>0</v>
      </c>
      <c r="G6015" s="201">
        <f t="shared" si="2168"/>
        <v>0</v>
      </c>
    </row>
    <row r="6016" spans="1:7" ht="24" customHeight="1" x14ac:dyDescent="0.2">
      <c r="A6016" s="211" t="str">
        <f t="shared" si="2164"/>
        <v/>
      </c>
      <c r="B6016" s="211" t="str">
        <f t="shared" si="2165"/>
        <v/>
      </c>
      <c r="C6016" s="220"/>
      <c r="D6016" s="174" t="str">
        <f t="shared" si="2166"/>
        <v/>
      </c>
      <c r="E6016" s="173"/>
      <c r="F6016" s="201">
        <f t="shared" si="2167"/>
        <v>0</v>
      </c>
      <c r="G6016" s="201">
        <f t="shared" si="2168"/>
        <v>0</v>
      </c>
    </row>
    <row r="6017" spans="1:7" ht="24" customHeight="1" x14ac:dyDescent="0.2">
      <c r="A6017" s="211" t="str">
        <f t="shared" si="2164"/>
        <v/>
      </c>
      <c r="B6017" s="211" t="str">
        <f t="shared" si="2165"/>
        <v/>
      </c>
      <c r="C6017" s="220"/>
      <c r="D6017" s="174" t="str">
        <f t="shared" si="2166"/>
        <v/>
      </c>
      <c r="E6017" s="173"/>
      <c r="F6017" s="201">
        <f t="shared" si="2167"/>
        <v>0</v>
      </c>
      <c r="G6017" s="201">
        <f t="shared" si="2168"/>
        <v>0</v>
      </c>
    </row>
    <row r="6018" spans="1:7" ht="24" customHeight="1" x14ac:dyDescent="0.2">
      <c r="A6018" s="211" t="str">
        <f t="shared" si="2164"/>
        <v/>
      </c>
      <c r="B6018" s="211" t="str">
        <f t="shared" si="2165"/>
        <v/>
      </c>
      <c r="C6018" s="220"/>
      <c r="D6018" s="174" t="str">
        <f t="shared" si="2166"/>
        <v/>
      </c>
      <c r="E6018" s="173"/>
      <c r="F6018" s="201">
        <f t="shared" si="2167"/>
        <v>0</v>
      </c>
      <c r="G6018" s="201">
        <f t="shared" si="2168"/>
        <v>0</v>
      </c>
    </row>
    <row r="6019" spans="1:7" ht="24" customHeight="1" x14ac:dyDescent="0.2">
      <c r="A6019" s="211" t="str">
        <f t="shared" si="2164"/>
        <v/>
      </c>
      <c r="B6019" s="211" t="str">
        <f t="shared" si="2165"/>
        <v/>
      </c>
      <c r="C6019" s="221"/>
      <c r="D6019" s="172" t="str">
        <f t="shared" si="2166"/>
        <v/>
      </c>
      <c r="E6019" s="176"/>
      <c r="F6019" s="201">
        <f t="shared" si="2167"/>
        <v>0</v>
      </c>
      <c r="G6019" s="201">
        <f t="shared" si="2168"/>
        <v>0</v>
      </c>
    </row>
    <row r="6020" spans="1:7" ht="24" customHeight="1" x14ac:dyDescent="0.2">
      <c r="A6020" s="211" t="str">
        <f t="shared" si="2164"/>
        <v/>
      </c>
      <c r="B6020" s="211" t="str">
        <f t="shared" si="2165"/>
        <v/>
      </c>
      <c r="C6020" s="221"/>
      <c r="D6020" s="172" t="str">
        <f t="shared" si="2166"/>
        <v/>
      </c>
      <c r="E6020" s="176"/>
      <c r="F6020" s="201">
        <f t="shared" si="2167"/>
        <v>0</v>
      </c>
      <c r="G6020" s="201">
        <f t="shared" si="2168"/>
        <v>0</v>
      </c>
    </row>
    <row r="6021" spans="1:7" ht="24" customHeight="1" x14ac:dyDescent="0.2">
      <c r="A6021" s="212"/>
      <c r="E6021" s="178"/>
      <c r="F6021" s="195" t="s">
        <v>1744</v>
      </c>
      <c r="G6021" s="222">
        <f t="shared" si="2149"/>
        <v>0</v>
      </c>
    </row>
    <row r="6022" spans="1:7" ht="24" customHeight="1" x14ac:dyDescent="0.2">
      <c r="A6022" s="212"/>
      <c r="C6022" s="74" t="s">
        <v>1745</v>
      </c>
      <c r="E6022" s="178"/>
      <c r="G6022" s="194"/>
    </row>
    <row r="6023" spans="1:7" ht="24" customHeight="1" x14ac:dyDescent="0.2">
      <c r="A6023" s="211" t="str">
        <f t="shared" ref="A6023:A6031" si="2169">IFERROR(VLOOKUP(C6023,Tabla_Insumos,4,FALSE),"")</f>
        <v/>
      </c>
      <c r="B6023" s="211" t="str">
        <f t="shared" ref="B6023:B6031" si="2170">IFERROR(VLOOKUP(C6023,Tabla_Insumos,5,FALSE),"")</f>
        <v/>
      </c>
      <c r="C6023" s="220"/>
      <c r="D6023" s="174" t="str">
        <f t="shared" ref="D6023:D6031" si="2171">IFERROR(VLOOKUP(C6023,Tabla_Insumos,2,FALSE),"")</f>
        <v/>
      </c>
      <c r="E6023" s="173"/>
      <c r="F6023" s="201">
        <f t="shared" ref="F6023:F6031" si="2172">IFERROR(VLOOKUP(C6023,Tabla_Insumos,3,FALSE),0)</f>
        <v>0</v>
      </c>
      <c r="G6023" s="201">
        <f t="shared" ref="G6023:G6031" si="2173">ROUND(E6023*F6023,2)</f>
        <v>0</v>
      </c>
    </row>
    <row r="6024" spans="1:7" ht="24" customHeight="1" x14ac:dyDescent="0.2">
      <c r="A6024" s="211" t="str">
        <f t="shared" si="2169"/>
        <v/>
      </c>
      <c r="B6024" s="211" t="str">
        <f t="shared" si="2170"/>
        <v/>
      </c>
      <c r="C6024" s="220"/>
      <c r="D6024" s="174" t="str">
        <f t="shared" si="2171"/>
        <v/>
      </c>
      <c r="E6024" s="173"/>
      <c r="F6024" s="201">
        <f t="shared" si="2172"/>
        <v>0</v>
      </c>
      <c r="G6024" s="201">
        <f t="shared" si="2173"/>
        <v>0</v>
      </c>
    </row>
    <row r="6025" spans="1:7" ht="24" customHeight="1" x14ac:dyDescent="0.2">
      <c r="A6025" s="211" t="str">
        <f t="shared" si="2169"/>
        <v/>
      </c>
      <c r="B6025" s="211" t="str">
        <f t="shared" si="2170"/>
        <v/>
      </c>
      <c r="C6025" s="221"/>
      <c r="D6025" s="172" t="str">
        <f t="shared" si="2171"/>
        <v/>
      </c>
      <c r="E6025" s="176"/>
      <c r="F6025" s="201">
        <f t="shared" si="2172"/>
        <v>0</v>
      </c>
      <c r="G6025" s="201">
        <f t="shared" si="2173"/>
        <v>0</v>
      </c>
    </row>
    <row r="6026" spans="1:7" ht="24" customHeight="1" x14ac:dyDescent="0.2">
      <c r="A6026" s="211" t="str">
        <f t="shared" si="2169"/>
        <v/>
      </c>
      <c r="B6026" s="211" t="str">
        <f t="shared" si="2170"/>
        <v/>
      </c>
      <c r="C6026" s="221"/>
      <c r="D6026" s="172" t="str">
        <f t="shared" si="2171"/>
        <v/>
      </c>
      <c r="E6026" s="176"/>
      <c r="F6026" s="201">
        <f t="shared" si="2172"/>
        <v>0</v>
      </c>
      <c r="G6026" s="201">
        <f t="shared" si="2173"/>
        <v>0</v>
      </c>
    </row>
    <row r="6027" spans="1:7" ht="24" customHeight="1" x14ac:dyDescent="0.2">
      <c r="A6027" s="211" t="str">
        <f t="shared" si="2169"/>
        <v/>
      </c>
      <c r="B6027" s="211" t="str">
        <f t="shared" si="2170"/>
        <v/>
      </c>
      <c r="C6027" s="221"/>
      <c r="D6027" s="172" t="str">
        <f t="shared" si="2171"/>
        <v/>
      </c>
      <c r="E6027" s="176"/>
      <c r="F6027" s="201">
        <f t="shared" si="2172"/>
        <v>0</v>
      </c>
      <c r="G6027" s="201">
        <f t="shared" si="2173"/>
        <v>0</v>
      </c>
    </row>
    <row r="6028" spans="1:7" ht="24" customHeight="1" x14ac:dyDescent="0.2">
      <c r="A6028" s="211" t="str">
        <f t="shared" si="2169"/>
        <v/>
      </c>
      <c r="B6028" s="211" t="str">
        <f t="shared" si="2170"/>
        <v/>
      </c>
      <c r="C6028" s="221"/>
      <c r="D6028" s="172" t="str">
        <f t="shared" si="2171"/>
        <v/>
      </c>
      <c r="E6028" s="176"/>
      <c r="F6028" s="201">
        <f t="shared" si="2172"/>
        <v>0</v>
      </c>
      <c r="G6028" s="201">
        <f t="shared" si="2173"/>
        <v>0</v>
      </c>
    </row>
    <row r="6029" spans="1:7" ht="24" customHeight="1" x14ac:dyDescent="0.2">
      <c r="A6029" s="211" t="str">
        <f t="shared" si="2169"/>
        <v/>
      </c>
      <c r="B6029" s="211" t="str">
        <f t="shared" si="2170"/>
        <v/>
      </c>
      <c r="C6029" s="221"/>
      <c r="D6029" s="172" t="str">
        <f t="shared" si="2171"/>
        <v/>
      </c>
      <c r="E6029" s="176"/>
      <c r="F6029" s="201">
        <f t="shared" si="2172"/>
        <v>0</v>
      </c>
      <c r="G6029" s="201">
        <f t="shared" si="2173"/>
        <v>0</v>
      </c>
    </row>
    <row r="6030" spans="1:7" ht="24" customHeight="1" x14ac:dyDescent="0.2">
      <c r="A6030" s="211" t="str">
        <f t="shared" si="2169"/>
        <v/>
      </c>
      <c r="B6030" s="211" t="str">
        <f t="shared" si="2170"/>
        <v/>
      </c>
      <c r="C6030" s="221"/>
      <c r="D6030" s="172" t="str">
        <f t="shared" si="2171"/>
        <v/>
      </c>
      <c r="E6030" s="176"/>
      <c r="F6030" s="201">
        <f t="shared" si="2172"/>
        <v>0</v>
      </c>
      <c r="G6030" s="201">
        <f t="shared" si="2173"/>
        <v>0</v>
      </c>
    </row>
    <row r="6031" spans="1:7" ht="24" customHeight="1" x14ac:dyDescent="0.2">
      <c r="A6031" s="211" t="str">
        <f t="shared" si="2169"/>
        <v/>
      </c>
      <c r="B6031" s="211" t="str">
        <f t="shared" si="2170"/>
        <v/>
      </c>
      <c r="C6031" s="221"/>
      <c r="D6031" s="172" t="str">
        <f t="shared" si="2171"/>
        <v/>
      </c>
      <c r="E6031" s="176"/>
      <c r="F6031" s="201">
        <f t="shared" si="2172"/>
        <v>0</v>
      </c>
      <c r="G6031" s="201">
        <f t="shared" si="2173"/>
        <v>0</v>
      </c>
    </row>
    <row r="6032" spans="1:7" ht="24" customHeight="1" x14ac:dyDescent="0.2">
      <c r="A6032" s="213"/>
      <c r="E6032" s="178"/>
      <c r="F6032" s="195" t="s">
        <v>1746</v>
      </c>
      <c r="G6032" s="222">
        <f t="shared" si="2155"/>
        <v>0</v>
      </c>
    </row>
    <row r="6033" spans="1:7" ht="24" customHeight="1" x14ac:dyDescent="0.2">
      <c r="A6033" s="212"/>
      <c r="E6033" s="178"/>
      <c r="G6033" s="194"/>
    </row>
    <row r="6034" spans="1:7" ht="24" customHeight="1" x14ac:dyDescent="0.2">
      <c r="A6034" s="214" t="str">
        <f t="shared" ref="A6034" si="2174">B5992</f>
        <v/>
      </c>
      <c r="B6034" s="98" t="str">
        <f t="shared" ref="B6034" si="2175">C5992</f>
        <v/>
      </c>
      <c r="C6034" s="197"/>
      <c r="D6034" s="197" t="s">
        <v>1747</v>
      </c>
      <c r="E6034" s="198"/>
      <c r="F6034" s="225" t="s">
        <v>1748</v>
      </c>
      <c r="G6034" s="226">
        <f t="shared" si="2158"/>
        <v>0</v>
      </c>
    </row>
    <row r="6035" spans="1:7" ht="24" customHeight="1" x14ac:dyDescent="0.2">
      <c r="A6035" s="203" t="s">
        <v>1725</v>
      </c>
      <c r="B6035" s="204"/>
      <c r="C6035" s="99"/>
      <c r="D6035" s="99"/>
      <c r="E6035" s="99"/>
      <c r="F6035" s="99"/>
      <c r="G6035" s="215"/>
    </row>
    <row r="6036" spans="1:7" ht="24" customHeight="1" x14ac:dyDescent="0.2">
      <c r="A6036" s="206" t="s">
        <v>1726</v>
      </c>
      <c r="B6036" s="207" t="str">
        <f>Comitente</f>
        <v>SUBSECRETARIA DE OBRAS PUBLICAS</v>
      </c>
      <c r="C6036" s="216"/>
      <c r="D6036" s="74"/>
      <c r="E6036" s="74"/>
      <c r="F6036" s="190"/>
      <c r="G6036" s="191"/>
    </row>
    <row r="6037" spans="1:7" ht="24" customHeight="1" x14ac:dyDescent="0.2">
      <c r="A6037" s="206" t="s">
        <v>1727</v>
      </c>
      <c r="B6037" s="207">
        <f>Contratista</f>
        <v>0</v>
      </c>
      <c r="C6037" s="217"/>
      <c r="D6037" s="217"/>
      <c r="E6037" s="217"/>
      <c r="F6037" s="190"/>
      <c r="G6037" s="191"/>
    </row>
    <row r="6038" spans="1:7" ht="24" customHeight="1" x14ac:dyDescent="0.2">
      <c r="A6038" s="206" t="s">
        <v>1728</v>
      </c>
      <c r="B6038" s="207" t="str">
        <f>Obra</f>
        <v>CAPS. VIRGEN DE GUADALUPE</v>
      </c>
      <c r="C6038" s="217"/>
      <c r="D6038" s="217"/>
      <c r="E6038" s="217"/>
      <c r="F6038" s="190" t="s">
        <v>1729</v>
      </c>
      <c r="G6038" s="218">
        <f>Fecha_Base</f>
        <v>0</v>
      </c>
    </row>
    <row r="6039" spans="1:7" ht="24" customHeight="1" x14ac:dyDescent="0.2">
      <c r="A6039" s="208" t="s">
        <v>1730</v>
      </c>
      <c r="B6039" s="100" t="str">
        <f>Ubicación</f>
        <v xml:space="preserve"> Calle Enfermera Medina y Cristobal Colon - Dpto. CAUCETE   -  Sup. 227,50m2</v>
      </c>
      <c r="C6039" s="74"/>
      <c r="E6039" s="178"/>
      <c r="G6039" s="194"/>
    </row>
    <row r="6040" spans="1:7" ht="24" customHeight="1" x14ac:dyDescent="0.2">
      <c r="A6040" s="208" t="s">
        <v>1731</v>
      </c>
      <c r="B6040" s="192" t="str">
        <f t="shared" ref="B6040:B6089" si="2176">IFERROR(VALUE(LEFT(B6041,FIND(".",B6041)-1)),"")</f>
        <v/>
      </c>
      <c r="C6040" s="71" t="str">
        <f>IFERROR(VLOOKUP(B6040,Tabla_CyP,2,FALSE),"VIDRIOS Y ESPEJOS ")</f>
        <v xml:space="preserve">VIDRIOS Y ESPEJOS </v>
      </c>
      <c r="E6040" s="178"/>
      <c r="G6040" s="194"/>
    </row>
    <row r="6041" spans="1:7" ht="24" customHeight="1" x14ac:dyDescent="0.2">
      <c r="A6041" s="208" t="s">
        <v>1732</v>
      </c>
      <c r="B6041" s="193" t="str">
        <f>IFERROR(VLOOKUP(COUNTIF($A$1:A6041,"ANALISIS DE PRECIOS"),Tabla_NumeroItem,2,FALSE),"")</f>
        <v/>
      </c>
      <c r="C6041" s="71" t="str">
        <f>IFERROR(VLOOKUP(B6041,Tabla_CyP,2,FALSE),"")</f>
        <v/>
      </c>
      <c r="E6041" s="178"/>
      <c r="F6041" s="190" t="s">
        <v>1733</v>
      </c>
      <c r="G6041" s="194" t="str">
        <f>IFERROR(VLOOKUP(B6041,Tabla_CyP,4,FALSE),"")</f>
        <v/>
      </c>
    </row>
    <row r="6042" spans="1:7" ht="24" customHeight="1" x14ac:dyDescent="0.2">
      <c r="A6042" s="208"/>
      <c r="B6042" s="100"/>
      <c r="E6042" s="178"/>
      <c r="G6042" s="194"/>
    </row>
    <row r="6043" spans="1:7" ht="24" customHeight="1" x14ac:dyDescent="0.2">
      <c r="A6043" s="419" t="s">
        <v>1734</v>
      </c>
      <c r="B6043" s="420"/>
      <c r="C6043" s="421" t="s">
        <v>1690</v>
      </c>
      <c r="D6043" s="421" t="s">
        <v>1735</v>
      </c>
      <c r="E6043" s="423" t="s">
        <v>1736</v>
      </c>
      <c r="F6043" s="425" t="s">
        <v>1737</v>
      </c>
      <c r="G6043" s="425" t="s">
        <v>1738</v>
      </c>
    </row>
    <row r="6044" spans="1:7" ht="24" customHeight="1" x14ac:dyDescent="0.2">
      <c r="A6044" s="209" t="s">
        <v>1739</v>
      </c>
      <c r="B6044" s="209" t="s">
        <v>1740</v>
      </c>
      <c r="C6044" s="422"/>
      <c r="D6044" s="422"/>
      <c r="E6044" s="424"/>
      <c r="F6044" s="426"/>
      <c r="G6044" s="426"/>
    </row>
    <row r="6045" spans="1:7" ht="24" customHeight="1" x14ac:dyDescent="0.2">
      <c r="A6045" s="189"/>
      <c r="B6045" s="210"/>
      <c r="C6045" s="89" t="s">
        <v>1741</v>
      </c>
      <c r="D6045" s="197"/>
      <c r="E6045" s="198"/>
      <c r="F6045" s="199"/>
      <c r="G6045" s="200"/>
    </row>
    <row r="6046" spans="1:7" ht="24" customHeight="1" x14ac:dyDescent="0.2">
      <c r="A6046" s="211" t="str">
        <f t="shared" ref="A6046:A6059" si="2177">IFERROR(VLOOKUP(C6046,Tabla_Insumos,4,FALSE),"")</f>
        <v/>
      </c>
      <c r="B6046" s="211" t="str">
        <f>IFERROR(VLOOKUP(C6046,Tabla_Insumos,5,FALSE),"")</f>
        <v/>
      </c>
      <c r="C6046" s="220"/>
      <c r="D6046" s="174" t="str">
        <f t="shared" ref="D6046:D6059" si="2178">IFERROR(VLOOKUP(C6046,Tabla_Insumos,2,FALSE),"")</f>
        <v/>
      </c>
      <c r="E6046" s="173"/>
      <c r="F6046" s="201">
        <f t="shared" ref="F6046:F6059" si="2179">IFERROR(VLOOKUP(C6046,Tabla_Insumos,3,FALSE),0)</f>
        <v>0</v>
      </c>
      <c r="G6046" s="201">
        <f t="shared" ref="G6046:G6059" si="2180">ROUND(E6046*F6046,2)</f>
        <v>0</v>
      </c>
    </row>
    <row r="6047" spans="1:7" ht="24" customHeight="1" x14ac:dyDescent="0.2">
      <c r="A6047" s="211" t="str">
        <f t="shared" si="2177"/>
        <v/>
      </c>
      <c r="B6047" s="211" t="str">
        <f t="shared" ref="B6047:B6059" si="2181">IFERROR(VLOOKUP(C6047,Tabla_Insumos,5,FALSE),"")</f>
        <v/>
      </c>
      <c r="C6047" s="220"/>
      <c r="D6047" s="174" t="str">
        <f t="shared" si="2178"/>
        <v/>
      </c>
      <c r="E6047" s="173"/>
      <c r="F6047" s="201">
        <f t="shared" si="2179"/>
        <v>0</v>
      </c>
      <c r="G6047" s="201">
        <f t="shared" si="2180"/>
        <v>0</v>
      </c>
    </row>
    <row r="6048" spans="1:7" ht="24" customHeight="1" x14ac:dyDescent="0.2">
      <c r="A6048" s="211" t="str">
        <f t="shared" si="2177"/>
        <v/>
      </c>
      <c r="B6048" s="211" t="str">
        <f t="shared" si="2181"/>
        <v/>
      </c>
      <c r="C6048" s="227"/>
      <c r="D6048" s="174" t="str">
        <f t="shared" si="2178"/>
        <v/>
      </c>
      <c r="E6048" s="173"/>
      <c r="F6048" s="201">
        <f t="shared" si="2179"/>
        <v>0</v>
      </c>
      <c r="G6048" s="201">
        <f t="shared" si="2180"/>
        <v>0</v>
      </c>
    </row>
    <row r="6049" spans="1:7" ht="24" customHeight="1" x14ac:dyDescent="0.2">
      <c r="A6049" s="211" t="str">
        <f t="shared" si="2177"/>
        <v/>
      </c>
      <c r="B6049" s="211" t="str">
        <f t="shared" si="2181"/>
        <v/>
      </c>
      <c r="C6049" s="220"/>
      <c r="D6049" s="174" t="str">
        <f t="shared" si="2178"/>
        <v/>
      </c>
      <c r="E6049" s="173"/>
      <c r="F6049" s="201">
        <f t="shared" si="2179"/>
        <v>0</v>
      </c>
      <c r="G6049" s="201">
        <f t="shared" si="2180"/>
        <v>0</v>
      </c>
    </row>
    <row r="6050" spans="1:7" ht="24" customHeight="1" x14ac:dyDescent="0.2">
      <c r="A6050" s="211" t="str">
        <f t="shared" si="2177"/>
        <v/>
      </c>
      <c r="B6050" s="211" t="str">
        <f t="shared" si="2181"/>
        <v/>
      </c>
      <c r="C6050" s="221"/>
      <c r="D6050" s="172" t="str">
        <f t="shared" si="2178"/>
        <v/>
      </c>
      <c r="E6050" s="176"/>
      <c r="F6050" s="201">
        <f t="shared" si="2179"/>
        <v>0</v>
      </c>
      <c r="G6050" s="201">
        <f t="shared" si="2180"/>
        <v>0</v>
      </c>
    </row>
    <row r="6051" spans="1:7" ht="24" customHeight="1" x14ac:dyDescent="0.2">
      <c r="A6051" s="211" t="str">
        <f t="shared" si="2177"/>
        <v/>
      </c>
      <c r="B6051" s="211" t="str">
        <f t="shared" si="2181"/>
        <v/>
      </c>
      <c r="C6051" s="221"/>
      <c r="D6051" s="172" t="str">
        <f t="shared" si="2178"/>
        <v/>
      </c>
      <c r="E6051" s="176"/>
      <c r="F6051" s="201">
        <f t="shared" si="2179"/>
        <v>0</v>
      </c>
      <c r="G6051" s="201">
        <f t="shared" si="2180"/>
        <v>0</v>
      </c>
    </row>
    <row r="6052" spans="1:7" ht="24" customHeight="1" x14ac:dyDescent="0.2">
      <c r="A6052" s="211" t="str">
        <f t="shared" si="2177"/>
        <v/>
      </c>
      <c r="B6052" s="211" t="str">
        <f t="shared" si="2181"/>
        <v/>
      </c>
      <c r="C6052" s="221"/>
      <c r="D6052" s="172" t="str">
        <f t="shared" si="2178"/>
        <v/>
      </c>
      <c r="E6052" s="176"/>
      <c r="F6052" s="201">
        <f t="shared" si="2179"/>
        <v>0</v>
      </c>
      <c r="G6052" s="201">
        <f t="shared" si="2180"/>
        <v>0</v>
      </c>
    </row>
    <row r="6053" spans="1:7" ht="24" customHeight="1" x14ac:dyDescent="0.2">
      <c r="A6053" s="211" t="str">
        <f t="shared" si="2177"/>
        <v/>
      </c>
      <c r="B6053" s="211" t="str">
        <f t="shared" si="2181"/>
        <v/>
      </c>
      <c r="C6053" s="221"/>
      <c r="D6053" s="172" t="str">
        <f t="shared" si="2178"/>
        <v/>
      </c>
      <c r="E6053" s="176"/>
      <c r="F6053" s="201">
        <f t="shared" si="2179"/>
        <v>0</v>
      </c>
      <c r="G6053" s="201">
        <f t="shared" si="2180"/>
        <v>0</v>
      </c>
    </row>
    <row r="6054" spans="1:7" ht="24" customHeight="1" x14ac:dyDescent="0.2">
      <c r="A6054" s="211" t="str">
        <f t="shared" si="2177"/>
        <v/>
      </c>
      <c r="B6054" s="211" t="str">
        <f t="shared" si="2181"/>
        <v/>
      </c>
      <c r="C6054" s="221"/>
      <c r="D6054" s="172" t="str">
        <f t="shared" si="2178"/>
        <v/>
      </c>
      <c r="E6054" s="176"/>
      <c r="F6054" s="201">
        <f t="shared" si="2179"/>
        <v>0</v>
      </c>
      <c r="G6054" s="201">
        <f t="shared" si="2180"/>
        <v>0</v>
      </c>
    </row>
    <row r="6055" spans="1:7" ht="24" customHeight="1" x14ac:dyDescent="0.2">
      <c r="A6055" s="211" t="str">
        <f t="shared" si="2177"/>
        <v/>
      </c>
      <c r="B6055" s="211" t="str">
        <f t="shared" si="2181"/>
        <v/>
      </c>
      <c r="C6055" s="221"/>
      <c r="D6055" s="172" t="str">
        <f t="shared" si="2178"/>
        <v/>
      </c>
      <c r="E6055" s="176"/>
      <c r="F6055" s="201">
        <f t="shared" si="2179"/>
        <v>0</v>
      </c>
      <c r="G6055" s="201">
        <f t="shared" si="2180"/>
        <v>0</v>
      </c>
    </row>
    <row r="6056" spans="1:7" ht="24" customHeight="1" x14ac:dyDescent="0.2">
      <c r="A6056" s="211" t="str">
        <f t="shared" si="2177"/>
        <v/>
      </c>
      <c r="B6056" s="211" t="str">
        <f t="shared" si="2181"/>
        <v/>
      </c>
      <c r="C6056" s="221"/>
      <c r="D6056" s="172" t="str">
        <f t="shared" si="2178"/>
        <v/>
      </c>
      <c r="E6056" s="176"/>
      <c r="F6056" s="201">
        <f t="shared" si="2179"/>
        <v>0</v>
      </c>
      <c r="G6056" s="201">
        <f t="shared" si="2180"/>
        <v>0</v>
      </c>
    </row>
    <row r="6057" spans="1:7" ht="24" customHeight="1" x14ac:dyDescent="0.2">
      <c r="A6057" s="211" t="str">
        <f t="shared" si="2177"/>
        <v/>
      </c>
      <c r="B6057" s="211" t="str">
        <f t="shared" si="2181"/>
        <v/>
      </c>
      <c r="C6057" s="221"/>
      <c r="D6057" s="172" t="str">
        <f t="shared" si="2178"/>
        <v/>
      </c>
      <c r="E6057" s="176"/>
      <c r="F6057" s="201">
        <f t="shared" si="2179"/>
        <v>0</v>
      </c>
      <c r="G6057" s="201">
        <f t="shared" si="2180"/>
        <v>0</v>
      </c>
    </row>
    <row r="6058" spans="1:7" ht="24" customHeight="1" x14ac:dyDescent="0.2">
      <c r="A6058" s="211" t="str">
        <f t="shared" si="2177"/>
        <v/>
      </c>
      <c r="B6058" s="211" t="str">
        <f t="shared" si="2181"/>
        <v/>
      </c>
      <c r="C6058" s="221"/>
      <c r="D6058" s="172" t="str">
        <f t="shared" si="2178"/>
        <v/>
      </c>
      <c r="E6058" s="176"/>
      <c r="F6058" s="201">
        <f t="shared" si="2179"/>
        <v>0</v>
      </c>
      <c r="G6058" s="201">
        <f t="shared" si="2180"/>
        <v>0</v>
      </c>
    </row>
    <row r="6059" spans="1:7" ht="24" customHeight="1" x14ac:dyDescent="0.2">
      <c r="A6059" s="211" t="str">
        <f t="shared" si="2177"/>
        <v/>
      </c>
      <c r="B6059" s="211" t="str">
        <f t="shared" si="2181"/>
        <v/>
      </c>
      <c r="C6059" s="221"/>
      <c r="D6059" s="172" t="str">
        <f t="shared" si="2178"/>
        <v/>
      </c>
      <c r="E6059" s="176"/>
      <c r="F6059" s="202">
        <f t="shared" si="2179"/>
        <v>0</v>
      </c>
      <c r="G6059" s="201">
        <f t="shared" si="2180"/>
        <v>0</v>
      </c>
    </row>
    <row r="6060" spans="1:7" ht="24" customHeight="1" x14ac:dyDescent="0.2">
      <c r="A6060" s="212"/>
      <c r="E6060" s="178"/>
      <c r="F6060" s="195" t="s">
        <v>1742</v>
      </c>
      <c r="G6060" s="222">
        <f t="shared" ref="G6060:G6109" si="2182">SUBTOTAL(9,G6046:G6059)</f>
        <v>0</v>
      </c>
    </row>
    <row r="6061" spans="1:7" ht="24" customHeight="1" x14ac:dyDescent="0.2">
      <c r="A6061" s="212"/>
      <c r="C6061" s="74" t="s">
        <v>1743</v>
      </c>
      <c r="E6061" s="178"/>
      <c r="G6061" s="194"/>
    </row>
    <row r="6062" spans="1:7" ht="24" customHeight="1" x14ac:dyDescent="0.2">
      <c r="A6062" s="211" t="str">
        <f t="shared" ref="A6062:A6069" si="2183">IFERROR(VLOOKUP(C6062,Tabla_Insumos,4,FALSE),"")</f>
        <v/>
      </c>
      <c r="B6062" s="211" t="str">
        <f t="shared" ref="B6062:B6069" si="2184">IFERROR(VLOOKUP(A6062,Tabla_Indices,5,FALSE),"")</f>
        <v/>
      </c>
      <c r="C6062" s="220"/>
      <c r="D6062" s="174" t="str">
        <f t="shared" ref="D6062:D6069" si="2185">IFERROR(VLOOKUP(C6062,Tabla_Insumos,2,FALSE),"")</f>
        <v/>
      </c>
      <c r="E6062" s="173"/>
      <c r="F6062" s="201">
        <f t="shared" ref="F6062:F6069" si="2186">IFERROR(VLOOKUP(C6062,Tabla_Insumos,3,FALSE),0)</f>
        <v>0</v>
      </c>
      <c r="G6062" s="201">
        <f t="shared" ref="G6062:G6069" si="2187">ROUND(E6062*F6062,2)</f>
        <v>0</v>
      </c>
    </row>
    <row r="6063" spans="1:7" ht="24" customHeight="1" x14ac:dyDescent="0.2">
      <c r="A6063" s="211" t="str">
        <f t="shared" si="2183"/>
        <v/>
      </c>
      <c r="B6063" s="211" t="str">
        <f t="shared" si="2184"/>
        <v/>
      </c>
      <c r="C6063" s="220"/>
      <c r="D6063" s="174" t="str">
        <f t="shared" si="2185"/>
        <v/>
      </c>
      <c r="E6063" s="173"/>
      <c r="F6063" s="201">
        <f t="shared" si="2186"/>
        <v>0</v>
      </c>
      <c r="G6063" s="201">
        <f t="shared" si="2187"/>
        <v>0</v>
      </c>
    </row>
    <row r="6064" spans="1:7" ht="24" customHeight="1" x14ac:dyDescent="0.2">
      <c r="A6064" s="211" t="str">
        <f t="shared" si="2183"/>
        <v/>
      </c>
      <c r="B6064" s="211" t="str">
        <f t="shared" si="2184"/>
        <v/>
      </c>
      <c r="C6064" s="220"/>
      <c r="D6064" s="174" t="str">
        <f t="shared" si="2185"/>
        <v/>
      </c>
      <c r="E6064" s="173"/>
      <c r="F6064" s="201">
        <f t="shared" si="2186"/>
        <v>0</v>
      </c>
      <c r="G6064" s="201">
        <f t="shared" si="2187"/>
        <v>0</v>
      </c>
    </row>
    <row r="6065" spans="1:7" ht="24" customHeight="1" x14ac:dyDescent="0.2">
      <c r="A6065" s="211" t="str">
        <f t="shared" si="2183"/>
        <v/>
      </c>
      <c r="B6065" s="211" t="str">
        <f t="shared" si="2184"/>
        <v/>
      </c>
      <c r="C6065" s="220"/>
      <c r="D6065" s="174" t="str">
        <f t="shared" si="2185"/>
        <v/>
      </c>
      <c r="E6065" s="173"/>
      <c r="F6065" s="201">
        <f t="shared" si="2186"/>
        <v>0</v>
      </c>
      <c r="G6065" s="201">
        <f t="shared" si="2187"/>
        <v>0</v>
      </c>
    </row>
    <row r="6066" spans="1:7" ht="24" customHeight="1" x14ac:dyDescent="0.2">
      <c r="A6066" s="211" t="str">
        <f t="shared" si="2183"/>
        <v/>
      </c>
      <c r="B6066" s="211" t="str">
        <f t="shared" si="2184"/>
        <v/>
      </c>
      <c r="C6066" s="220"/>
      <c r="D6066" s="174" t="str">
        <f t="shared" si="2185"/>
        <v/>
      </c>
      <c r="E6066" s="173"/>
      <c r="F6066" s="201">
        <f t="shared" si="2186"/>
        <v>0</v>
      </c>
      <c r="G6066" s="201">
        <f t="shared" si="2187"/>
        <v>0</v>
      </c>
    </row>
    <row r="6067" spans="1:7" ht="24" customHeight="1" x14ac:dyDescent="0.2">
      <c r="A6067" s="211" t="str">
        <f t="shared" si="2183"/>
        <v/>
      </c>
      <c r="B6067" s="211" t="str">
        <f t="shared" si="2184"/>
        <v/>
      </c>
      <c r="C6067" s="220"/>
      <c r="D6067" s="174" t="str">
        <f t="shared" si="2185"/>
        <v/>
      </c>
      <c r="E6067" s="173"/>
      <c r="F6067" s="201">
        <f t="shared" si="2186"/>
        <v>0</v>
      </c>
      <c r="G6067" s="201">
        <f t="shared" si="2187"/>
        <v>0</v>
      </c>
    </row>
    <row r="6068" spans="1:7" ht="24" customHeight="1" x14ac:dyDescent="0.2">
      <c r="A6068" s="211" t="str">
        <f t="shared" si="2183"/>
        <v/>
      </c>
      <c r="B6068" s="211" t="str">
        <f t="shared" si="2184"/>
        <v/>
      </c>
      <c r="C6068" s="221"/>
      <c r="D6068" s="172" t="str">
        <f t="shared" si="2185"/>
        <v/>
      </c>
      <c r="E6068" s="176"/>
      <c r="F6068" s="201">
        <f t="shared" si="2186"/>
        <v>0</v>
      </c>
      <c r="G6068" s="201">
        <f t="shared" si="2187"/>
        <v>0</v>
      </c>
    </row>
    <row r="6069" spans="1:7" ht="24" customHeight="1" x14ac:dyDescent="0.2">
      <c r="A6069" s="211" t="str">
        <f t="shared" si="2183"/>
        <v/>
      </c>
      <c r="B6069" s="211" t="str">
        <f t="shared" si="2184"/>
        <v/>
      </c>
      <c r="C6069" s="221"/>
      <c r="D6069" s="172" t="str">
        <f t="shared" si="2185"/>
        <v/>
      </c>
      <c r="E6069" s="176"/>
      <c r="F6069" s="201">
        <f t="shared" si="2186"/>
        <v>0</v>
      </c>
      <c r="G6069" s="201">
        <f t="shared" si="2187"/>
        <v>0</v>
      </c>
    </row>
    <row r="6070" spans="1:7" ht="24" customHeight="1" x14ac:dyDescent="0.2">
      <c r="A6070" s="212"/>
      <c r="E6070" s="178"/>
      <c r="F6070" s="195" t="s">
        <v>1744</v>
      </c>
      <c r="G6070" s="222">
        <f t="shared" ref="G6070:G6119" si="2188">SUBTOTAL(9,G6062:G6069)</f>
        <v>0</v>
      </c>
    </row>
    <row r="6071" spans="1:7" ht="24" customHeight="1" x14ac:dyDescent="0.2">
      <c r="A6071" s="212"/>
      <c r="C6071" s="74" t="s">
        <v>1745</v>
      </c>
      <c r="E6071" s="178"/>
      <c r="G6071" s="194"/>
    </row>
    <row r="6072" spans="1:7" ht="24" customHeight="1" x14ac:dyDescent="0.2">
      <c r="A6072" s="211" t="str">
        <f t="shared" ref="A6072:A6080" si="2189">IFERROR(VLOOKUP(C6072,Tabla_Insumos,4,FALSE),"")</f>
        <v/>
      </c>
      <c r="B6072" s="211" t="str">
        <f t="shared" ref="B6072:B6080" si="2190">IFERROR(VLOOKUP(C6072,Tabla_Insumos,5,FALSE),"")</f>
        <v/>
      </c>
      <c r="C6072" s="220"/>
      <c r="D6072" s="174" t="str">
        <f t="shared" ref="D6072:D6080" si="2191">IFERROR(VLOOKUP(C6072,Tabla_Insumos,2,FALSE),"")</f>
        <v/>
      </c>
      <c r="E6072" s="173"/>
      <c r="F6072" s="201">
        <f t="shared" ref="F6072:F6080" si="2192">IFERROR(VLOOKUP(C6072,Tabla_Insumos,3,FALSE),0)</f>
        <v>0</v>
      </c>
      <c r="G6072" s="201">
        <f t="shared" ref="G6072:G6080" si="2193">ROUND(E6072*F6072,2)</f>
        <v>0</v>
      </c>
    </row>
    <row r="6073" spans="1:7" ht="24" customHeight="1" x14ac:dyDescent="0.2">
      <c r="A6073" s="211" t="str">
        <f t="shared" si="2189"/>
        <v/>
      </c>
      <c r="B6073" s="211" t="str">
        <f t="shared" si="2190"/>
        <v/>
      </c>
      <c r="C6073" s="220"/>
      <c r="D6073" s="174" t="str">
        <f t="shared" si="2191"/>
        <v/>
      </c>
      <c r="E6073" s="173"/>
      <c r="F6073" s="201">
        <f t="shared" si="2192"/>
        <v>0</v>
      </c>
      <c r="G6073" s="201">
        <f t="shared" si="2193"/>
        <v>0</v>
      </c>
    </row>
    <row r="6074" spans="1:7" ht="24" customHeight="1" x14ac:dyDescent="0.2">
      <c r="A6074" s="211" t="str">
        <f t="shared" si="2189"/>
        <v/>
      </c>
      <c r="B6074" s="211" t="str">
        <f t="shared" si="2190"/>
        <v/>
      </c>
      <c r="C6074" s="221"/>
      <c r="D6074" s="172" t="str">
        <f t="shared" si="2191"/>
        <v/>
      </c>
      <c r="E6074" s="176"/>
      <c r="F6074" s="201">
        <f t="shared" si="2192"/>
        <v>0</v>
      </c>
      <c r="G6074" s="201">
        <f t="shared" si="2193"/>
        <v>0</v>
      </c>
    </row>
    <row r="6075" spans="1:7" ht="24" customHeight="1" x14ac:dyDescent="0.2">
      <c r="A6075" s="211" t="str">
        <f t="shared" si="2189"/>
        <v/>
      </c>
      <c r="B6075" s="211" t="str">
        <f t="shared" si="2190"/>
        <v/>
      </c>
      <c r="C6075" s="221"/>
      <c r="D6075" s="172" t="str">
        <f t="shared" si="2191"/>
        <v/>
      </c>
      <c r="E6075" s="176"/>
      <c r="F6075" s="201">
        <f t="shared" si="2192"/>
        <v>0</v>
      </c>
      <c r="G6075" s="201">
        <f t="shared" si="2193"/>
        <v>0</v>
      </c>
    </row>
    <row r="6076" spans="1:7" ht="24" customHeight="1" x14ac:dyDescent="0.2">
      <c r="A6076" s="211" t="str">
        <f t="shared" si="2189"/>
        <v/>
      </c>
      <c r="B6076" s="211" t="str">
        <f t="shared" si="2190"/>
        <v/>
      </c>
      <c r="C6076" s="221"/>
      <c r="D6076" s="172" t="str">
        <f t="shared" si="2191"/>
        <v/>
      </c>
      <c r="E6076" s="176"/>
      <c r="F6076" s="201">
        <f t="shared" si="2192"/>
        <v>0</v>
      </c>
      <c r="G6076" s="201">
        <f t="shared" si="2193"/>
        <v>0</v>
      </c>
    </row>
    <row r="6077" spans="1:7" ht="24" customHeight="1" x14ac:dyDescent="0.2">
      <c r="A6077" s="211" t="str">
        <f t="shared" si="2189"/>
        <v/>
      </c>
      <c r="B6077" s="211" t="str">
        <f t="shared" si="2190"/>
        <v/>
      </c>
      <c r="C6077" s="221"/>
      <c r="D6077" s="172" t="str">
        <f t="shared" si="2191"/>
        <v/>
      </c>
      <c r="E6077" s="176"/>
      <c r="F6077" s="201">
        <f t="shared" si="2192"/>
        <v>0</v>
      </c>
      <c r="G6077" s="201">
        <f t="shared" si="2193"/>
        <v>0</v>
      </c>
    </row>
    <row r="6078" spans="1:7" ht="24" customHeight="1" x14ac:dyDescent="0.2">
      <c r="A6078" s="211" t="str">
        <f t="shared" si="2189"/>
        <v/>
      </c>
      <c r="B6078" s="211" t="str">
        <f t="shared" si="2190"/>
        <v/>
      </c>
      <c r="C6078" s="221"/>
      <c r="D6078" s="172" t="str">
        <f t="shared" si="2191"/>
        <v/>
      </c>
      <c r="E6078" s="176"/>
      <c r="F6078" s="201">
        <f t="shared" si="2192"/>
        <v>0</v>
      </c>
      <c r="G6078" s="201">
        <f t="shared" si="2193"/>
        <v>0</v>
      </c>
    </row>
    <row r="6079" spans="1:7" ht="24" customHeight="1" x14ac:dyDescent="0.2">
      <c r="A6079" s="211" t="str">
        <f t="shared" si="2189"/>
        <v/>
      </c>
      <c r="B6079" s="211" t="str">
        <f t="shared" si="2190"/>
        <v/>
      </c>
      <c r="C6079" s="221"/>
      <c r="D6079" s="172" t="str">
        <f t="shared" si="2191"/>
        <v/>
      </c>
      <c r="E6079" s="176"/>
      <c r="F6079" s="201">
        <f t="shared" si="2192"/>
        <v>0</v>
      </c>
      <c r="G6079" s="201">
        <f t="shared" si="2193"/>
        <v>0</v>
      </c>
    </row>
    <row r="6080" spans="1:7" ht="24" customHeight="1" x14ac:dyDescent="0.2">
      <c r="A6080" s="211" t="str">
        <f t="shared" si="2189"/>
        <v/>
      </c>
      <c r="B6080" s="211" t="str">
        <f t="shared" si="2190"/>
        <v/>
      </c>
      <c r="C6080" s="221"/>
      <c r="D6080" s="172" t="str">
        <f t="shared" si="2191"/>
        <v/>
      </c>
      <c r="E6080" s="176"/>
      <c r="F6080" s="201">
        <f t="shared" si="2192"/>
        <v>0</v>
      </c>
      <c r="G6080" s="201">
        <f t="shared" si="2193"/>
        <v>0</v>
      </c>
    </row>
    <row r="6081" spans="1:7" ht="24" customHeight="1" x14ac:dyDescent="0.2">
      <c r="A6081" s="213"/>
      <c r="E6081" s="178"/>
      <c r="F6081" s="195" t="s">
        <v>1746</v>
      </c>
      <c r="G6081" s="222">
        <f t="shared" ref="G6081:G6130" si="2194">SUBTOTAL(9,G6072:G6080)</f>
        <v>0</v>
      </c>
    </row>
    <row r="6082" spans="1:7" ht="24" customHeight="1" x14ac:dyDescent="0.2">
      <c r="A6082" s="212"/>
      <c r="E6082" s="178"/>
      <c r="G6082" s="194"/>
    </row>
    <row r="6083" spans="1:7" ht="24" customHeight="1" x14ac:dyDescent="0.2">
      <c r="A6083" s="214" t="str">
        <f t="shared" ref="A6083" si="2195">B6041</f>
        <v/>
      </c>
      <c r="B6083" s="98" t="str">
        <f t="shared" ref="B6083" si="2196">C6041</f>
        <v/>
      </c>
      <c r="C6083" s="197"/>
      <c r="D6083" s="197" t="s">
        <v>1747</v>
      </c>
      <c r="E6083" s="198"/>
      <c r="F6083" s="225" t="s">
        <v>1748</v>
      </c>
      <c r="G6083" s="226">
        <f t="shared" ref="G6083:G6132" si="2197">SUBTOTAL(9,G6046:G6082)</f>
        <v>0</v>
      </c>
    </row>
    <row r="6084" spans="1:7" ht="24" customHeight="1" x14ac:dyDescent="0.2">
      <c r="A6084" s="203" t="s">
        <v>1725</v>
      </c>
      <c r="B6084" s="204"/>
      <c r="C6084" s="99"/>
      <c r="D6084" s="99"/>
      <c r="E6084" s="99"/>
      <c r="F6084" s="99"/>
      <c r="G6084" s="215"/>
    </row>
    <row r="6085" spans="1:7" ht="24" customHeight="1" x14ac:dyDescent="0.2">
      <c r="A6085" s="206" t="s">
        <v>1726</v>
      </c>
      <c r="B6085" s="207" t="str">
        <f>Comitente</f>
        <v>SUBSECRETARIA DE OBRAS PUBLICAS</v>
      </c>
      <c r="C6085" s="216"/>
      <c r="D6085" s="74"/>
      <c r="E6085" s="74"/>
      <c r="F6085" s="190"/>
      <c r="G6085" s="191"/>
    </row>
    <row r="6086" spans="1:7" ht="24" customHeight="1" x14ac:dyDescent="0.2">
      <c r="A6086" s="206" t="s">
        <v>1727</v>
      </c>
      <c r="B6086" s="207">
        <f>Contratista</f>
        <v>0</v>
      </c>
      <c r="C6086" s="217"/>
      <c r="D6086" s="217"/>
      <c r="E6086" s="217"/>
      <c r="F6086" s="190"/>
      <c r="G6086" s="191"/>
    </row>
    <row r="6087" spans="1:7" ht="24" customHeight="1" x14ac:dyDescent="0.2">
      <c r="A6087" s="206" t="s">
        <v>1728</v>
      </c>
      <c r="B6087" s="207" t="str">
        <f>Obra</f>
        <v>CAPS. VIRGEN DE GUADALUPE</v>
      </c>
      <c r="C6087" s="217"/>
      <c r="D6087" s="217"/>
      <c r="E6087" s="217"/>
      <c r="F6087" s="190" t="s">
        <v>1729</v>
      </c>
      <c r="G6087" s="218">
        <f>Fecha_Base</f>
        <v>0</v>
      </c>
    </row>
    <row r="6088" spans="1:7" ht="24" customHeight="1" x14ac:dyDescent="0.2">
      <c r="A6088" s="208" t="s">
        <v>1730</v>
      </c>
      <c r="B6088" s="100" t="str">
        <f>Ubicación</f>
        <v xml:space="preserve"> Calle Enfermera Medina y Cristobal Colon - Dpto. CAUCETE   -  Sup. 227,50m2</v>
      </c>
      <c r="C6088" s="74"/>
      <c r="E6088" s="178"/>
      <c r="G6088" s="194"/>
    </row>
    <row r="6089" spans="1:7" ht="24" customHeight="1" x14ac:dyDescent="0.2">
      <c r="A6089" s="208" t="s">
        <v>1731</v>
      </c>
      <c r="B6089" s="192" t="str">
        <f t="shared" si="2176"/>
        <v/>
      </c>
      <c r="C6089" s="71" t="str">
        <f>IFERROR(VLOOKUP(B6089,Tabla_CyP,2,FALSE),"VIDRIOS Y ESPEJOS ")</f>
        <v xml:space="preserve">VIDRIOS Y ESPEJOS </v>
      </c>
      <c r="E6089" s="178"/>
      <c r="G6089" s="194"/>
    </row>
    <row r="6090" spans="1:7" ht="24" customHeight="1" x14ac:dyDescent="0.2">
      <c r="A6090" s="208" t="s">
        <v>1732</v>
      </c>
      <c r="B6090" s="193" t="str">
        <f>IFERROR(VLOOKUP(COUNTIF($A$1:A6090,"ANALISIS DE PRECIOS"),Tabla_NumeroItem,2,FALSE),"")</f>
        <v/>
      </c>
      <c r="C6090" s="71" t="str">
        <f>IFERROR(VLOOKUP(B6090,Tabla_CyP,2,FALSE),"")</f>
        <v/>
      </c>
      <c r="E6090" s="178"/>
      <c r="F6090" s="190" t="s">
        <v>1733</v>
      </c>
      <c r="G6090" s="194" t="str">
        <f>IFERROR(VLOOKUP(B6090,Tabla_CyP,4,FALSE),"")</f>
        <v/>
      </c>
    </row>
    <row r="6091" spans="1:7" ht="24" customHeight="1" x14ac:dyDescent="0.2">
      <c r="A6091" s="208"/>
      <c r="B6091" s="100"/>
      <c r="E6091" s="178"/>
      <c r="G6091" s="194"/>
    </row>
    <row r="6092" spans="1:7" ht="24" customHeight="1" x14ac:dyDescent="0.2">
      <c r="A6092" s="419" t="s">
        <v>1734</v>
      </c>
      <c r="B6092" s="420"/>
      <c r="C6092" s="421" t="s">
        <v>1690</v>
      </c>
      <c r="D6092" s="421" t="s">
        <v>1735</v>
      </c>
      <c r="E6092" s="423" t="s">
        <v>1736</v>
      </c>
      <c r="F6092" s="425" t="s">
        <v>1737</v>
      </c>
      <c r="G6092" s="425" t="s">
        <v>1738</v>
      </c>
    </row>
    <row r="6093" spans="1:7" ht="24" customHeight="1" x14ac:dyDescent="0.2">
      <c r="A6093" s="209" t="s">
        <v>1739</v>
      </c>
      <c r="B6093" s="209" t="s">
        <v>1740</v>
      </c>
      <c r="C6093" s="422"/>
      <c r="D6093" s="422"/>
      <c r="E6093" s="424"/>
      <c r="F6093" s="426"/>
      <c r="G6093" s="426"/>
    </row>
    <row r="6094" spans="1:7" ht="24" customHeight="1" x14ac:dyDescent="0.2">
      <c r="A6094" s="189"/>
      <c r="B6094" s="210"/>
      <c r="C6094" s="89" t="s">
        <v>1741</v>
      </c>
      <c r="D6094" s="197"/>
      <c r="E6094" s="198"/>
      <c r="F6094" s="199"/>
      <c r="G6094" s="200"/>
    </row>
    <row r="6095" spans="1:7" ht="24" customHeight="1" x14ac:dyDescent="0.2">
      <c r="A6095" s="211" t="str">
        <f t="shared" ref="A6095:A6108" si="2198">IFERROR(VLOOKUP(C6095,Tabla_Insumos,4,FALSE),"")</f>
        <v/>
      </c>
      <c r="B6095" s="211" t="str">
        <f>IFERROR(VLOOKUP(C6095,Tabla_Insumos,5,FALSE),"")</f>
        <v/>
      </c>
      <c r="C6095" s="220"/>
      <c r="D6095" s="174" t="str">
        <f t="shared" ref="D6095:D6108" si="2199">IFERROR(VLOOKUP(C6095,Tabla_Insumos,2,FALSE),"")</f>
        <v/>
      </c>
      <c r="E6095" s="173"/>
      <c r="F6095" s="201">
        <f t="shared" ref="F6095:F6108" si="2200">IFERROR(VLOOKUP(C6095,Tabla_Insumos,3,FALSE),0)</f>
        <v>0</v>
      </c>
      <c r="G6095" s="201">
        <f t="shared" ref="G6095:G6108" si="2201">ROUND(E6095*F6095,2)</f>
        <v>0</v>
      </c>
    </row>
    <row r="6096" spans="1:7" ht="24" customHeight="1" x14ac:dyDescent="0.2">
      <c r="A6096" s="211" t="str">
        <f t="shared" si="2198"/>
        <v/>
      </c>
      <c r="B6096" s="211" t="str">
        <f t="shared" ref="B6096:B6108" si="2202">IFERROR(VLOOKUP(C6096,Tabla_Insumos,5,FALSE),"")</f>
        <v/>
      </c>
      <c r="C6096" s="220"/>
      <c r="D6096" s="174" t="str">
        <f t="shared" si="2199"/>
        <v/>
      </c>
      <c r="E6096" s="173"/>
      <c r="F6096" s="201">
        <f t="shared" si="2200"/>
        <v>0</v>
      </c>
      <c r="G6096" s="201">
        <f t="shared" si="2201"/>
        <v>0</v>
      </c>
    </row>
    <row r="6097" spans="1:7" ht="24" customHeight="1" x14ac:dyDescent="0.2">
      <c r="A6097" s="211" t="str">
        <f t="shared" si="2198"/>
        <v/>
      </c>
      <c r="B6097" s="211" t="str">
        <f t="shared" si="2202"/>
        <v/>
      </c>
      <c r="C6097" s="227"/>
      <c r="D6097" s="174" t="str">
        <f t="shared" si="2199"/>
        <v/>
      </c>
      <c r="E6097" s="173"/>
      <c r="F6097" s="201">
        <f t="shared" si="2200"/>
        <v>0</v>
      </c>
      <c r="G6097" s="201">
        <f t="shared" si="2201"/>
        <v>0</v>
      </c>
    </row>
    <row r="6098" spans="1:7" ht="24" customHeight="1" x14ac:dyDescent="0.2">
      <c r="A6098" s="211" t="str">
        <f t="shared" si="2198"/>
        <v/>
      </c>
      <c r="B6098" s="211" t="str">
        <f t="shared" si="2202"/>
        <v/>
      </c>
      <c r="C6098" s="220"/>
      <c r="D6098" s="174" t="str">
        <f t="shared" si="2199"/>
        <v/>
      </c>
      <c r="E6098" s="173"/>
      <c r="F6098" s="201">
        <f t="shared" si="2200"/>
        <v>0</v>
      </c>
      <c r="G6098" s="201">
        <f t="shared" si="2201"/>
        <v>0</v>
      </c>
    </row>
    <row r="6099" spans="1:7" ht="24" customHeight="1" x14ac:dyDescent="0.2">
      <c r="A6099" s="211" t="str">
        <f t="shared" si="2198"/>
        <v/>
      </c>
      <c r="B6099" s="211" t="str">
        <f t="shared" si="2202"/>
        <v/>
      </c>
      <c r="C6099" s="221"/>
      <c r="D6099" s="172" t="str">
        <f t="shared" si="2199"/>
        <v/>
      </c>
      <c r="E6099" s="176"/>
      <c r="F6099" s="201">
        <f t="shared" si="2200"/>
        <v>0</v>
      </c>
      <c r="G6099" s="201">
        <f t="shared" si="2201"/>
        <v>0</v>
      </c>
    </row>
    <row r="6100" spans="1:7" ht="24" customHeight="1" x14ac:dyDescent="0.2">
      <c r="A6100" s="211" t="str">
        <f t="shared" si="2198"/>
        <v/>
      </c>
      <c r="B6100" s="211" t="str">
        <f t="shared" si="2202"/>
        <v/>
      </c>
      <c r="C6100" s="221"/>
      <c r="D6100" s="172" t="str">
        <f t="shared" si="2199"/>
        <v/>
      </c>
      <c r="E6100" s="176"/>
      <c r="F6100" s="201">
        <f t="shared" si="2200"/>
        <v>0</v>
      </c>
      <c r="G6100" s="201">
        <f t="shared" si="2201"/>
        <v>0</v>
      </c>
    </row>
    <row r="6101" spans="1:7" ht="24" customHeight="1" x14ac:dyDescent="0.2">
      <c r="A6101" s="211" t="str">
        <f t="shared" si="2198"/>
        <v/>
      </c>
      <c r="B6101" s="211" t="str">
        <f t="shared" si="2202"/>
        <v/>
      </c>
      <c r="C6101" s="221"/>
      <c r="D6101" s="172" t="str">
        <f t="shared" si="2199"/>
        <v/>
      </c>
      <c r="E6101" s="176"/>
      <c r="F6101" s="201">
        <f t="shared" si="2200"/>
        <v>0</v>
      </c>
      <c r="G6101" s="201">
        <f t="shared" si="2201"/>
        <v>0</v>
      </c>
    </row>
    <row r="6102" spans="1:7" ht="24" customHeight="1" x14ac:dyDescent="0.2">
      <c r="A6102" s="211" t="str">
        <f t="shared" si="2198"/>
        <v/>
      </c>
      <c r="B6102" s="211" t="str">
        <f t="shared" si="2202"/>
        <v/>
      </c>
      <c r="C6102" s="221"/>
      <c r="D6102" s="172" t="str">
        <f t="shared" si="2199"/>
        <v/>
      </c>
      <c r="E6102" s="176"/>
      <c r="F6102" s="201">
        <f t="shared" si="2200"/>
        <v>0</v>
      </c>
      <c r="G6102" s="201">
        <f t="shared" si="2201"/>
        <v>0</v>
      </c>
    </row>
    <row r="6103" spans="1:7" ht="24" customHeight="1" x14ac:dyDescent="0.2">
      <c r="A6103" s="211" t="str">
        <f t="shared" si="2198"/>
        <v/>
      </c>
      <c r="B6103" s="211" t="str">
        <f t="shared" si="2202"/>
        <v/>
      </c>
      <c r="C6103" s="221"/>
      <c r="D6103" s="172" t="str">
        <f t="shared" si="2199"/>
        <v/>
      </c>
      <c r="E6103" s="176"/>
      <c r="F6103" s="201">
        <f t="shared" si="2200"/>
        <v>0</v>
      </c>
      <c r="G6103" s="201">
        <f t="shared" si="2201"/>
        <v>0</v>
      </c>
    </row>
    <row r="6104" spans="1:7" ht="24" customHeight="1" x14ac:dyDescent="0.2">
      <c r="A6104" s="211" t="str">
        <f t="shared" si="2198"/>
        <v/>
      </c>
      <c r="B6104" s="211" t="str">
        <f t="shared" si="2202"/>
        <v/>
      </c>
      <c r="C6104" s="221"/>
      <c r="D6104" s="172" t="str">
        <f t="shared" si="2199"/>
        <v/>
      </c>
      <c r="E6104" s="176"/>
      <c r="F6104" s="201">
        <f t="shared" si="2200"/>
        <v>0</v>
      </c>
      <c r="G6104" s="201">
        <f t="shared" si="2201"/>
        <v>0</v>
      </c>
    </row>
    <row r="6105" spans="1:7" ht="24" customHeight="1" x14ac:dyDescent="0.2">
      <c r="A6105" s="211" t="str">
        <f t="shared" si="2198"/>
        <v/>
      </c>
      <c r="B6105" s="211" t="str">
        <f t="shared" si="2202"/>
        <v/>
      </c>
      <c r="C6105" s="221"/>
      <c r="D6105" s="172" t="str">
        <f t="shared" si="2199"/>
        <v/>
      </c>
      <c r="E6105" s="176"/>
      <c r="F6105" s="201">
        <f t="shared" si="2200"/>
        <v>0</v>
      </c>
      <c r="G6105" s="201">
        <f t="shared" si="2201"/>
        <v>0</v>
      </c>
    </row>
    <row r="6106" spans="1:7" ht="24" customHeight="1" x14ac:dyDescent="0.2">
      <c r="A6106" s="211" t="str">
        <f t="shared" si="2198"/>
        <v/>
      </c>
      <c r="B6106" s="211" t="str">
        <f t="shared" si="2202"/>
        <v/>
      </c>
      <c r="C6106" s="221"/>
      <c r="D6106" s="172" t="str">
        <f t="shared" si="2199"/>
        <v/>
      </c>
      <c r="E6106" s="176"/>
      <c r="F6106" s="201">
        <f t="shared" si="2200"/>
        <v>0</v>
      </c>
      <c r="G6106" s="201">
        <f t="shared" si="2201"/>
        <v>0</v>
      </c>
    </row>
    <row r="6107" spans="1:7" ht="24" customHeight="1" x14ac:dyDescent="0.2">
      <c r="A6107" s="211" t="str">
        <f t="shared" si="2198"/>
        <v/>
      </c>
      <c r="B6107" s="211" t="str">
        <f t="shared" si="2202"/>
        <v/>
      </c>
      <c r="C6107" s="221"/>
      <c r="D6107" s="172" t="str">
        <f t="shared" si="2199"/>
        <v/>
      </c>
      <c r="E6107" s="176"/>
      <c r="F6107" s="201">
        <f t="shared" si="2200"/>
        <v>0</v>
      </c>
      <c r="G6107" s="201">
        <f t="shared" si="2201"/>
        <v>0</v>
      </c>
    </row>
    <row r="6108" spans="1:7" ht="24" customHeight="1" x14ac:dyDescent="0.2">
      <c r="A6108" s="211" t="str">
        <f t="shared" si="2198"/>
        <v/>
      </c>
      <c r="B6108" s="211" t="str">
        <f t="shared" si="2202"/>
        <v/>
      </c>
      <c r="C6108" s="221"/>
      <c r="D6108" s="172" t="str">
        <f t="shared" si="2199"/>
        <v/>
      </c>
      <c r="E6108" s="176"/>
      <c r="F6108" s="202">
        <f t="shared" si="2200"/>
        <v>0</v>
      </c>
      <c r="G6108" s="201">
        <f t="shared" si="2201"/>
        <v>0</v>
      </c>
    </row>
    <row r="6109" spans="1:7" ht="24" customHeight="1" x14ac:dyDescent="0.2">
      <c r="A6109" s="212"/>
      <c r="E6109" s="178"/>
      <c r="F6109" s="195" t="s">
        <v>1742</v>
      </c>
      <c r="G6109" s="222">
        <f t="shared" si="2182"/>
        <v>0</v>
      </c>
    </row>
    <row r="6110" spans="1:7" ht="24" customHeight="1" x14ac:dyDescent="0.2">
      <c r="A6110" s="212"/>
      <c r="C6110" s="74" t="s">
        <v>1743</v>
      </c>
      <c r="E6110" s="178"/>
      <c r="G6110" s="194"/>
    </row>
    <row r="6111" spans="1:7" ht="24" customHeight="1" x14ac:dyDescent="0.2">
      <c r="A6111" s="211" t="str">
        <f t="shared" ref="A6111:A6118" si="2203">IFERROR(VLOOKUP(C6111,Tabla_Insumos,4,FALSE),"")</f>
        <v/>
      </c>
      <c r="B6111" s="211" t="str">
        <f t="shared" ref="B6111:B6118" si="2204">IFERROR(VLOOKUP(A6111,Tabla_Indices,5,FALSE),"")</f>
        <v/>
      </c>
      <c r="C6111" s="220"/>
      <c r="D6111" s="174" t="str">
        <f t="shared" ref="D6111:D6118" si="2205">IFERROR(VLOOKUP(C6111,Tabla_Insumos,2,FALSE),"")</f>
        <v/>
      </c>
      <c r="E6111" s="173"/>
      <c r="F6111" s="201">
        <f t="shared" ref="F6111:F6118" si="2206">IFERROR(VLOOKUP(C6111,Tabla_Insumos,3,FALSE),0)</f>
        <v>0</v>
      </c>
      <c r="G6111" s="201">
        <f t="shared" ref="G6111:G6118" si="2207">ROUND(E6111*F6111,2)</f>
        <v>0</v>
      </c>
    </row>
    <row r="6112" spans="1:7" ht="24" customHeight="1" x14ac:dyDescent="0.2">
      <c r="A6112" s="211" t="str">
        <f t="shared" si="2203"/>
        <v/>
      </c>
      <c r="B6112" s="211" t="str">
        <f t="shared" si="2204"/>
        <v/>
      </c>
      <c r="C6112" s="220"/>
      <c r="D6112" s="174" t="str">
        <f t="shared" si="2205"/>
        <v/>
      </c>
      <c r="E6112" s="173"/>
      <c r="F6112" s="201">
        <f t="shared" si="2206"/>
        <v>0</v>
      </c>
      <c r="G6112" s="201">
        <f t="shared" si="2207"/>
        <v>0</v>
      </c>
    </row>
    <row r="6113" spans="1:7" ht="24" customHeight="1" x14ac:dyDescent="0.2">
      <c r="A6113" s="211" t="str">
        <f t="shared" si="2203"/>
        <v/>
      </c>
      <c r="B6113" s="211" t="str">
        <f t="shared" si="2204"/>
        <v/>
      </c>
      <c r="C6113" s="220"/>
      <c r="D6113" s="174" t="str">
        <f t="shared" si="2205"/>
        <v/>
      </c>
      <c r="E6113" s="173"/>
      <c r="F6113" s="201">
        <f t="shared" si="2206"/>
        <v>0</v>
      </c>
      <c r="G6113" s="201">
        <f t="shared" si="2207"/>
        <v>0</v>
      </c>
    </row>
    <row r="6114" spans="1:7" ht="24" customHeight="1" x14ac:dyDescent="0.2">
      <c r="A6114" s="211" t="str">
        <f t="shared" si="2203"/>
        <v/>
      </c>
      <c r="B6114" s="211" t="str">
        <f t="shared" si="2204"/>
        <v/>
      </c>
      <c r="C6114" s="220"/>
      <c r="D6114" s="174" t="str">
        <f t="shared" si="2205"/>
        <v/>
      </c>
      <c r="E6114" s="173"/>
      <c r="F6114" s="201">
        <f t="shared" si="2206"/>
        <v>0</v>
      </c>
      <c r="G6114" s="201">
        <f t="shared" si="2207"/>
        <v>0</v>
      </c>
    </row>
    <row r="6115" spans="1:7" ht="24" customHeight="1" x14ac:dyDescent="0.2">
      <c r="A6115" s="211" t="str">
        <f t="shared" si="2203"/>
        <v/>
      </c>
      <c r="B6115" s="211" t="str">
        <f t="shared" si="2204"/>
        <v/>
      </c>
      <c r="C6115" s="220"/>
      <c r="D6115" s="174" t="str">
        <f t="shared" si="2205"/>
        <v/>
      </c>
      <c r="E6115" s="173"/>
      <c r="F6115" s="201">
        <f t="shared" si="2206"/>
        <v>0</v>
      </c>
      <c r="G6115" s="201">
        <f t="shared" si="2207"/>
        <v>0</v>
      </c>
    </row>
    <row r="6116" spans="1:7" ht="24" customHeight="1" x14ac:dyDescent="0.2">
      <c r="A6116" s="211" t="str">
        <f t="shared" si="2203"/>
        <v/>
      </c>
      <c r="B6116" s="211" t="str">
        <f t="shared" si="2204"/>
        <v/>
      </c>
      <c r="C6116" s="220"/>
      <c r="D6116" s="174" t="str">
        <f t="shared" si="2205"/>
        <v/>
      </c>
      <c r="E6116" s="173"/>
      <c r="F6116" s="201">
        <f t="shared" si="2206"/>
        <v>0</v>
      </c>
      <c r="G6116" s="201">
        <f t="shared" si="2207"/>
        <v>0</v>
      </c>
    </row>
    <row r="6117" spans="1:7" ht="24" customHeight="1" x14ac:dyDescent="0.2">
      <c r="A6117" s="211" t="str">
        <f t="shared" si="2203"/>
        <v/>
      </c>
      <c r="B6117" s="211" t="str">
        <f t="shared" si="2204"/>
        <v/>
      </c>
      <c r="C6117" s="221"/>
      <c r="D6117" s="172" t="str">
        <f t="shared" si="2205"/>
        <v/>
      </c>
      <c r="E6117" s="176"/>
      <c r="F6117" s="201">
        <f t="shared" si="2206"/>
        <v>0</v>
      </c>
      <c r="G6117" s="201">
        <f t="shared" si="2207"/>
        <v>0</v>
      </c>
    </row>
    <row r="6118" spans="1:7" ht="24" customHeight="1" x14ac:dyDescent="0.2">
      <c r="A6118" s="211" t="str">
        <f t="shared" si="2203"/>
        <v/>
      </c>
      <c r="B6118" s="211" t="str">
        <f t="shared" si="2204"/>
        <v/>
      </c>
      <c r="C6118" s="221"/>
      <c r="D6118" s="172" t="str">
        <f t="shared" si="2205"/>
        <v/>
      </c>
      <c r="E6118" s="176"/>
      <c r="F6118" s="201">
        <f t="shared" si="2206"/>
        <v>0</v>
      </c>
      <c r="G6118" s="201">
        <f t="shared" si="2207"/>
        <v>0</v>
      </c>
    </row>
    <row r="6119" spans="1:7" ht="24" customHeight="1" x14ac:dyDescent="0.2">
      <c r="A6119" s="212"/>
      <c r="E6119" s="178"/>
      <c r="F6119" s="195" t="s">
        <v>1744</v>
      </c>
      <c r="G6119" s="222">
        <f t="shared" si="2188"/>
        <v>0</v>
      </c>
    </row>
    <row r="6120" spans="1:7" ht="24" customHeight="1" x14ac:dyDescent="0.2">
      <c r="A6120" s="212"/>
      <c r="C6120" s="74" t="s">
        <v>1745</v>
      </c>
      <c r="E6120" s="178"/>
      <c r="G6120" s="194"/>
    </row>
    <row r="6121" spans="1:7" ht="24" customHeight="1" x14ac:dyDescent="0.2">
      <c r="A6121" s="211" t="str">
        <f t="shared" ref="A6121:A6129" si="2208">IFERROR(VLOOKUP(C6121,Tabla_Insumos,4,FALSE),"")</f>
        <v/>
      </c>
      <c r="B6121" s="211" t="str">
        <f t="shared" ref="B6121:B6129" si="2209">IFERROR(VLOOKUP(C6121,Tabla_Insumos,5,FALSE),"")</f>
        <v/>
      </c>
      <c r="C6121" s="220"/>
      <c r="D6121" s="174" t="str">
        <f t="shared" ref="D6121:D6129" si="2210">IFERROR(VLOOKUP(C6121,Tabla_Insumos,2,FALSE),"")</f>
        <v/>
      </c>
      <c r="E6121" s="173"/>
      <c r="F6121" s="201">
        <f t="shared" ref="F6121:F6129" si="2211">IFERROR(VLOOKUP(C6121,Tabla_Insumos,3,FALSE),0)</f>
        <v>0</v>
      </c>
      <c r="G6121" s="201">
        <f t="shared" ref="G6121:G6129" si="2212">ROUND(E6121*F6121,2)</f>
        <v>0</v>
      </c>
    </row>
    <row r="6122" spans="1:7" ht="24" customHeight="1" x14ac:dyDescent="0.2">
      <c r="A6122" s="211" t="str">
        <f t="shared" si="2208"/>
        <v/>
      </c>
      <c r="B6122" s="211" t="str">
        <f t="shared" si="2209"/>
        <v/>
      </c>
      <c r="C6122" s="220"/>
      <c r="D6122" s="174" t="str">
        <f t="shared" si="2210"/>
        <v/>
      </c>
      <c r="E6122" s="173"/>
      <c r="F6122" s="201">
        <f t="shared" si="2211"/>
        <v>0</v>
      </c>
      <c r="G6122" s="201">
        <f t="shared" si="2212"/>
        <v>0</v>
      </c>
    </row>
    <row r="6123" spans="1:7" ht="24" customHeight="1" x14ac:dyDescent="0.2">
      <c r="A6123" s="211" t="str">
        <f t="shared" si="2208"/>
        <v/>
      </c>
      <c r="B6123" s="211" t="str">
        <f t="shared" si="2209"/>
        <v/>
      </c>
      <c r="C6123" s="221"/>
      <c r="D6123" s="172" t="str">
        <f t="shared" si="2210"/>
        <v/>
      </c>
      <c r="E6123" s="176"/>
      <c r="F6123" s="201">
        <f t="shared" si="2211"/>
        <v>0</v>
      </c>
      <c r="G6123" s="201">
        <f t="shared" si="2212"/>
        <v>0</v>
      </c>
    </row>
    <row r="6124" spans="1:7" ht="24" customHeight="1" x14ac:dyDescent="0.2">
      <c r="A6124" s="211" t="str">
        <f t="shared" si="2208"/>
        <v/>
      </c>
      <c r="B6124" s="211" t="str">
        <f t="shared" si="2209"/>
        <v/>
      </c>
      <c r="C6124" s="221"/>
      <c r="D6124" s="172" t="str">
        <f t="shared" si="2210"/>
        <v/>
      </c>
      <c r="E6124" s="176"/>
      <c r="F6124" s="201">
        <f t="shared" si="2211"/>
        <v>0</v>
      </c>
      <c r="G6124" s="201">
        <f t="shared" si="2212"/>
        <v>0</v>
      </c>
    </row>
    <row r="6125" spans="1:7" ht="24" customHeight="1" x14ac:dyDescent="0.2">
      <c r="A6125" s="211" t="str">
        <f t="shared" si="2208"/>
        <v/>
      </c>
      <c r="B6125" s="211" t="str">
        <f t="shared" si="2209"/>
        <v/>
      </c>
      <c r="C6125" s="221"/>
      <c r="D6125" s="172" t="str">
        <f t="shared" si="2210"/>
        <v/>
      </c>
      <c r="E6125" s="176"/>
      <c r="F6125" s="201">
        <f t="shared" si="2211"/>
        <v>0</v>
      </c>
      <c r="G6125" s="201">
        <f t="shared" si="2212"/>
        <v>0</v>
      </c>
    </row>
    <row r="6126" spans="1:7" ht="24" customHeight="1" x14ac:dyDescent="0.2">
      <c r="A6126" s="211" t="str">
        <f t="shared" si="2208"/>
        <v/>
      </c>
      <c r="B6126" s="211" t="str">
        <f t="shared" si="2209"/>
        <v/>
      </c>
      <c r="C6126" s="221"/>
      <c r="D6126" s="172" t="str">
        <f t="shared" si="2210"/>
        <v/>
      </c>
      <c r="E6126" s="176"/>
      <c r="F6126" s="201">
        <f t="shared" si="2211"/>
        <v>0</v>
      </c>
      <c r="G6126" s="201">
        <f t="shared" si="2212"/>
        <v>0</v>
      </c>
    </row>
    <row r="6127" spans="1:7" ht="24" customHeight="1" x14ac:dyDescent="0.2">
      <c r="A6127" s="211" t="str">
        <f t="shared" si="2208"/>
        <v/>
      </c>
      <c r="B6127" s="211" t="str">
        <f t="shared" si="2209"/>
        <v/>
      </c>
      <c r="C6127" s="221"/>
      <c r="D6127" s="172" t="str">
        <f t="shared" si="2210"/>
        <v/>
      </c>
      <c r="E6127" s="176"/>
      <c r="F6127" s="201">
        <f t="shared" si="2211"/>
        <v>0</v>
      </c>
      <c r="G6127" s="201">
        <f t="shared" si="2212"/>
        <v>0</v>
      </c>
    </row>
    <row r="6128" spans="1:7" ht="24" customHeight="1" x14ac:dyDescent="0.2">
      <c r="A6128" s="211" t="str">
        <f t="shared" si="2208"/>
        <v/>
      </c>
      <c r="B6128" s="211" t="str">
        <f t="shared" si="2209"/>
        <v/>
      </c>
      <c r="C6128" s="221"/>
      <c r="D6128" s="172" t="str">
        <f t="shared" si="2210"/>
        <v/>
      </c>
      <c r="E6128" s="176"/>
      <c r="F6128" s="201">
        <f t="shared" si="2211"/>
        <v>0</v>
      </c>
      <c r="G6128" s="201">
        <f t="shared" si="2212"/>
        <v>0</v>
      </c>
    </row>
    <row r="6129" spans="1:7" ht="24" customHeight="1" x14ac:dyDescent="0.2">
      <c r="A6129" s="211" t="str">
        <f t="shared" si="2208"/>
        <v/>
      </c>
      <c r="B6129" s="211" t="str">
        <f t="shared" si="2209"/>
        <v/>
      </c>
      <c r="C6129" s="221"/>
      <c r="D6129" s="172" t="str">
        <f t="shared" si="2210"/>
        <v/>
      </c>
      <c r="E6129" s="176"/>
      <c r="F6129" s="201">
        <f t="shared" si="2211"/>
        <v>0</v>
      </c>
      <c r="G6129" s="201">
        <f t="shared" si="2212"/>
        <v>0</v>
      </c>
    </row>
    <row r="6130" spans="1:7" ht="24" customHeight="1" x14ac:dyDescent="0.2">
      <c r="A6130" s="213"/>
      <c r="E6130" s="178"/>
      <c r="F6130" s="195" t="s">
        <v>1746</v>
      </c>
      <c r="G6130" s="222">
        <f t="shared" si="2194"/>
        <v>0</v>
      </c>
    </row>
    <row r="6131" spans="1:7" ht="24" customHeight="1" x14ac:dyDescent="0.2">
      <c r="A6131" s="212"/>
      <c r="E6131" s="178"/>
      <c r="G6131" s="194"/>
    </row>
    <row r="6132" spans="1:7" ht="24" customHeight="1" x14ac:dyDescent="0.2">
      <c r="A6132" s="214" t="str">
        <f t="shared" ref="A6132" si="2213">B6090</f>
        <v/>
      </c>
      <c r="B6132" s="98" t="str">
        <f t="shared" ref="B6132" si="2214">C6090</f>
        <v/>
      </c>
      <c r="C6132" s="197"/>
      <c r="D6132" s="197" t="s">
        <v>1747</v>
      </c>
      <c r="E6132" s="198"/>
      <c r="F6132" s="225" t="s">
        <v>1748</v>
      </c>
      <c r="G6132" s="226">
        <f t="shared" si="2197"/>
        <v>0</v>
      </c>
    </row>
    <row r="6133" spans="1:7" ht="24" customHeight="1" x14ac:dyDescent="0.2">
      <c r="A6133" s="203" t="s">
        <v>1725</v>
      </c>
      <c r="B6133" s="204"/>
      <c r="C6133" s="99"/>
      <c r="D6133" s="99"/>
      <c r="E6133" s="99"/>
      <c r="F6133" s="99"/>
      <c r="G6133" s="215"/>
    </row>
    <row r="6134" spans="1:7" ht="24" customHeight="1" x14ac:dyDescent="0.2">
      <c r="A6134" s="206" t="s">
        <v>1726</v>
      </c>
      <c r="B6134" s="207" t="str">
        <f>Comitente</f>
        <v>SUBSECRETARIA DE OBRAS PUBLICAS</v>
      </c>
      <c r="C6134" s="216"/>
      <c r="D6134" s="74"/>
      <c r="E6134" s="74"/>
      <c r="F6134" s="190"/>
      <c r="G6134" s="191"/>
    </row>
    <row r="6135" spans="1:7" ht="24" customHeight="1" x14ac:dyDescent="0.2">
      <c r="A6135" s="206" t="s">
        <v>1727</v>
      </c>
      <c r="B6135" s="207">
        <f>Contratista</f>
        <v>0</v>
      </c>
      <c r="C6135" s="217"/>
      <c r="D6135" s="217"/>
      <c r="E6135" s="217"/>
      <c r="F6135" s="190"/>
      <c r="G6135" s="191"/>
    </row>
    <row r="6136" spans="1:7" ht="24" customHeight="1" x14ac:dyDescent="0.2">
      <c r="A6136" s="206" t="s">
        <v>1728</v>
      </c>
      <c r="B6136" s="207" t="str">
        <f>Obra</f>
        <v>CAPS. VIRGEN DE GUADALUPE</v>
      </c>
      <c r="C6136" s="217"/>
      <c r="D6136" s="217"/>
      <c r="E6136" s="217"/>
      <c r="F6136" s="190" t="s">
        <v>1729</v>
      </c>
      <c r="G6136" s="218">
        <f>Fecha_Base</f>
        <v>0</v>
      </c>
    </row>
    <row r="6137" spans="1:7" ht="24" customHeight="1" x14ac:dyDescent="0.2">
      <c r="A6137" s="208" t="s">
        <v>1730</v>
      </c>
      <c r="B6137" s="100" t="str">
        <f>Ubicación</f>
        <v xml:space="preserve"> Calle Enfermera Medina y Cristobal Colon - Dpto. CAUCETE   -  Sup. 227,50m2</v>
      </c>
      <c r="C6137" s="74"/>
      <c r="E6137" s="178"/>
      <c r="G6137" s="194"/>
    </row>
    <row r="6138" spans="1:7" ht="24" customHeight="1" x14ac:dyDescent="0.2">
      <c r="A6138" s="208" t="s">
        <v>1731</v>
      </c>
      <c r="B6138" s="192" t="str">
        <f t="shared" ref="B6138:B6187" si="2215">IFERROR(VALUE(LEFT(B6139,FIND(".",B6139)-1)),"")</f>
        <v/>
      </c>
      <c r="C6138" s="71" t="str">
        <f>IFERROR(VLOOKUP(B6138,Tabla_CyP,2,FALSE),"VIDRIOS Y ESPEJOS ")</f>
        <v xml:space="preserve">VIDRIOS Y ESPEJOS </v>
      </c>
      <c r="E6138" s="178"/>
      <c r="G6138" s="194"/>
    </row>
    <row r="6139" spans="1:7" ht="24" customHeight="1" x14ac:dyDescent="0.2">
      <c r="A6139" s="208" t="s">
        <v>1732</v>
      </c>
      <c r="B6139" s="193" t="str">
        <f>IFERROR(VLOOKUP(COUNTIF($A$1:A6139,"ANALISIS DE PRECIOS"),Tabla_NumeroItem,2,FALSE),"")</f>
        <v/>
      </c>
      <c r="C6139" s="71" t="str">
        <f>IFERROR(VLOOKUP(B6139,Tabla_CyP,2,FALSE),"")</f>
        <v/>
      </c>
      <c r="E6139" s="178"/>
      <c r="F6139" s="190" t="s">
        <v>1733</v>
      </c>
      <c r="G6139" s="194" t="str">
        <f>IFERROR(VLOOKUP(B6139,Tabla_CyP,4,FALSE),"")</f>
        <v/>
      </c>
    </row>
    <row r="6140" spans="1:7" ht="24" customHeight="1" x14ac:dyDescent="0.2">
      <c r="A6140" s="208"/>
      <c r="B6140" s="100"/>
      <c r="E6140" s="178"/>
      <c r="G6140" s="194"/>
    </row>
    <row r="6141" spans="1:7" ht="24" customHeight="1" x14ac:dyDescent="0.2">
      <c r="A6141" s="419" t="s">
        <v>1734</v>
      </c>
      <c r="B6141" s="420"/>
      <c r="C6141" s="421" t="s">
        <v>1690</v>
      </c>
      <c r="D6141" s="421" t="s">
        <v>1735</v>
      </c>
      <c r="E6141" s="423" t="s">
        <v>1736</v>
      </c>
      <c r="F6141" s="425" t="s">
        <v>1737</v>
      </c>
      <c r="G6141" s="425" t="s">
        <v>1738</v>
      </c>
    </row>
    <row r="6142" spans="1:7" ht="24" customHeight="1" x14ac:dyDescent="0.2">
      <c r="A6142" s="209" t="s">
        <v>1739</v>
      </c>
      <c r="B6142" s="209" t="s">
        <v>1740</v>
      </c>
      <c r="C6142" s="422"/>
      <c r="D6142" s="422"/>
      <c r="E6142" s="424"/>
      <c r="F6142" s="426"/>
      <c r="G6142" s="426"/>
    </row>
    <row r="6143" spans="1:7" ht="24" customHeight="1" x14ac:dyDescent="0.2">
      <c r="A6143" s="189"/>
      <c r="B6143" s="210"/>
      <c r="C6143" s="89" t="s">
        <v>1741</v>
      </c>
      <c r="D6143" s="197"/>
      <c r="E6143" s="198"/>
      <c r="F6143" s="199"/>
      <c r="G6143" s="200"/>
    </row>
    <row r="6144" spans="1:7" ht="24" customHeight="1" x14ac:dyDescent="0.2">
      <c r="A6144" s="211" t="str">
        <f t="shared" ref="A6144:A6157" si="2216">IFERROR(VLOOKUP(C6144,Tabla_Insumos,4,FALSE),"")</f>
        <v/>
      </c>
      <c r="B6144" s="211" t="str">
        <f>IFERROR(VLOOKUP(C6144,Tabla_Insumos,5,FALSE),"")</f>
        <v/>
      </c>
      <c r="C6144" s="220"/>
      <c r="D6144" s="174" t="str">
        <f t="shared" ref="D6144:D6157" si="2217">IFERROR(VLOOKUP(C6144,Tabla_Insumos,2,FALSE),"")</f>
        <v/>
      </c>
      <c r="E6144" s="173"/>
      <c r="F6144" s="201">
        <f t="shared" ref="F6144:F6157" si="2218">IFERROR(VLOOKUP(C6144,Tabla_Insumos,3,FALSE),0)</f>
        <v>0</v>
      </c>
      <c r="G6144" s="201">
        <f t="shared" ref="G6144:G6157" si="2219">ROUND(E6144*F6144,2)</f>
        <v>0</v>
      </c>
    </row>
    <row r="6145" spans="1:7" ht="24" customHeight="1" x14ac:dyDescent="0.2">
      <c r="A6145" s="211" t="str">
        <f t="shared" si="2216"/>
        <v/>
      </c>
      <c r="B6145" s="211" t="str">
        <f t="shared" ref="B6145:B6157" si="2220">IFERROR(VLOOKUP(C6145,Tabla_Insumos,5,FALSE),"")</f>
        <v/>
      </c>
      <c r="C6145" s="220"/>
      <c r="D6145" s="174" t="str">
        <f t="shared" si="2217"/>
        <v/>
      </c>
      <c r="E6145" s="173"/>
      <c r="F6145" s="201">
        <f t="shared" si="2218"/>
        <v>0</v>
      </c>
      <c r="G6145" s="201">
        <f t="shared" si="2219"/>
        <v>0</v>
      </c>
    </row>
    <row r="6146" spans="1:7" ht="24" customHeight="1" x14ac:dyDescent="0.2">
      <c r="A6146" s="211" t="str">
        <f t="shared" si="2216"/>
        <v/>
      </c>
      <c r="B6146" s="211" t="str">
        <f t="shared" si="2220"/>
        <v/>
      </c>
      <c r="C6146" s="227"/>
      <c r="D6146" s="174" t="str">
        <f t="shared" si="2217"/>
        <v/>
      </c>
      <c r="E6146" s="173"/>
      <c r="F6146" s="201">
        <f t="shared" si="2218"/>
        <v>0</v>
      </c>
      <c r="G6146" s="201">
        <f t="shared" si="2219"/>
        <v>0</v>
      </c>
    </row>
    <row r="6147" spans="1:7" ht="24" customHeight="1" x14ac:dyDescent="0.2">
      <c r="A6147" s="211" t="str">
        <f t="shared" si="2216"/>
        <v/>
      </c>
      <c r="B6147" s="211" t="str">
        <f t="shared" si="2220"/>
        <v/>
      </c>
      <c r="C6147" s="220"/>
      <c r="D6147" s="174" t="str">
        <f t="shared" si="2217"/>
        <v/>
      </c>
      <c r="E6147" s="173"/>
      <c r="F6147" s="201">
        <f t="shared" si="2218"/>
        <v>0</v>
      </c>
      <c r="G6147" s="201">
        <f t="shared" si="2219"/>
        <v>0</v>
      </c>
    </row>
    <row r="6148" spans="1:7" ht="24" customHeight="1" x14ac:dyDescent="0.2">
      <c r="A6148" s="211" t="str">
        <f t="shared" si="2216"/>
        <v/>
      </c>
      <c r="B6148" s="211" t="str">
        <f t="shared" si="2220"/>
        <v/>
      </c>
      <c r="C6148" s="221"/>
      <c r="D6148" s="172" t="str">
        <f t="shared" si="2217"/>
        <v/>
      </c>
      <c r="E6148" s="176"/>
      <c r="F6148" s="201">
        <f t="shared" si="2218"/>
        <v>0</v>
      </c>
      <c r="G6148" s="201">
        <f t="shared" si="2219"/>
        <v>0</v>
      </c>
    </row>
    <row r="6149" spans="1:7" ht="24" customHeight="1" x14ac:dyDescent="0.2">
      <c r="A6149" s="211" t="str">
        <f t="shared" si="2216"/>
        <v/>
      </c>
      <c r="B6149" s="211" t="str">
        <f t="shared" si="2220"/>
        <v/>
      </c>
      <c r="C6149" s="221"/>
      <c r="D6149" s="172" t="str">
        <f t="shared" si="2217"/>
        <v/>
      </c>
      <c r="E6149" s="176"/>
      <c r="F6149" s="201">
        <f t="shared" si="2218"/>
        <v>0</v>
      </c>
      <c r="G6149" s="201">
        <f t="shared" si="2219"/>
        <v>0</v>
      </c>
    </row>
    <row r="6150" spans="1:7" ht="24" customHeight="1" x14ac:dyDescent="0.2">
      <c r="A6150" s="211" t="str">
        <f t="shared" si="2216"/>
        <v/>
      </c>
      <c r="B6150" s="211" t="str">
        <f t="shared" si="2220"/>
        <v/>
      </c>
      <c r="C6150" s="221"/>
      <c r="D6150" s="172" t="str">
        <f t="shared" si="2217"/>
        <v/>
      </c>
      <c r="E6150" s="176"/>
      <c r="F6150" s="201">
        <f t="shared" si="2218"/>
        <v>0</v>
      </c>
      <c r="G6150" s="201">
        <f t="shared" si="2219"/>
        <v>0</v>
      </c>
    </row>
    <row r="6151" spans="1:7" ht="24" customHeight="1" x14ac:dyDescent="0.2">
      <c r="A6151" s="211" t="str">
        <f t="shared" si="2216"/>
        <v/>
      </c>
      <c r="B6151" s="211" t="str">
        <f t="shared" si="2220"/>
        <v/>
      </c>
      <c r="C6151" s="221"/>
      <c r="D6151" s="172" t="str">
        <f t="shared" si="2217"/>
        <v/>
      </c>
      <c r="E6151" s="176"/>
      <c r="F6151" s="201">
        <f t="shared" si="2218"/>
        <v>0</v>
      </c>
      <c r="G6151" s="201">
        <f t="shared" si="2219"/>
        <v>0</v>
      </c>
    </row>
    <row r="6152" spans="1:7" ht="24" customHeight="1" x14ac:dyDescent="0.2">
      <c r="A6152" s="211" t="str">
        <f t="shared" si="2216"/>
        <v/>
      </c>
      <c r="B6152" s="211" t="str">
        <f t="shared" si="2220"/>
        <v/>
      </c>
      <c r="C6152" s="221"/>
      <c r="D6152" s="172" t="str">
        <f t="shared" si="2217"/>
        <v/>
      </c>
      <c r="E6152" s="176"/>
      <c r="F6152" s="201">
        <f t="shared" si="2218"/>
        <v>0</v>
      </c>
      <c r="G6152" s="201">
        <f t="shared" si="2219"/>
        <v>0</v>
      </c>
    </row>
    <row r="6153" spans="1:7" ht="24" customHeight="1" x14ac:dyDescent="0.2">
      <c r="A6153" s="211" t="str">
        <f t="shared" si="2216"/>
        <v/>
      </c>
      <c r="B6153" s="211" t="str">
        <f t="shared" si="2220"/>
        <v/>
      </c>
      <c r="C6153" s="221"/>
      <c r="D6153" s="172" t="str">
        <f t="shared" si="2217"/>
        <v/>
      </c>
      <c r="E6153" s="176"/>
      <c r="F6153" s="201">
        <f t="shared" si="2218"/>
        <v>0</v>
      </c>
      <c r="G6153" s="201">
        <f t="shared" si="2219"/>
        <v>0</v>
      </c>
    </row>
    <row r="6154" spans="1:7" ht="24" customHeight="1" x14ac:dyDescent="0.2">
      <c r="A6154" s="211" t="str">
        <f t="shared" si="2216"/>
        <v/>
      </c>
      <c r="B6154" s="211" t="str">
        <f t="shared" si="2220"/>
        <v/>
      </c>
      <c r="C6154" s="221"/>
      <c r="D6154" s="172" t="str">
        <f t="shared" si="2217"/>
        <v/>
      </c>
      <c r="E6154" s="176"/>
      <c r="F6154" s="201">
        <f t="shared" si="2218"/>
        <v>0</v>
      </c>
      <c r="G6154" s="201">
        <f t="shared" si="2219"/>
        <v>0</v>
      </c>
    </row>
    <row r="6155" spans="1:7" ht="24" customHeight="1" x14ac:dyDescent="0.2">
      <c r="A6155" s="211" t="str">
        <f t="shared" si="2216"/>
        <v/>
      </c>
      <c r="B6155" s="211" t="str">
        <f t="shared" si="2220"/>
        <v/>
      </c>
      <c r="C6155" s="221"/>
      <c r="D6155" s="172" t="str">
        <f t="shared" si="2217"/>
        <v/>
      </c>
      <c r="E6155" s="176"/>
      <c r="F6155" s="201">
        <f t="shared" si="2218"/>
        <v>0</v>
      </c>
      <c r="G6155" s="201">
        <f t="shared" si="2219"/>
        <v>0</v>
      </c>
    </row>
    <row r="6156" spans="1:7" ht="24" customHeight="1" x14ac:dyDescent="0.2">
      <c r="A6156" s="211" t="str">
        <f t="shared" si="2216"/>
        <v/>
      </c>
      <c r="B6156" s="211" t="str">
        <f t="shared" si="2220"/>
        <v/>
      </c>
      <c r="C6156" s="221"/>
      <c r="D6156" s="172" t="str">
        <f t="shared" si="2217"/>
        <v/>
      </c>
      <c r="E6156" s="176"/>
      <c r="F6156" s="201">
        <f t="shared" si="2218"/>
        <v>0</v>
      </c>
      <c r="G6156" s="201">
        <f t="shared" si="2219"/>
        <v>0</v>
      </c>
    </row>
    <row r="6157" spans="1:7" ht="24" customHeight="1" x14ac:dyDescent="0.2">
      <c r="A6157" s="211" t="str">
        <f t="shared" si="2216"/>
        <v/>
      </c>
      <c r="B6157" s="211" t="str">
        <f t="shared" si="2220"/>
        <v/>
      </c>
      <c r="C6157" s="221"/>
      <c r="D6157" s="172" t="str">
        <f t="shared" si="2217"/>
        <v/>
      </c>
      <c r="E6157" s="176"/>
      <c r="F6157" s="202">
        <f t="shared" si="2218"/>
        <v>0</v>
      </c>
      <c r="G6157" s="201">
        <f t="shared" si="2219"/>
        <v>0</v>
      </c>
    </row>
    <row r="6158" spans="1:7" ht="24" customHeight="1" x14ac:dyDescent="0.2">
      <c r="A6158" s="212"/>
      <c r="E6158" s="178"/>
      <c r="F6158" s="195" t="s">
        <v>1742</v>
      </c>
      <c r="G6158" s="222">
        <f t="shared" ref="G6158:G6207" si="2221">SUBTOTAL(9,G6144:G6157)</f>
        <v>0</v>
      </c>
    </row>
    <row r="6159" spans="1:7" ht="24" customHeight="1" x14ac:dyDescent="0.2">
      <c r="A6159" s="212"/>
      <c r="C6159" s="74" t="s">
        <v>1743</v>
      </c>
      <c r="E6159" s="178"/>
      <c r="G6159" s="194"/>
    </row>
    <row r="6160" spans="1:7" ht="24" customHeight="1" x14ac:dyDescent="0.2">
      <c r="A6160" s="211" t="str">
        <f t="shared" ref="A6160:A6167" si="2222">IFERROR(VLOOKUP(C6160,Tabla_Insumos,4,FALSE),"")</f>
        <v/>
      </c>
      <c r="B6160" s="211" t="str">
        <f t="shared" ref="B6160:B6167" si="2223">IFERROR(VLOOKUP(A6160,Tabla_Indices,5,FALSE),"")</f>
        <v/>
      </c>
      <c r="C6160" s="220"/>
      <c r="D6160" s="174" t="str">
        <f t="shared" ref="D6160:D6167" si="2224">IFERROR(VLOOKUP(C6160,Tabla_Insumos,2,FALSE),"")</f>
        <v/>
      </c>
      <c r="E6160" s="173"/>
      <c r="F6160" s="201">
        <f t="shared" ref="F6160:F6167" si="2225">IFERROR(VLOOKUP(C6160,Tabla_Insumos,3,FALSE),0)</f>
        <v>0</v>
      </c>
      <c r="G6160" s="201">
        <f t="shared" ref="G6160:G6167" si="2226">ROUND(E6160*F6160,2)</f>
        <v>0</v>
      </c>
    </row>
    <row r="6161" spans="1:7" ht="24" customHeight="1" x14ac:dyDescent="0.2">
      <c r="A6161" s="211" t="str">
        <f t="shared" si="2222"/>
        <v/>
      </c>
      <c r="B6161" s="211" t="str">
        <f t="shared" si="2223"/>
        <v/>
      </c>
      <c r="C6161" s="220"/>
      <c r="D6161" s="174" t="str">
        <f t="shared" si="2224"/>
        <v/>
      </c>
      <c r="E6161" s="173"/>
      <c r="F6161" s="201">
        <f t="shared" si="2225"/>
        <v>0</v>
      </c>
      <c r="G6161" s="201">
        <f t="shared" si="2226"/>
        <v>0</v>
      </c>
    </row>
    <row r="6162" spans="1:7" ht="24" customHeight="1" x14ac:dyDescent="0.2">
      <c r="A6162" s="211" t="str">
        <f t="shared" si="2222"/>
        <v/>
      </c>
      <c r="B6162" s="211" t="str">
        <f t="shared" si="2223"/>
        <v/>
      </c>
      <c r="C6162" s="220"/>
      <c r="D6162" s="174" t="str">
        <f t="shared" si="2224"/>
        <v/>
      </c>
      <c r="E6162" s="173"/>
      <c r="F6162" s="201">
        <f t="shared" si="2225"/>
        <v>0</v>
      </c>
      <c r="G6162" s="201">
        <f t="shared" si="2226"/>
        <v>0</v>
      </c>
    </row>
    <row r="6163" spans="1:7" ht="24" customHeight="1" x14ac:dyDescent="0.2">
      <c r="A6163" s="211" t="str">
        <f t="shared" si="2222"/>
        <v/>
      </c>
      <c r="B6163" s="211" t="str">
        <f t="shared" si="2223"/>
        <v/>
      </c>
      <c r="C6163" s="220"/>
      <c r="D6163" s="174" t="str">
        <f t="shared" si="2224"/>
        <v/>
      </c>
      <c r="E6163" s="173"/>
      <c r="F6163" s="201">
        <f t="shared" si="2225"/>
        <v>0</v>
      </c>
      <c r="G6163" s="201">
        <f t="shared" si="2226"/>
        <v>0</v>
      </c>
    </row>
    <row r="6164" spans="1:7" ht="24" customHeight="1" x14ac:dyDescent="0.2">
      <c r="A6164" s="211" t="str">
        <f t="shared" si="2222"/>
        <v/>
      </c>
      <c r="B6164" s="211" t="str">
        <f t="shared" si="2223"/>
        <v/>
      </c>
      <c r="C6164" s="220"/>
      <c r="D6164" s="174" t="str">
        <f t="shared" si="2224"/>
        <v/>
      </c>
      <c r="E6164" s="173"/>
      <c r="F6164" s="201">
        <f t="shared" si="2225"/>
        <v>0</v>
      </c>
      <c r="G6164" s="201">
        <f t="shared" si="2226"/>
        <v>0</v>
      </c>
    </row>
    <row r="6165" spans="1:7" ht="24" customHeight="1" x14ac:dyDescent="0.2">
      <c r="A6165" s="211" t="str">
        <f t="shared" si="2222"/>
        <v/>
      </c>
      <c r="B6165" s="211" t="str">
        <f t="shared" si="2223"/>
        <v/>
      </c>
      <c r="C6165" s="220"/>
      <c r="D6165" s="174" t="str">
        <f t="shared" si="2224"/>
        <v/>
      </c>
      <c r="E6165" s="173"/>
      <c r="F6165" s="201">
        <f t="shared" si="2225"/>
        <v>0</v>
      </c>
      <c r="G6165" s="201">
        <f t="shared" si="2226"/>
        <v>0</v>
      </c>
    </row>
    <row r="6166" spans="1:7" ht="24" customHeight="1" x14ac:dyDescent="0.2">
      <c r="A6166" s="211" t="str">
        <f t="shared" si="2222"/>
        <v/>
      </c>
      <c r="B6166" s="211" t="str">
        <f t="shared" si="2223"/>
        <v/>
      </c>
      <c r="C6166" s="221"/>
      <c r="D6166" s="172" t="str">
        <f t="shared" si="2224"/>
        <v/>
      </c>
      <c r="E6166" s="176"/>
      <c r="F6166" s="201">
        <f t="shared" si="2225"/>
        <v>0</v>
      </c>
      <c r="G6166" s="201">
        <f t="shared" si="2226"/>
        <v>0</v>
      </c>
    </row>
    <row r="6167" spans="1:7" ht="24" customHeight="1" x14ac:dyDescent="0.2">
      <c r="A6167" s="211" t="str">
        <f t="shared" si="2222"/>
        <v/>
      </c>
      <c r="B6167" s="211" t="str">
        <f t="shared" si="2223"/>
        <v/>
      </c>
      <c r="C6167" s="221"/>
      <c r="D6167" s="172" t="str">
        <f t="shared" si="2224"/>
        <v/>
      </c>
      <c r="E6167" s="176"/>
      <c r="F6167" s="201">
        <f t="shared" si="2225"/>
        <v>0</v>
      </c>
      <c r="G6167" s="201">
        <f t="shared" si="2226"/>
        <v>0</v>
      </c>
    </row>
    <row r="6168" spans="1:7" ht="24" customHeight="1" x14ac:dyDescent="0.2">
      <c r="A6168" s="212"/>
      <c r="E6168" s="178"/>
      <c r="F6168" s="195" t="s">
        <v>1744</v>
      </c>
      <c r="G6168" s="222">
        <f t="shared" ref="G6168:G6217" si="2227">SUBTOTAL(9,G6160:G6167)</f>
        <v>0</v>
      </c>
    </row>
    <row r="6169" spans="1:7" ht="24" customHeight="1" x14ac:dyDescent="0.2">
      <c r="A6169" s="212"/>
      <c r="C6169" s="74" t="s">
        <v>1745</v>
      </c>
      <c r="E6169" s="178"/>
      <c r="G6169" s="194"/>
    </row>
    <row r="6170" spans="1:7" ht="24" customHeight="1" x14ac:dyDescent="0.2">
      <c r="A6170" s="211" t="str">
        <f t="shared" ref="A6170:A6178" si="2228">IFERROR(VLOOKUP(C6170,Tabla_Insumos,4,FALSE),"")</f>
        <v/>
      </c>
      <c r="B6170" s="211" t="str">
        <f t="shared" ref="B6170:B6178" si="2229">IFERROR(VLOOKUP(C6170,Tabla_Insumos,5,FALSE),"")</f>
        <v/>
      </c>
      <c r="C6170" s="220"/>
      <c r="D6170" s="174" t="str">
        <f t="shared" ref="D6170:D6178" si="2230">IFERROR(VLOOKUP(C6170,Tabla_Insumos,2,FALSE),"")</f>
        <v/>
      </c>
      <c r="E6170" s="173"/>
      <c r="F6170" s="201">
        <f t="shared" ref="F6170:F6178" si="2231">IFERROR(VLOOKUP(C6170,Tabla_Insumos,3,FALSE),0)</f>
        <v>0</v>
      </c>
      <c r="G6170" s="201">
        <f t="shared" ref="G6170:G6178" si="2232">ROUND(E6170*F6170,2)</f>
        <v>0</v>
      </c>
    </row>
    <row r="6171" spans="1:7" ht="24" customHeight="1" x14ac:dyDescent="0.2">
      <c r="A6171" s="211" t="str">
        <f t="shared" si="2228"/>
        <v/>
      </c>
      <c r="B6171" s="211" t="str">
        <f t="shared" si="2229"/>
        <v/>
      </c>
      <c r="C6171" s="220"/>
      <c r="D6171" s="174" t="str">
        <f t="shared" si="2230"/>
        <v/>
      </c>
      <c r="E6171" s="173"/>
      <c r="F6171" s="201">
        <f t="shared" si="2231"/>
        <v>0</v>
      </c>
      <c r="G6171" s="201">
        <f t="shared" si="2232"/>
        <v>0</v>
      </c>
    </row>
    <row r="6172" spans="1:7" ht="24" customHeight="1" x14ac:dyDescent="0.2">
      <c r="A6172" s="211" t="str">
        <f t="shared" si="2228"/>
        <v/>
      </c>
      <c r="B6172" s="211" t="str">
        <f t="shared" si="2229"/>
        <v/>
      </c>
      <c r="C6172" s="221"/>
      <c r="D6172" s="172" t="str">
        <f t="shared" si="2230"/>
        <v/>
      </c>
      <c r="E6172" s="176"/>
      <c r="F6172" s="201">
        <f t="shared" si="2231"/>
        <v>0</v>
      </c>
      <c r="G6172" s="201">
        <f t="shared" si="2232"/>
        <v>0</v>
      </c>
    </row>
    <row r="6173" spans="1:7" ht="24" customHeight="1" x14ac:dyDescent="0.2">
      <c r="A6173" s="211" t="str">
        <f t="shared" si="2228"/>
        <v/>
      </c>
      <c r="B6173" s="211" t="str">
        <f t="shared" si="2229"/>
        <v/>
      </c>
      <c r="C6173" s="221"/>
      <c r="D6173" s="172" t="str">
        <f t="shared" si="2230"/>
        <v/>
      </c>
      <c r="E6173" s="176"/>
      <c r="F6173" s="201">
        <f t="shared" si="2231"/>
        <v>0</v>
      </c>
      <c r="G6173" s="201">
        <f t="shared" si="2232"/>
        <v>0</v>
      </c>
    </row>
    <row r="6174" spans="1:7" ht="24" customHeight="1" x14ac:dyDescent="0.2">
      <c r="A6174" s="211" t="str">
        <f t="shared" si="2228"/>
        <v/>
      </c>
      <c r="B6174" s="211" t="str">
        <f t="shared" si="2229"/>
        <v/>
      </c>
      <c r="C6174" s="221"/>
      <c r="D6174" s="172" t="str">
        <f t="shared" si="2230"/>
        <v/>
      </c>
      <c r="E6174" s="176"/>
      <c r="F6174" s="201">
        <f t="shared" si="2231"/>
        <v>0</v>
      </c>
      <c r="G6174" s="201">
        <f t="shared" si="2232"/>
        <v>0</v>
      </c>
    </row>
    <row r="6175" spans="1:7" ht="24" customHeight="1" x14ac:dyDescent="0.2">
      <c r="A6175" s="211" t="str">
        <f t="shared" si="2228"/>
        <v/>
      </c>
      <c r="B6175" s="211" t="str">
        <f t="shared" si="2229"/>
        <v/>
      </c>
      <c r="C6175" s="221"/>
      <c r="D6175" s="172" t="str">
        <f t="shared" si="2230"/>
        <v/>
      </c>
      <c r="E6175" s="176"/>
      <c r="F6175" s="201">
        <f t="shared" si="2231"/>
        <v>0</v>
      </c>
      <c r="G6175" s="201">
        <f t="shared" si="2232"/>
        <v>0</v>
      </c>
    </row>
    <row r="6176" spans="1:7" ht="24" customHeight="1" x14ac:dyDescent="0.2">
      <c r="A6176" s="211" t="str">
        <f t="shared" si="2228"/>
        <v/>
      </c>
      <c r="B6176" s="211" t="str">
        <f t="shared" si="2229"/>
        <v/>
      </c>
      <c r="C6176" s="221"/>
      <c r="D6176" s="172" t="str">
        <f t="shared" si="2230"/>
        <v/>
      </c>
      <c r="E6176" s="176"/>
      <c r="F6176" s="201">
        <f t="shared" si="2231"/>
        <v>0</v>
      </c>
      <c r="G6176" s="201">
        <f t="shared" si="2232"/>
        <v>0</v>
      </c>
    </row>
    <row r="6177" spans="1:7" ht="24" customHeight="1" x14ac:dyDescent="0.2">
      <c r="A6177" s="211" t="str">
        <f t="shared" si="2228"/>
        <v/>
      </c>
      <c r="B6177" s="211" t="str">
        <f t="shared" si="2229"/>
        <v/>
      </c>
      <c r="C6177" s="221"/>
      <c r="D6177" s="172" t="str">
        <f t="shared" si="2230"/>
        <v/>
      </c>
      <c r="E6177" s="176"/>
      <c r="F6177" s="201">
        <f t="shared" si="2231"/>
        <v>0</v>
      </c>
      <c r="G6177" s="201">
        <f t="shared" si="2232"/>
        <v>0</v>
      </c>
    </row>
    <row r="6178" spans="1:7" ht="24" customHeight="1" x14ac:dyDescent="0.2">
      <c r="A6178" s="211" t="str">
        <f t="shared" si="2228"/>
        <v/>
      </c>
      <c r="B6178" s="211" t="str">
        <f t="shared" si="2229"/>
        <v/>
      </c>
      <c r="C6178" s="221"/>
      <c r="D6178" s="172" t="str">
        <f t="shared" si="2230"/>
        <v/>
      </c>
      <c r="E6178" s="176"/>
      <c r="F6178" s="201">
        <f t="shared" si="2231"/>
        <v>0</v>
      </c>
      <c r="G6178" s="201">
        <f t="shared" si="2232"/>
        <v>0</v>
      </c>
    </row>
    <row r="6179" spans="1:7" ht="24" customHeight="1" x14ac:dyDescent="0.2">
      <c r="A6179" s="213"/>
      <c r="E6179" s="178"/>
      <c r="F6179" s="195" t="s">
        <v>1746</v>
      </c>
      <c r="G6179" s="222">
        <f t="shared" ref="G6179:G6228" si="2233">SUBTOTAL(9,G6170:G6178)</f>
        <v>0</v>
      </c>
    </row>
    <row r="6180" spans="1:7" ht="24" customHeight="1" x14ac:dyDescent="0.2">
      <c r="A6180" s="212"/>
      <c r="E6180" s="178"/>
      <c r="G6180" s="194"/>
    </row>
    <row r="6181" spans="1:7" ht="24" customHeight="1" x14ac:dyDescent="0.2">
      <c r="A6181" s="214" t="str">
        <f t="shared" ref="A6181" si="2234">B6139</f>
        <v/>
      </c>
      <c r="B6181" s="98" t="str">
        <f t="shared" ref="B6181" si="2235">C6139</f>
        <v/>
      </c>
      <c r="C6181" s="197"/>
      <c r="D6181" s="197" t="s">
        <v>1747</v>
      </c>
      <c r="E6181" s="198"/>
      <c r="F6181" s="225" t="s">
        <v>1748</v>
      </c>
      <c r="G6181" s="226">
        <f t="shared" ref="G6181:G6230" si="2236">SUBTOTAL(9,G6144:G6180)</f>
        <v>0</v>
      </c>
    </row>
    <row r="6182" spans="1:7" ht="24" customHeight="1" x14ac:dyDescent="0.2">
      <c r="A6182" s="203" t="s">
        <v>1725</v>
      </c>
      <c r="B6182" s="204"/>
      <c r="C6182" s="99"/>
      <c r="D6182" s="99"/>
      <c r="E6182" s="99"/>
      <c r="F6182" s="99"/>
      <c r="G6182" s="215"/>
    </row>
    <row r="6183" spans="1:7" ht="24" customHeight="1" x14ac:dyDescent="0.2">
      <c r="A6183" s="206" t="s">
        <v>1726</v>
      </c>
      <c r="B6183" s="207" t="str">
        <f>Comitente</f>
        <v>SUBSECRETARIA DE OBRAS PUBLICAS</v>
      </c>
      <c r="C6183" s="216"/>
      <c r="D6183" s="74"/>
      <c r="E6183" s="74"/>
      <c r="F6183" s="190"/>
      <c r="G6183" s="191"/>
    </row>
    <row r="6184" spans="1:7" ht="24" customHeight="1" x14ac:dyDescent="0.2">
      <c r="A6184" s="206" t="s">
        <v>1727</v>
      </c>
      <c r="B6184" s="207">
        <f>Contratista</f>
        <v>0</v>
      </c>
      <c r="C6184" s="217"/>
      <c r="D6184" s="217"/>
      <c r="E6184" s="217"/>
      <c r="F6184" s="190"/>
      <c r="G6184" s="191"/>
    </row>
    <row r="6185" spans="1:7" ht="24" customHeight="1" x14ac:dyDescent="0.2">
      <c r="A6185" s="206" t="s">
        <v>1728</v>
      </c>
      <c r="B6185" s="207" t="str">
        <f>Obra</f>
        <v>CAPS. VIRGEN DE GUADALUPE</v>
      </c>
      <c r="C6185" s="217"/>
      <c r="D6185" s="217"/>
      <c r="E6185" s="217"/>
      <c r="F6185" s="190" t="s">
        <v>1729</v>
      </c>
      <c r="G6185" s="218">
        <f>Fecha_Base</f>
        <v>0</v>
      </c>
    </row>
    <row r="6186" spans="1:7" ht="24" customHeight="1" x14ac:dyDescent="0.2">
      <c r="A6186" s="208" t="s">
        <v>1730</v>
      </c>
      <c r="B6186" s="100" t="str">
        <f>Ubicación</f>
        <v xml:space="preserve"> Calle Enfermera Medina y Cristobal Colon - Dpto. CAUCETE   -  Sup. 227,50m2</v>
      </c>
      <c r="C6186" s="74"/>
      <c r="E6186" s="178"/>
      <c r="G6186" s="194"/>
    </row>
    <row r="6187" spans="1:7" ht="24" customHeight="1" x14ac:dyDescent="0.2">
      <c r="A6187" s="208" t="s">
        <v>1731</v>
      </c>
      <c r="B6187" s="192" t="str">
        <f t="shared" si="2215"/>
        <v/>
      </c>
      <c r="C6187" s="71" t="str">
        <f>IFERROR(VLOOKUP(B6187,Tabla_CyP,2,FALSE),"VIDRIOS Y ESPEJOS ")</f>
        <v xml:space="preserve">VIDRIOS Y ESPEJOS </v>
      </c>
      <c r="E6187" s="178"/>
      <c r="G6187" s="194"/>
    </row>
    <row r="6188" spans="1:7" ht="24" customHeight="1" x14ac:dyDescent="0.2">
      <c r="A6188" s="208" t="s">
        <v>1732</v>
      </c>
      <c r="B6188" s="193" t="str">
        <f>IFERROR(VLOOKUP(COUNTIF($A$1:A6188,"ANALISIS DE PRECIOS"),Tabla_NumeroItem,2,FALSE),"")</f>
        <v/>
      </c>
      <c r="C6188" s="71" t="str">
        <f>IFERROR(VLOOKUP(B6188,Tabla_CyP,2,FALSE),"")</f>
        <v/>
      </c>
      <c r="E6188" s="178"/>
      <c r="F6188" s="190" t="s">
        <v>1733</v>
      </c>
      <c r="G6188" s="194" t="str">
        <f>IFERROR(VLOOKUP(B6188,Tabla_CyP,4,FALSE),"")</f>
        <v/>
      </c>
    </row>
    <row r="6189" spans="1:7" ht="24" customHeight="1" x14ac:dyDescent="0.2">
      <c r="A6189" s="208"/>
      <c r="B6189" s="100"/>
      <c r="E6189" s="178"/>
      <c r="G6189" s="194"/>
    </row>
    <row r="6190" spans="1:7" ht="24" customHeight="1" x14ac:dyDescent="0.2">
      <c r="A6190" s="419" t="s">
        <v>1734</v>
      </c>
      <c r="B6190" s="420"/>
      <c r="C6190" s="421" t="s">
        <v>1690</v>
      </c>
      <c r="D6190" s="421" t="s">
        <v>1735</v>
      </c>
      <c r="E6190" s="423" t="s">
        <v>1736</v>
      </c>
      <c r="F6190" s="425" t="s">
        <v>1737</v>
      </c>
      <c r="G6190" s="425" t="s">
        <v>1738</v>
      </c>
    </row>
    <row r="6191" spans="1:7" ht="24" customHeight="1" x14ac:dyDescent="0.2">
      <c r="A6191" s="209" t="s">
        <v>1739</v>
      </c>
      <c r="B6191" s="209" t="s">
        <v>1740</v>
      </c>
      <c r="C6191" s="422"/>
      <c r="D6191" s="422"/>
      <c r="E6191" s="424"/>
      <c r="F6191" s="426"/>
      <c r="G6191" s="426"/>
    </row>
    <row r="6192" spans="1:7" ht="24" customHeight="1" x14ac:dyDescent="0.2">
      <c r="A6192" s="189"/>
      <c r="B6192" s="210"/>
      <c r="C6192" s="89" t="s">
        <v>1741</v>
      </c>
      <c r="D6192" s="197"/>
      <c r="E6192" s="198"/>
      <c r="F6192" s="199"/>
      <c r="G6192" s="200"/>
    </row>
    <row r="6193" spans="1:7" ht="24" customHeight="1" x14ac:dyDescent="0.2">
      <c r="A6193" s="211" t="str">
        <f t="shared" ref="A6193:A6206" si="2237">IFERROR(VLOOKUP(C6193,Tabla_Insumos,4,FALSE),"")</f>
        <v/>
      </c>
      <c r="B6193" s="211" t="str">
        <f>IFERROR(VLOOKUP(C6193,Tabla_Insumos,5,FALSE),"")</f>
        <v/>
      </c>
      <c r="C6193" s="220"/>
      <c r="D6193" s="174" t="str">
        <f t="shared" ref="D6193:D6206" si="2238">IFERROR(VLOOKUP(C6193,Tabla_Insumos,2,FALSE),"")</f>
        <v/>
      </c>
      <c r="E6193" s="173"/>
      <c r="F6193" s="201">
        <f t="shared" ref="F6193:F6206" si="2239">IFERROR(VLOOKUP(C6193,Tabla_Insumos,3,FALSE),0)</f>
        <v>0</v>
      </c>
      <c r="G6193" s="201">
        <f t="shared" ref="G6193:G6206" si="2240">ROUND(E6193*F6193,2)</f>
        <v>0</v>
      </c>
    </row>
    <row r="6194" spans="1:7" ht="24" customHeight="1" x14ac:dyDescent="0.2">
      <c r="A6194" s="211" t="str">
        <f t="shared" si="2237"/>
        <v/>
      </c>
      <c r="B6194" s="211" t="str">
        <f t="shared" ref="B6194:B6206" si="2241">IFERROR(VLOOKUP(C6194,Tabla_Insumos,5,FALSE),"")</f>
        <v/>
      </c>
      <c r="C6194" s="220"/>
      <c r="D6194" s="174" t="str">
        <f t="shared" si="2238"/>
        <v/>
      </c>
      <c r="E6194" s="173"/>
      <c r="F6194" s="201">
        <f t="shared" si="2239"/>
        <v>0</v>
      </c>
      <c r="G6194" s="201">
        <f t="shared" si="2240"/>
        <v>0</v>
      </c>
    </row>
    <row r="6195" spans="1:7" ht="24" customHeight="1" x14ac:dyDescent="0.2">
      <c r="A6195" s="211" t="str">
        <f t="shared" si="2237"/>
        <v/>
      </c>
      <c r="B6195" s="211" t="str">
        <f t="shared" si="2241"/>
        <v/>
      </c>
      <c r="C6195" s="227"/>
      <c r="D6195" s="174" t="str">
        <f t="shared" si="2238"/>
        <v/>
      </c>
      <c r="E6195" s="173"/>
      <c r="F6195" s="201">
        <f t="shared" si="2239"/>
        <v>0</v>
      </c>
      <c r="G6195" s="201">
        <f t="shared" si="2240"/>
        <v>0</v>
      </c>
    </row>
    <row r="6196" spans="1:7" ht="24" customHeight="1" x14ac:dyDescent="0.2">
      <c r="A6196" s="211" t="str">
        <f t="shared" si="2237"/>
        <v/>
      </c>
      <c r="B6196" s="211" t="str">
        <f t="shared" si="2241"/>
        <v/>
      </c>
      <c r="C6196" s="220"/>
      <c r="D6196" s="174" t="str">
        <f t="shared" si="2238"/>
        <v/>
      </c>
      <c r="E6196" s="173"/>
      <c r="F6196" s="201">
        <f t="shared" si="2239"/>
        <v>0</v>
      </c>
      <c r="G6196" s="201">
        <f t="shared" si="2240"/>
        <v>0</v>
      </c>
    </row>
    <row r="6197" spans="1:7" ht="24" customHeight="1" x14ac:dyDescent="0.2">
      <c r="A6197" s="211" t="str">
        <f t="shared" si="2237"/>
        <v/>
      </c>
      <c r="B6197" s="211" t="str">
        <f t="shared" si="2241"/>
        <v/>
      </c>
      <c r="C6197" s="221"/>
      <c r="D6197" s="172" t="str">
        <f t="shared" si="2238"/>
        <v/>
      </c>
      <c r="E6197" s="176"/>
      <c r="F6197" s="201">
        <f t="shared" si="2239"/>
        <v>0</v>
      </c>
      <c r="G6197" s="201">
        <f t="shared" si="2240"/>
        <v>0</v>
      </c>
    </row>
    <row r="6198" spans="1:7" ht="24" customHeight="1" x14ac:dyDescent="0.2">
      <c r="A6198" s="211" t="str">
        <f t="shared" si="2237"/>
        <v/>
      </c>
      <c r="B6198" s="211" t="str">
        <f t="shared" si="2241"/>
        <v/>
      </c>
      <c r="C6198" s="221"/>
      <c r="D6198" s="172" t="str">
        <f t="shared" si="2238"/>
        <v/>
      </c>
      <c r="E6198" s="176"/>
      <c r="F6198" s="201">
        <f t="shared" si="2239"/>
        <v>0</v>
      </c>
      <c r="G6198" s="201">
        <f t="shared" si="2240"/>
        <v>0</v>
      </c>
    </row>
    <row r="6199" spans="1:7" ht="24" customHeight="1" x14ac:dyDescent="0.2">
      <c r="A6199" s="211" t="str">
        <f t="shared" si="2237"/>
        <v/>
      </c>
      <c r="B6199" s="211" t="str">
        <f t="shared" si="2241"/>
        <v/>
      </c>
      <c r="C6199" s="221"/>
      <c r="D6199" s="172" t="str">
        <f t="shared" si="2238"/>
        <v/>
      </c>
      <c r="E6199" s="176"/>
      <c r="F6199" s="201">
        <f t="shared" si="2239"/>
        <v>0</v>
      </c>
      <c r="G6199" s="201">
        <f t="shared" si="2240"/>
        <v>0</v>
      </c>
    </row>
    <row r="6200" spans="1:7" ht="24" customHeight="1" x14ac:dyDescent="0.2">
      <c r="A6200" s="211" t="str">
        <f t="shared" si="2237"/>
        <v/>
      </c>
      <c r="B6200" s="211" t="str">
        <f t="shared" si="2241"/>
        <v/>
      </c>
      <c r="C6200" s="221"/>
      <c r="D6200" s="172" t="str">
        <f t="shared" si="2238"/>
        <v/>
      </c>
      <c r="E6200" s="176"/>
      <c r="F6200" s="201">
        <f t="shared" si="2239"/>
        <v>0</v>
      </c>
      <c r="G6200" s="201">
        <f t="shared" si="2240"/>
        <v>0</v>
      </c>
    </row>
    <row r="6201" spans="1:7" ht="24" customHeight="1" x14ac:dyDescent="0.2">
      <c r="A6201" s="211" t="str">
        <f t="shared" si="2237"/>
        <v/>
      </c>
      <c r="B6201" s="211" t="str">
        <f t="shared" si="2241"/>
        <v/>
      </c>
      <c r="C6201" s="221"/>
      <c r="D6201" s="172" t="str">
        <f t="shared" si="2238"/>
        <v/>
      </c>
      <c r="E6201" s="176"/>
      <c r="F6201" s="201">
        <f t="shared" si="2239"/>
        <v>0</v>
      </c>
      <c r="G6201" s="201">
        <f t="shared" si="2240"/>
        <v>0</v>
      </c>
    </row>
    <row r="6202" spans="1:7" ht="24" customHeight="1" x14ac:dyDescent="0.2">
      <c r="A6202" s="211" t="str">
        <f t="shared" si="2237"/>
        <v/>
      </c>
      <c r="B6202" s="211" t="str">
        <f t="shared" si="2241"/>
        <v/>
      </c>
      <c r="C6202" s="221"/>
      <c r="D6202" s="172" t="str">
        <f t="shared" si="2238"/>
        <v/>
      </c>
      <c r="E6202" s="176"/>
      <c r="F6202" s="201">
        <f t="shared" si="2239"/>
        <v>0</v>
      </c>
      <c r="G6202" s="201">
        <f t="shared" si="2240"/>
        <v>0</v>
      </c>
    </row>
    <row r="6203" spans="1:7" ht="24" customHeight="1" x14ac:dyDescent="0.2">
      <c r="A6203" s="211" t="str">
        <f t="shared" si="2237"/>
        <v/>
      </c>
      <c r="B6203" s="211" t="str">
        <f t="shared" si="2241"/>
        <v/>
      </c>
      <c r="C6203" s="221"/>
      <c r="D6203" s="172" t="str">
        <f t="shared" si="2238"/>
        <v/>
      </c>
      <c r="E6203" s="176"/>
      <c r="F6203" s="201">
        <f t="shared" si="2239"/>
        <v>0</v>
      </c>
      <c r="G6203" s="201">
        <f t="shared" si="2240"/>
        <v>0</v>
      </c>
    </row>
    <row r="6204" spans="1:7" ht="24" customHeight="1" x14ac:dyDescent="0.2">
      <c r="A6204" s="211" t="str">
        <f t="shared" si="2237"/>
        <v/>
      </c>
      <c r="B6204" s="211" t="str">
        <f t="shared" si="2241"/>
        <v/>
      </c>
      <c r="C6204" s="221"/>
      <c r="D6204" s="172" t="str">
        <f t="shared" si="2238"/>
        <v/>
      </c>
      <c r="E6204" s="176"/>
      <c r="F6204" s="201">
        <f t="shared" si="2239"/>
        <v>0</v>
      </c>
      <c r="G6204" s="201">
        <f t="shared" si="2240"/>
        <v>0</v>
      </c>
    </row>
    <row r="6205" spans="1:7" ht="24" customHeight="1" x14ac:dyDescent="0.2">
      <c r="A6205" s="211" t="str">
        <f t="shared" si="2237"/>
        <v/>
      </c>
      <c r="B6205" s="211" t="str">
        <f t="shared" si="2241"/>
        <v/>
      </c>
      <c r="C6205" s="221"/>
      <c r="D6205" s="172" t="str">
        <f t="shared" si="2238"/>
        <v/>
      </c>
      <c r="E6205" s="176"/>
      <c r="F6205" s="201">
        <f t="shared" si="2239"/>
        <v>0</v>
      </c>
      <c r="G6205" s="201">
        <f t="shared" si="2240"/>
        <v>0</v>
      </c>
    </row>
    <row r="6206" spans="1:7" ht="24" customHeight="1" x14ac:dyDescent="0.2">
      <c r="A6206" s="211" t="str">
        <f t="shared" si="2237"/>
        <v/>
      </c>
      <c r="B6206" s="211" t="str">
        <f t="shared" si="2241"/>
        <v/>
      </c>
      <c r="C6206" s="221"/>
      <c r="D6206" s="172" t="str">
        <f t="shared" si="2238"/>
        <v/>
      </c>
      <c r="E6206" s="176"/>
      <c r="F6206" s="202">
        <f t="shared" si="2239"/>
        <v>0</v>
      </c>
      <c r="G6206" s="201">
        <f t="shared" si="2240"/>
        <v>0</v>
      </c>
    </row>
    <row r="6207" spans="1:7" ht="24" customHeight="1" x14ac:dyDescent="0.2">
      <c r="A6207" s="212"/>
      <c r="E6207" s="178"/>
      <c r="F6207" s="195" t="s">
        <v>1742</v>
      </c>
      <c r="G6207" s="222">
        <f t="shared" si="2221"/>
        <v>0</v>
      </c>
    </row>
    <row r="6208" spans="1:7" ht="24" customHeight="1" x14ac:dyDescent="0.2">
      <c r="A6208" s="212"/>
      <c r="C6208" s="74" t="s">
        <v>1743</v>
      </c>
      <c r="E6208" s="178"/>
      <c r="G6208" s="194"/>
    </row>
    <row r="6209" spans="1:7" ht="24" customHeight="1" x14ac:dyDescent="0.2">
      <c r="A6209" s="211" t="str">
        <f t="shared" ref="A6209:A6216" si="2242">IFERROR(VLOOKUP(C6209,Tabla_Insumos,4,FALSE),"")</f>
        <v/>
      </c>
      <c r="B6209" s="211" t="str">
        <f t="shared" ref="B6209:B6216" si="2243">IFERROR(VLOOKUP(A6209,Tabla_Indices,5,FALSE),"")</f>
        <v/>
      </c>
      <c r="C6209" s="220"/>
      <c r="D6209" s="174" t="str">
        <f t="shared" ref="D6209:D6216" si="2244">IFERROR(VLOOKUP(C6209,Tabla_Insumos,2,FALSE),"")</f>
        <v/>
      </c>
      <c r="E6209" s="173"/>
      <c r="F6209" s="201">
        <f t="shared" ref="F6209:F6216" si="2245">IFERROR(VLOOKUP(C6209,Tabla_Insumos,3,FALSE),0)</f>
        <v>0</v>
      </c>
      <c r="G6209" s="201">
        <f t="shared" ref="G6209:G6216" si="2246">ROUND(E6209*F6209,2)</f>
        <v>0</v>
      </c>
    </row>
    <row r="6210" spans="1:7" ht="24" customHeight="1" x14ac:dyDescent="0.2">
      <c r="A6210" s="211" t="str">
        <f t="shared" si="2242"/>
        <v/>
      </c>
      <c r="B6210" s="211" t="str">
        <f t="shared" si="2243"/>
        <v/>
      </c>
      <c r="C6210" s="220"/>
      <c r="D6210" s="174" t="str">
        <f t="shared" si="2244"/>
        <v/>
      </c>
      <c r="E6210" s="173"/>
      <c r="F6210" s="201">
        <f t="shared" si="2245"/>
        <v>0</v>
      </c>
      <c r="G6210" s="201">
        <f t="shared" si="2246"/>
        <v>0</v>
      </c>
    </row>
    <row r="6211" spans="1:7" ht="24" customHeight="1" x14ac:dyDescent="0.2">
      <c r="A6211" s="211" t="str">
        <f t="shared" si="2242"/>
        <v/>
      </c>
      <c r="B6211" s="211" t="str">
        <f t="shared" si="2243"/>
        <v/>
      </c>
      <c r="C6211" s="220"/>
      <c r="D6211" s="174" t="str">
        <f t="shared" si="2244"/>
        <v/>
      </c>
      <c r="E6211" s="173"/>
      <c r="F6211" s="201">
        <f t="shared" si="2245"/>
        <v>0</v>
      </c>
      <c r="G6211" s="201">
        <f t="shared" si="2246"/>
        <v>0</v>
      </c>
    </row>
    <row r="6212" spans="1:7" ht="24" customHeight="1" x14ac:dyDescent="0.2">
      <c r="A6212" s="211" t="str">
        <f t="shared" si="2242"/>
        <v/>
      </c>
      <c r="B6212" s="211" t="str">
        <f t="shared" si="2243"/>
        <v/>
      </c>
      <c r="C6212" s="220"/>
      <c r="D6212" s="174" t="str">
        <f t="shared" si="2244"/>
        <v/>
      </c>
      <c r="E6212" s="173"/>
      <c r="F6212" s="201">
        <f t="shared" si="2245"/>
        <v>0</v>
      </c>
      <c r="G6212" s="201">
        <f t="shared" si="2246"/>
        <v>0</v>
      </c>
    </row>
    <row r="6213" spans="1:7" ht="24" customHeight="1" x14ac:dyDescent="0.2">
      <c r="A6213" s="211" t="str">
        <f t="shared" si="2242"/>
        <v/>
      </c>
      <c r="B6213" s="211" t="str">
        <f t="shared" si="2243"/>
        <v/>
      </c>
      <c r="C6213" s="220"/>
      <c r="D6213" s="174" t="str">
        <f t="shared" si="2244"/>
        <v/>
      </c>
      <c r="E6213" s="173"/>
      <c r="F6213" s="201">
        <f t="shared" si="2245"/>
        <v>0</v>
      </c>
      <c r="G6213" s="201">
        <f t="shared" si="2246"/>
        <v>0</v>
      </c>
    </row>
    <row r="6214" spans="1:7" ht="24" customHeight="1" x14ac:dyDescent="0.2">
      <c r="A6214" s="211" t="str">
        <f t="shared" si="2242"/>
        <v/>
      </c>
      <c r="B6214" s="211" t="str">
        <f t="shared" si="2243"/>
        <v/>
      </c>
      <c r="C6214" s="220"/>
      <c r="D6214" s="174" t="str">
        <f t="shared" si="2244"/>
        <v/>
      </c>
      <c r="E6214" s="173"/>
      <c r="F6214" s="201">
        <f t="shared" si="2245"/>
        <v>0</v>
      </c>
      <c r="G6214" s="201">
        <f t="shared" si="2246"/>
        <v>0</v>
      </c>
    </row>
    <row r="6215" spans="1:7" ht="24" customHeight="1" x14ac:dyDescent="0.2">
      <c r="A6215" s="211" t="str">
        <f t="shared" si="2242"/>
        <v/>
      </c>
      <c r="B6215" s="211" t="str">
        <f t="shared" si="2243"/>
        <v/>
      </c>
      <c r="C6215" s="221"/>
      <c r="D6215" s="172" t="str">
        <f t="shared" si="2244"/>
        <v/>
      </c>
      <c r="E6215" s="176"/>
      <c r="F6215" s="201">
        <f t="shared" si="2245"/>
        <v>0</v>
      </c>
      <c r="G6215" s="201">
        <f t="shared" si="2246"/>
        <v>0</v>
      </c>
    </row>
    <row r="6216" spans="1:7" ht="24" customHeight="1" x14ac:dyDescent="0.2">
      <c r="A6216" s="211" t="str">
        <f t="shared" si="2242"/>
        <v/>
      </c>
      <c r="B6216" s="211" t="str">
        <f t="shared" si="2243"/>
        <v/>
      </c>
      <c r="C6216" s="221"/>
      <c r="D6216" s="172" t="str">
        <f t="shared" si="2244"/>
        <v/>
      </c>
      <c r="E6216" s="176"/>
      <c r="F6216" s="201">
        <f t="shared" si="2245"/>
        <v>0</v>
      </c>
      <c r="G6216" s="201">
        <f t="shared" si="2246"/>
        <v>0</v>
      </c>
    </row>
    <row r="6217" spans="1:7" ht="24" customHeight="1" x14ac:dyDescent="0.2">
      <c r="A6217" s="212"/>
      <c r="E6217" s="178"/>
      <c r="F6217" s="195" t="s">
        <v>1744</v>
      </c>
      <c r="G6217" s="222">
        <f t="shared" si="2227"/>
        <v>0</v>
      </c>
    </row>
    <row r="6218" spans="1:7" ht="24" customHeight="1" x14ac:dyDescent="0.2">
      <c r="A6218" s="212"/>
      <c r="C6218" s="74" t="s">
        <v>1745</v>
      </c>
      <c r="E6218" s="178"/>
      <c r="G6218" s="194"/>
    </row>
    <row r="6219" spans="1:7" ht="24" customHeight="1" x14ac:dyDescent="0.2">
      <c r="A6219" s="211" t="str">
        <f t="shared" ref="A6219:A6227" si="2247">IFERROR(VLOOKUP(C6219,Tabla_Insumos,4,FALSE),"")</f>
        <v/>
      </c>
      <c r="B6219" s="211" t="str">
        <f t="shared" ref="B6219:B6227" si="2248">IFERROR(VLOOKUP(C6219,Tabla_Insumos,5,FALSE),"")</f>
        <v/>
      </c>
      <c r="C6219" s="220"/>
      <c r="D6219" s="174" t="str">
        <f t="shared" ref="D6219:D6227" si="2249">IFERROR(VLOOKUP(C6219,Tabla_Insumos,2,FALSE),"")</f>
        <v/>
      </c>
      <c r="E6219" s="173"/>
      <c r="F6219" s="201">
        <f t="shared" ref="F6219:F6227" si="2250">IFERROR(VLOOKUP(C6219,Tabla_Insumos,3,FALSE),0)</f>
        <v>0</v>
      </c>
      <c r="G6219" s="201">
        <f t="shared" ref="G6219:G6227" si="2251">ROUND(E6219*F6219,2)</f>
        <v>0</v>
      </c>
    </row>
    <row r="6220" spans="1:7" ht="24" customHeight="1" x14ac:dyDescent="0.2">
      <c r="A6220" s="211" t="str">
        <f t="shared" si="2247"/>
        <v/>
      </c>
      <c r="B6220" s="211" t="str">
        <f t="shared" si="2248"/>
        <v/>
      </c>
      <c r="C6220" s="220"/>
      <c r="D6220" s="174" t="str">
        <f t="shared" si="2249"/>
        <v/>
      </c>
      <c r="E6220" s="173"/>
      <c r="F6220" s="201">
        <f t="shared" si="2250"/>
        <v>0</v>
      </c>
      <c r="G6220" s="201">
        <f t="shared" si="2251"/>
        <v>0</v>
      </c>
    </row>
    <row r="6221" spans="1:7" ht="24" customHeight="1" x14ac:dyDescent="0.2">
      <c r="A6221" s="211" t="str">
        <f t="shared" si="2247"/>
        <v/>
      </c>
      <c r="B6221" s="211" t="str">
        <f t="shared" si="2248"/>
        <v/>
      </c>
      <c r="C6221" s="221"/>
      <c r="D6221" s="172" t="str">
        <f t="shared" si="2249"/>
        <v/>
      </c>
      <c r="E6221" s="176"/>
      <c r="F6221" s="201">
        <f t="shared" si="2250"/>
        <v>0</v>
      </c>
      <c r="G6221" s="201">
        <f t="shared" si="2251"/>
        <v>0</v>
      </c>
    </row>
    <row r="6222" spans="1:7" ht="24" customHeight="1" x14ac:dyDescent="0.2">
      <c r="A6222" s="211" t="str">
        <f t="shared" si="2247"/>
        <v/>
      </c>
      <c r="B6222" s="211" t="str">
        <f t="shared" si="2248"/>
        <v/>
      </c>
      <c r="C6222" s="221"/>
      <c r="D6222" s="172" t="str">
        <f t="shared" si="2249"/>
        <v/>
      </c>
      <c r="E6222" s="176"/>
      <c r="F6222" s="201">
        <f t="shared" si="2250"/>
        <v>0</v>
      </c>
      <c r="G6222" s="201">
        <f t="shared" si="2251"/>
        <v>0</v>
      </c>
    </row>
    <row r="6223" spans="1:7" ht="24" customHeight="1" x14ac:dyDescent="0.2">
      <c r="A6223" s="211" t="str">
        <f t="shared" si="2247"/>
        <v/>
      </c>
      <c r="B6223" s="211" t="str">
        <f t="shared" si="2248"/>
        <v/>
      </c>
      <c r="C6223" s="221"/>
      <c r="D6223" s="172" t="str">
        <f t="shared" si="2249"/>
        <v/>
      </c>
      <c r="E6223" s="176"/>
      <c r="F6223" s="201">
        <f t="shared" si="2250"/>
        <v>0</v>
      </c>
      <c r="G6223" s="201">
        <f t="shared" si="2251"/>
        <v>0</v>
      </c>
    </row>
    <row r="6224" spans="1:7" ht="24" customHeight="1" x14ac:dyDescent="0.2">
      <c r="A6224" s="211" t="str">
        <f t="shared" si="2247"/>
        <v/>
      </c>
      <c r="B6224" s="211" t="str">
        <f t="shared" si="2248"/>
        <v/>
      </c>
      <c r="C6224" s="221"/>
      <c r="D6224" s="172" t="str">
        <f t="shared" si="2249"/>
        <v/>
      </c>
      <c r="E6224" s="176"/>
      <c r="F6224" s="201">
        <f t="shared" si="2250"/>
        <v>0</v>
      </c>
      <c r="G6224" s="201">
        <f t="shared" si="2251"/>
        <v>0</v>
      </c>
    </row>
    <row r="6225" spans="1:7" ht="24" customHeight="1" x14ac:dyDescent="0.2">
      <c r="A6225" s="211" t="str">
        <f t="shared" si="2247"/>
        <v/>
      </c>
      <c r="B6225" s="211" t="str">
        <f t="shared" si="2248"/>
        <v/>
      </c>
      <c r="C6225" s="221"/>
      <c r="D6225" s="172" t="str">
        <f t="shared" si="2249"/>
        <v/>
      </c>
      <c r="E6225" s="176"/>
      <c r="F6225" s="201">
        <f t="shared" si="2250"/>
        <v>0</v>
      </c>
      <c r="G6225" s="201">
        <f t="shared" si="2251"/>
        <v>0</v>
      </c>
    </row>
    <row r="6226" spans="1:7" ht="24" customHeight="1" x14ac:dyDescent="0.2">
      <c r="A6226" s="211" t="str">
        <f t="shared" si="2247"/>
        <v/>
      </c>
      <c r="B6226" s="211" t="str">
        <f t="shared" si="2248"/>
        <v/>
      </c>
      <c r="C6226" s="221"/>
      <c r="D6226" s="172" t="str">
        <f t="shared" si="2249"/>
        <v/>
      </c>
      <c r="E6226" s="176"/>
      <c r="F6226" s="201">
        <f t="shared" si="2250"/>
        <v>0</v>
      </c>
      <c r="G6226" s="201">
        <f t="shared" si="2251"/>
        <v>0</v>
      </c>
    </row>
    <row r="6227" spans="1:7" ht="24" customHeight="1" x14ac:dyDescent="0.2">
      <c r="A6227" s="211" t="str">
        <f t="shared" si="2247"/>
        <v/>
      </c>
      <c r="B6227" s="211" t="str">
        <f t="shared" si="2248"/>
        <v/>
      </c>
      <c r="C6227" s="221"/>
      <c r="D6227" s="172" t="str">
        <f t="shared" si="2249"/>
        <v/>
      </c>
      <c r="E6227" s="176"/>
      <c r="F6227" s="201">
        <f t="shared" si="2250"/>
        <v>0</v>
      </c>
      <c r="G6227" s="201">
        <f t="shared" si="2251"/>
        <v>0</v>
      </c>
    </row>
    <row r="6228" spans="1:7" ht="24" customHeight="1" x14ac:dyDescent="0.2">
      <c r="A6228" s="213"/>
      <c r="E6228" s="178"/>
      <c r="F6228" s="195" t="s">
        <v>1746</v>
      </c>
      <c r="G6228" s="222">
        <f t="shared" si="2233"/>
        <v>0</v>
      </c>
    </row>
    <row r="6229" spans="1:7" ht="24" customHeight="1" x14ac:dyDescent="0.2">
      <c r="A6229" s="212"/>
      <c r="E6229" s="178"/>
      <c r="G6229" s="194"/>
    </row>
    <row r="6230" spans="1:7" ht="24" customHeight="1" x14ac:dyDescent="0.2">
      <c r="A6230" s="214" t="str">
        <f t="shared" ref="A6230" si="2252">B6188</f>
        <v/>
      </c>
      <c r="B6230" s="98" t="str">
        <f t="shared" ref="B6230" si="2253">C6188</f>
        <v/>
      </c>
      <c r="C6230" s="197"/>
      <c r="D6230" s="197" t="s">
        <v>1747</v>
      </c>
      <c r="E6230" s="198"/>
      <c r="F6230" s="225" t="s">
        <v>1748</v>
      </c>
      <c r="G6230" s="226">
        <f t="shared" si="2236"/>
        <v>0</v>
      </c>
    </row>
    <row r="6231" spans="1:7" ht="24" customHeight="1" x14ac:dyDescent="0.2">
      <c r="A6231" s="203" t="s">
        <v>1725</v>
      </c>
      <c r="B6231" s="204"/>
      <c r="C6231" s="99"/>
      <c r="D6231" s="99"/>
      <c r="E6231" s="99"/>
      <c r="F6231" s="99"/>
      <c r="G6231" s="215"/>
    </row>
    <row r="6232" spans="1:7" ht="24" customHeight="1" x14ac:dyDescent="0.2">
      <c r="A6232" s="206" t="s">
        <v>1726</v>
      </c>
      <c r="B6232" s="207" t="str">
        <f>Comitente</f>
        <v>SUBSECRETARIA DE OBRAS PUBLICAS</v>
      </c>
      <c r="C6232" s="216"/>
      <c r="D6232" s="74"/>
      <c r="E6232" s="74"/>
      <c r="F6232" s="190"/>
      <c r="G6232" s="191"/>
    </row>
    <row r="6233" spans="1:7" ht="24" customHeight="1" x14ac:dyDescent="0.2">
      <c r="A6233" s="206" t="s">
        <v>1727</v>
      </c>
      <c r="B6233" s="207">
        <f>Contratista</f>
        <v>0</v>
      </c>
      <c r="C6233" s="217"/>
      <c r="D6233" s="217"/>
      <c r="E6233" s="217"/>
      <c r="F6233" s="190"/>
      <c r="G6233" s="191"/>
    </row>
    <row r="6234" spans="1:7" ht="24" customHeight="1" x14ac:dyDescent="0.2">
      <c r="A6234" s="206" t="s">
        <v>1728</v>
      </c>
      <c r="B6234" s="207" t="str">
        <f>Obra</f>
        <v>CAPS. VIRGEN DE GUADALUPE</v>
      </c>
      <c r="C6234" s="217"/>
      <c r="D6234" s="217"/>
      <c r="E6234" s="217"/>
      <c r="F6234" s="190" t="s">
        <v>1729</v>
      </c>
      <c r="G6234" s="218">
        <f>Fecha_Base</f>
        <v>0</v>
      </c>
    </row>
    <row r="6235" spans="1:7" ht="24" customHeight="1" x14ac:dyDescent="0.2">
      <c r="A6235" s="208" t="s">
        <v>1730</v>
      </c>
      <c r="B6235" s="100" t="str">
        <f>Ubicación</f>
        <v xml:space="preserve"> Calle Enfermera Medina y Cristobal Colon - Dpto. CAUCETE   -  Sup. 227,50m2</v>
      </c>
      <c r="C6235" s="74"/>
      <c r="E6235" s="178"/>
      <c r="G6235" s="194"/>
    </row>
    <row r="6236" spans="1:7" ht="24" customHeight="1" x14ac:dyDescent="0.2">
      <c r="A6236" s="208" t="s">
        <v>1731</v>
      </c>
      <c r="B6236" s="192" t="str">
        <f t="shared" ref="B6236:B6285" si="2254">IFERROR(VALUE(LEFT(B6237,FIND(".",B6237)-1)),"")</f>
        <v/>
      </c>
      <c r="C6236" s="71" t="str">
        <f>IFERROR(VLOOKUP(B6236,Tabla_CyP,2,FALSE),"VIDRIOS Y ESPEJOS ")</f>
        <v xml:space="preserve">VIDRIOS Y ESPEJOS </v>
      </c>
      <c r="E6236" s="178"/>
      <c r="G6236" s="194"/>
    </row>
    <row r="6237" spans="1:7" ht="24" customHeight="1" x14ac:dyDescent="0.2">
      <c r="A6237" s="208" t="s">
        <v>1732</v>
      </c>
      <c r="B6237" s="193" t="str">
        <f>IFERROR(VLOOKUP(COUNTIF($A$1:A6237,"ANALISIS DE PRECIOS"),Tabla_NumeroItem,2,FALSE),"")</f>
        <v/>
      </c>
      <c r="C6237" s="71" t="str">
        <f>IFERROR(VLOOKUP(B6237,Tabla_CyP,2,FALSE),"")</f>
        <v/>
      </c>
      <c r="E6237" s="178"/>
      <c r="F6237" s="190" t="s">
        <v>1733</v>
      </c>
      <c r="G6237" s="194" t="str">
        <f>IFERROR(VLOOKUP(B6237,Tabla_CyP,4,FALSE),"")</f>
        <v/>
      </c>
    </row>
    <row r="6238" spans="1:7" ht="24" customHeight="1" x14ac:dyDescent="0.2">
      <c r="A6238" s="208"/>
      <c r="B6238" s="100"/>
      <c r="E6238" s="178"/>
      <c r="G6238" s="194"/>
    </row>
    <row r="6239" spans="1:7" ht="24" customHeight="1" x14ac:dyDescent="0.2">
      <c r="A6239" s="419" t="s">
        <v>1734</v>
      </c>
      <c r="B6239" s="420"/>
      <c r="C6239" s="421" t="s">
        <v>1690</v>
      </c>
      <c r="D6239" s="421" t="s">
        <v>1735</v>
      </c>
      <c r="E6239" s="423" t="s">
        <v>1736</v>
      </c>
      <c r="F6239" s="425" t="s">
        <v>1737</v>
      </c>
      <c r="G6239" s="425" t="s">
        <v>1738</v>
      </c>
    </row>
    <row r="6240" spans="1:7" ht="24" customHeight="1" x14ac:dyDescent="0.2">
      <c r="A6240" s="209" t="s">
        <v>1739</v>
      </c>
      <c r="B6240" s="209" t="s">
        <v>1740</v>
      </c>
      <c r="C6240" s="422"/>
      <c r="D6240" s="422"/>
      <c r="E6240" s="424"/>
      <c r="F6240" s="426"/>
      <c r="G6240" s="426"/>
    </row>
    <row r="6241" spans="1:7" ht="24" customHeight="1" x14ac:dyDescent="0.2">
      <c r="A6241" s="189"/>
      <c r="B6241" s="210"/>
      <c r="C6241" s="89" t="s">
        <v>1741</v>
      </c>
      <c r="D6241" s="197"/>
      <c r="E6241" s="198"/>
      <c r="F6241" s="199"/>
      <c r="G6241" s="200"/>
    </row>
    <row r="6242" spans="1:7" ht="24" customHeight="1" x14ac:dyDescent="0.2">
      <c r="A6242" s="211" t="str">
        <f t="shared" ref="A6242:A6255" si="2255">IFERROR(VLOOKUP(C6242,Tabla_Insumos,4,FALSE),"")</f>
        <v/>
      </c>
      <c r="B6242" s="211" t="str">
        <f>IFERROR(VLOOKUP(C6242,Tabla_Insumos,5,FALSE),"")</f>
        <v/>
      </c>
      <c r="C6242" s="220"/>
      <c r="D6242" s="174" t="str">
        <f t="shared" ref="D6242:D6255" si="2256">IFERROR(VLOOKUP(C6242,Tabla_Insumos,2,FALSE),"")</f>
        <v/>
      </c>
      <c r="E6242" s="173"/>
      <c r="F6242" s="201">
        <f t="shared" ref="F6242:F6255" si="2257">IFERROR(VLOOKUP(C6242,Tabla_Insumos,3,FALSE),0)</f>
        <v>0</v>
      </c>
      <c r="G6242" s="201">
        <f t="shared" ref="G6242:G6255" si="2258">ROUND(E6242*F6242,2)</f>
        <v>0</v>
      </c>
    </row>
    <row r="6243" spans="1:7" ht="24" customHeight="1" x14ac:dyDescent="0.2">
      <c r="A6243" s="211" t="str">
        <f t="shared" si="2255"/>
        <v/>
      </c>
      <c r="B6243" s="211" t="str">
        <f t="shared" ref="B6243:B6255" si="2259">IFERROR(VLOOKUP(C6243,Tabla_Insumos,5,FALSE),"")</f>
        <v/>
      </c>
      <c r="C6243" s="220"/>
      <c r="D6243" s="174" t="str">
        <f t="shared" si="2256"/>
        <v/>
      </c>
      <c r="E6243" s="173"/>
      <c r="F6243" s="201">
        <f t="shared" si="2257"/>
        <v>0</v>
      </c>
      <c r="G6243" s="201">
        <f t="shared" si="2258"/>
        <v>0</v>
      </c>
    </row>
    <row r="6244" spans="1:7" ht="24" customHeight="1" x14ac:dyDescent="0.2">
      <c r="A6244" s="211" t="str">
        <f t="shared" si="2255"/>
        <v/>
      </c>
      <c r="B6244" s="211" t="str">
        <f t="shared" si="2259"/>
        <v/>
      </c>
      <c r="C6244" s="227"/>
      <c r="D6244" s="174" t="str">
        <f t="shared" si="2256"/>
        <v/>
      </c>
      <c r="E6244" s="173"/>
      <c r="F6244" s="201">
        <f t="shared" si="2257"/>
        <v>0</v>
      </c>
      <c r="G6244" s="201">
        <f t="shared" si="2258"/>
        <v>0</v>
      </c>
    </row>
    <row r="6245" spans="1:7" ht="24" customHeight="1" x14ac:dyDescent="0.2">
      <c r="A6245" s="211" t="str">
        <f t="shared" si="2255"/>
        <v/>
      </c>
      <c r="B6245" s="211" t="str">
        <f t="shared" si="2259"/>
        <v/>
      </c>
      <c r="C6245" s="220"/>
      <c r="D6245" s="174" t="str">
        <f t="shared" si="2256"/>
        <v/>
      </c>
      <c r="E6245" s="173"/>
      <c r="F6245" s="201">
        <f t="shared" si="2257"/>
        <v>0</v>
      </c>
      <c r="G6245" s="201">
        <f t="shared" si="2258"/>
        <v>0</v>
      </c>
    </row>
    <row r="6246" spans="1:7" ht="24" customHeight="1" x14ac:dyDescent="0.2">
      <c r="A6246" s="211" t="str">
        <f t="shared" si="2255"/>
        <v/>
      </c>
      <c r="B6246" s="211" t="str">
        <f t="shared" si="2259"/>
        <v/>
      </c>
      <c r="C6246" s="221"/>
      <c r="D6246" s="172" t="str">
        <f t="shared" si="2256"/>
        <v/>
      </c>
      <c r="E6246" s="176"/>
      <c r="F6246" s="201">
        <f t="shared" si="2257"/>
        <v>0</v>
      </c>
      <c r="G6246" s="201">
        <f t="shared" si="2258"/>
        <v>0</v>
      </c>
    </row>
    <row r="6247" spans="1:7" ht="24" customHeight="1" x14ac:dyDescent="0.2">
      <c r="A6247" s="211" t="str">
        <f t="shared" si="2255"/>
        <v/>
      </c>
      <c r="B6247" s="211" t="str">
        <f t="shared" si="2259"/>
        <v/>
      </c>
      <c r="C6247" s="221"/>
      <c r="D6247" s="172" t="str">
        <f t="shared" si="2256"/>
        <v/>
      </c>
      <c r="E6247" s="176"/>
      <c r="F6247" s="201">
        <f t="shared" si="2257"/>
        <v>0</v>
      </c>
      <c r="G6247" s="201">
        <f t="shared" si="2258"/>
        <v>0</v>
      </c>
    </row>
    <row r="6248" spans="1:7" ht="24" customHeight="1" x14ac:dyDescent="0.2">
      <c r="A6248" s="211" t="str">
        <f t="shared" si="2255"/>
        <v/>
      </c>
      <c r="B6248" s="211" t="str">
        <f t="shared" si="2259"/>
        <v/>
      </c>
      <c r="C6248" s="221"/>
      <c r="D6248" s="172" t="str">
        <f t="shared" si="2256"/>
        <v/>
      </c>
      <c r="E6248" s="176"/>
      <c r="F6248" s="201">
        <f t="shared" si="2257"/>
        <v>0</v>
      </c>
      <c r="G6248" s="201">
        <f t="shared" si="2258"/>
        <v>0</v>
      </c>
    </row>
    <row r="6249" spans="1:7" ht="24" customHeight="1" x14ac:dyDescent="0.2">
      <c r="A6249" s="211" t="str">
        <f t="shared" si="2255"/>
        <v/>
      </c>
      <c r="B6249" s="211" t="str">
        <f t="shared" si="2259"/>
        <v/>
      </c>
      <c r="C6249" s="221"/>
      <c r="D6249" s="172" t="str">
        <f t="shared" si="2256"/>
        <v/>
      </c>
      <c r="E6249" s="176"/>
      <c r="F6249" s="201">
        <f t="shared" si="2257"/>
        <v>0</v>
      </c>
      <c r="G6249" s="201">
        <f t="shared" si="2258"/>
        <v>0</v>
      </c>
    </row>
    <row r="6250" spans="1:7" ht="24" customHeight="1" x14ac:dyDescent="0.2">
      <c r="A6250" s="211" t="str">
        <f t="shared" si="2255"/>
        <v/>
      </c>
      <c r="B6250" s="211" t="str">
        <f t="shared" si="2259"/>
        <v/>
      </c>
      <c r="C6250" s="221"/>
      <c r="D6250" s="172" t="str">
        <f t="shared" si="2256"/>
        <v/>
      </c>
      <c r="E6250" s="176"/>
      <c r="F6250" s="201">
        <f t="shared" si="2257"/>
        <v>0</v>
      </c>
      <c r="G6250" s="201">
        <f t="shared" si="2258"/>
        <v>0</v>
      </c>
    </row>
    <row r="6251" spans="1:7" ht="24" customHeight="1" x14ac:dyDescent="0.2">
      <c r="A6251" s="211" t="str">
        <f t="shared" si="2255"/>
        <v/>
      </c>
      <c r="B6251" s="211" t="str">
        <f t="shared" si="2259"/>
        <v/>
      </c>
      <c r="C6251" s="221"/>
      <c r="D6251" s="172" t="str">
        <f t="shared" si="2256"/>
        <v/>
      </c>
      <c r="E6251" s="176"/>
      <c r="F6251" s="201">
        <f t="shared" si="2257"/>
        <v>0</v>
      </c>
      <c r="G6251" s="201">
        <f t="shared" si="2258"/>
        <v>0</v>
      </c>
    </row>
    <row r="6252" spans="1:7" ht="24" customHeight="1" x14ac:dyDescent="0.2">
      <c r="A6252" s="211" t="str">
        <f t="shared" si="2255"/>
        <v/>
      </c>
      <c r="B6252" s="211" t="str">
        <f t="shared" si="2259"/>
        <v/>
      </c>
      <c r="C6252" s="221"/>
      <c r="D6252" s="172" t="str">
        <f t="shared" si="2256"/>
        <v/>
      </c>
      <c r="E6252" s="176"/>
      <c r="F6252" s="201">
        <f t="shared" si="2257"/>
        <v>0</v>
      </c>
      <c r="G6252" s="201">
        <f t="shared" si="2258"/>
        <v>0</v>
      </c>
    </row>
    <row r="6253" spans="1:7" ht="24" customHeight="1" x14ac:dyDescent="0.2">
      <c r="A6253" s="211" t="str">
        <f t="shared" si="2255"/>
        <v/>
      </c>
      <c r="B6253" s="211" t="str">
        <f t="shared" si="2259"/>
        <v/>
      </c>
      <c r="C6253" s="221"/>
      <c r="D6253" s="172" t="str">
        <f t="shared" si="2256"/>
        <v/>
      </c>
      <c r="E6253" s="176"/>
      <c r="F6253" s="201">
        <f t="shared" si="2257"/>
        <v>0</v>
      </c>
      <c r="G6253" s="201">
        <f t="shared" si="2258"/>
        <v>0</v>
      </c>
    </row>
    <row r="6254" spans="1:7" ht="24" customHeight="1" x14ac:dyDescent="0.2">
      <c r="A6254" s="211" t="str">
        <f t="shared" si="2255"/>
        <v/>
      </c>
      <c r="B6254" s="211" t="str">
        <f t="shared" si="2259"/>
        <v/>
      </c>
      <c r="C6254" s="221"/>
      <c r="D6254" s="172" t="str">
        <f t="shared" si="2256"/>
        <v/>
      </c>
      <c r="E6254" s="176"/>
      <c r="F6254" s="201">
        <f t="shared" si="2257"/>
        <v>0</v>
      </c>
      <c r="G6254" s="201">
        <f t="shared" si="2258"/>
        <v>0</v>
      </c>
    </row>
    <row r="6255" spans="1:7" ht="24" customHeight="1" x14ac:dyDescent="0.2">
      <c r="A6255" s="211" t="str">
        <f t="shared" si="2255"/>
        <v/>
      </c>
      <c r="B6255" s="211" t="str">
        <f t="shared" si="2259"/>
        <v/>
      </c>
      <c r="C6255" s="221"/>
      <c r="D6255" s="172" t="str">
        <f t="shared" si="2256"/>
        <v/>
      </c>
      <c r="E6255" s="176"/>
      <c r="F6255" s="202">
        <f t="shared" si="2257"/>
        <v>0</v>
      </c>
      <c r="G6255" s="201">
        <f t="shared" si="2258"/>
        <v>0</v>
      </c>
    </row>
    <row r="6256" spans="1:7" ht="24" customHeight="1" x14ac:dyDescent="0.2">
      <c r="A6256" s="212"/>
      <c r="E6256" s="178"/>
      <c r="F6256" s="195" t="s">
        <v>1742</v>
      </c>
      <c r="G6256" s="222">
        <f t="shared" ref="G6256:G6305" si="2260">SUBTOTAL(9,G6242:G6255)</f>
        <v>0</v>
      </c>
    </row>
    <row r="6257" spans="1:7" ht="24" customHeight="1" x14ac:dyDescent="0.2">
      <c r="A6257" s="212"/>
      <c r="C6257" s="74" t="s">
        <v>1743</v>
      </c>
      <c r="E6257" s="178"/>
      <c r="G6257" s="194"/>
    </row>
    <row r="6258" spans="1:7" ht="24" customHeight="1" x14ac:dyDescent="0.2">
      <c r="A6258" s="211" t="str">
        <f t="shared" ref="A6258:A6265" si="2261">IFERROR(VLOOKUP(C6258,Tabla_Insumos,4,FALSE),"")</f>
        <v/>
      </c>
      <c r="B6258" s="211" t="str">
        <f t="shared" ref="B6258:B6265" si="2262">IFERROR(VLOOKUP(A6258,Tabla_Indices,5,FALSE),"")</f>
        <v/>
      </c>
      <c r="C6258" s="220"/>
      <c r="D6258" s="174" t="str">
        <f t="shared" ref="D6258:D6265" si="2263">IFERROR(VLOOKUP(C6258,Tabla_Insumos,2,FALSE),"")</f>
        <v/>
      </c>
      <c r="E6258" s="173"/>
      <c r="F6258" s="201">
        <f t="shared" ref="F6258:F6265" si="2264">IFERROR(VLOOKUP(C6258,Tabla_Insumos,3,FALSE),0)</f>
        <v>0</v>
      </c>
      <c r="G6258" s="201">
        <f t="shared" ref="G6258:G6265" si="2265">ROUND(E6258*F6258,2)</f>
        <v>0</v>
      </c>
    </row>
    <row r="6259" spans="1:7" ht="24" customHeight="1" x14ac:dyDescent="0.2">
      <c r="A6259" s="211" t="str">
        <f t="shared" si="2261"/>
        <v/>
      </c>
      <c r="B6259" s="211" t="str">
        <f t="shared" si="2262"/>
        <v/>
      </c>
      <c r="C6259" s="220"/>
      <c r="D6259" s="174" t="str">
        <f t="shared" si="2263"/>
        <v/>
      </c>
      <c r="E6259" s="173"/>
      <c r="F6259" s="201">
        <f t="shared" si="2264"/>
        <v>0</v>
      </c>
      <c r="G6259" s="201">
        <f t="shared" si="2265"/>
        <v>0</v>
      </c>
    </row>
    <row r="6260" spans="1:7" ht="24" customHeight="1" x14ac:dyDescent="0.2">
      <c r="A6260" s="211" t="str">
        <f t="shared" si="2261"/>
        <v/>
      </c>
      <c r="B6260" s="211" t="str">
        <f t="shared" si="2262"/>
        <v/>
      </c>
      <c r="C6260" s="220"/>
      <c r="D6260" s="174" t="str">
        <f t="shared" si="2263"/>
        <v/>
      </c>
      <c r="E6260" s="173"/>
      <c r="F6260" s="201">
        <f t="shared" si="2264"/>
        <v>0</v>
      </c>
      <c r="G6260" s="201">
        <f t="shared" si="2265"/>
        <v>0</v>
      </c>
    </row>
    <row r="6261" spans="1:7" ht="24" customHeight="1" x14ac:dyDescent="0.2">
      <c r="A6261" s="211" t="str">
        <f t="shared" si="2261"/>
        <v/>
      </c>
      <c r="B6261" s="211" t="str">
        <f t="shared" si="2262"/>
        <v/>
      </c>
      <c r="C6261" s="220"/>
      <c r="D6261" s="174" t="str">
        <f t="shared" si="2263"/>
        <v/>
      </c>
      <c r="E6261" s="173"/>
      <c r="F6261" s="201">
        <f t="shared" si="2264"/>
        <v>0</v>
      </c>
      <c r="G6261" s="201">
        <f t="shared" si="2265"/>
        <v>0</v>
      </c>
    </row>
    <row r="6262" spans="1:7" ht="24" customHeight="1" x14ac:dyDescent="0.2">
      <c r="A6262" s="211" t="str">
        <f t="shared" si="2261"/>
        <v/>
      </c>
      <c r="B6262" s="211" t="str">
        <f t="shared" si="2262"/>
        <v/>
      </c>
      <c r="C6262" s="220"/>
      <c r="D6262" s="174" t="str">
        <f t="shared" si="2263"/>
        <v/>
      </c>
      <c r="E6262" s="173"/>
      <c r="F6262" s="201">
        <f t="shared" si="2264"/>
        <v>0</v>
      </c>
      <c r="G6262" s="201">
        <f t="shared" si="2265"/>
        <v>0</v>
      </c>
    </row>
    <row r="6263" spans="1:7" ht="24" customHeight="1" x14ac:dyDescent="0.2">
      <c r="A6263" s="211" t="str">
        <f t="shared" si="2261"/>
        <v/>
      </c>
      <c r="B6263" s="211" t="str">
        <f t="shared" si="2262"/>
        <v/>
      </c>
      <c r="C6263" s="220"/>
      <c r="D6263" s="174" t="str">
        <f t="shared" si="2263"/>
        <v/>
      </c>
      <c r="E6263" s="173"/>
      <c r="F6263" s="201">
        <f t="shared" si="2264"/>
        <v>0</v>
      </c>
      <c r="G6263" s="201">
        <f t="shared" si="2265"/>
        <v>0</v>
      </c>
    </row>
    <row r="6264" spans="1:7" ht="24" customHeight="1" x14ac:dyDescent="0.2">
      <c r="A6264" s="211" t="str">
        <f t="shared" si="2261"/>
        <v/>
      </c>
      <c r="B6264" s="211" t="str">
        <f t="shared" si="2262"/>
        <v/>
      </c>
      <c r="C6264" s="221"/>
      <c r="D6264" s="172" t="str">
        <f t="shared" si="2263"/>
        <v/>
      </c>
      <c r="E6264" s="176"/>
      <c r="F6264" s="201">
        <f t="shared" si="2264"/>
        <v>0</v>
      </c>
      <c r="G6264" s="201">
        <f t="shared" si="2265"/>
        <v>0</v>
      </c>
    </row>
    <row r="6265" spans="1:7" ht="24" customHeight="1" x14ac:dyDescent="0.2">
      <c r="A6265" s="211" t="str">
        <f t="shared" si="2261"/>
        <v/>
      </c>
      <c r="B6265" s="211" t="str">
        <f t="shared" si="2262"/>
        <v/>
      </c>
      <c r="C6265" s="221"/>
      <c r="D6265" s="172" t="str">
        <f t="shared" si="2263"/>
        <v/>
      </c>
      <c r="E6265" s="176"/>
      <c r="F6265" s="201">
        <f t="shared" si="2264"/>
        <v>0</v>
      </c>
      <c r="G6265" s="201">
        <f t="shared" si="2265"/>
        <v>0</v>
      </c>
    </row>
    <row r="6266" spans="1:7" ht="24" customHeight="1" x14ac:dyDescent="0.2">
      <c r="A6266" s="212"/>
      <c r="E6266" s="178"/>
      <c r="F6266" s="195" t="s">
        <v>1744</v>
      </c>
      <c r="G6266" s="222">
        <f t="shared" ref="G6266:G6315" si="2266">SUBTOTAL(9,G6258:G6265)</f>
        <v>0</v>
      </c>
    </row>
    <row r="6267" spans="1:7" ht="24" customHeight="1" x14ac:dyDescent="0.2">
      <c r="A6267" s="212"/>
      <c r="C6267" s="74" t="s">
        <v>1745</v>
      </c>
      <c r="E6267" s="178"/>
      <c r="G6267" s="194"/>
    </row>
    <row r="6268" spans="1:7" ht="24" customHeight="1" x14ac:dyDescent="0.2">
      <c r="A6268" s="211" t="str">
        <f t="shared" ref="A6268:A6276" si="2267">IFERROR(VLOOKUP(C6268,Tabla_Insumos,4,FALSE),"")</f>
        <v/>
      </c>
      <c r="B6268" s="211" t="str">
        <f t="shared" ref="B6268:B6276" si="2268">IFERROR(VLOOKUP(C6268,Tabla_Insumos,5,FALSE),"")</f>
        <v/>
      </c>
      <c r="C6268" s="220"/>
      <c r="D6268" s="174" t="str">
        <f t="shared" ref="D6268:D6276" si="2269">IFERROR(VLOOKUP(C6268,Tabla_Insumos,2,FALSE),"")</f>
        <v/>
      </c>
      <c r="E6268" s="173"/>
      <c r="F6268" s="201">
        <f t="shared" ref="F6268:F6276" si="2270">IFERROR(VLOOKUP(C6268,Tabla_Insumos,3,FALSE),0)</f>
        <v>0</v>
      </c>
      <c r="G6268" s="201">
        <f t="shared" ref="G6268:G6276" si="2271">ROUND(E6268*F6268,2)</f>
        <v>0</v>
      </c>
    </row>
    <row r="6269" spans="1:7" ht="24" customHeight="1" x14ac:dyDescent="0.2">
      <c r="A6269" s="211" t="str">
        <f t="shared" si="2267"/>
        <v/>
      </c>
      <c r="B6269" s="211" t="str">
        <f t="shared" si="2268"/>
        <v/>
      </c>
      <c r="C6269" s="220"/>
      <c r="D6269" s="174" t="str">
        <f t="shared" si="2269"/>
        <v/>
      </c>
      <c r="E6269" s="173"/>
      <c r="F6269" s="201">
        <f t="shared" si="2270"/>
        <v>0</v>
      </c>
      <c r="G6269" s="201">
        <f t="shared" si="2271"/>
        <v>0</v>
      </c>
    </row>
    <row r="6270" spans="1:7" ht="24" customHeight="1" x14ac:dyDescent="0.2">
      <c r="A6270" s="211" t="str">
        <f t="shared" si="2267"/>
        <v/>
      </c>
      <c r="B6270" s="211" t="str">
        <f t="shared" si="2268"/>
        <v/>
      </c>
      <c r="C6270" s="221"/>
      <c r="D6270" s="172" t="str">
        <f t="shared" si="2269"/>
        <v/>
      </c>
      <c r="E6270" s="176"/>
      <c r="F6270" s="201">
        <f t="shared" si="2270"/>
        <v>0</v>
      </c>
      <c r="G6270" s="201">
        <f t="shared" si="2271"/>
        <v>0</v>
      </c>
    </row>
    <row r="6271" spans="1:7" ht="24" customHeight="1" x14ac:dyDescent="0.2">
      <c r="A6271" s="211" t="str">
        <f t="shared" si="2267"/>
        <v/>
      </c>
      <c r="B6271" s="211" t="str">
        <f t="shared" si="2268"/>
        <v/>
      </c>
      <c r="C6271" s="221"/>
      <c r="D6271" s="172" t="str">
        <f t="shared" si="2269"/>
        <v/>
      </c>
      <c r="E6271" s="176"/>
      <c r="F6271" s="201">
        <f t="shared" si="2270"/>
        <v>0</v>
      </c>
      <c r="G6271" s="201">
        <f t="shared" si="2271"/>
        <v>0</v>
      </c>
    </row>
    <row r="6272" spans="1:7" ht="24" customHeight="1" x14ac:dyDescent="0.2">
      <c r="A6272" s="211" t="str">
        <f t="shared" si="2267"/>
        <v/>
      </c>
      <c r="B6272" s="211" t="str">
        <f t="shared" si="2268"/>
        <v/>
      </c>
      <c r="C6272" s="221"/>
      <c r="D6272" s="172" t="str">
        <f t="shared" si="2269"/>
        <v/>
      </c>
      <c r="E6272" s="176"/>
      <c r="F6272" s="201">
        <f t="shared" si="2270"/>
        <v>0</v>
      </c>
      <c r="G6272" s="201">
        <f t="shared" si="2271"/>
        <v>0</v>
      </c>
    </row>
    <row r="6273" spans="1:7" ht="24" customHeight="1" x14ac:dyDescent="0.2">
      <c r="A6273" s="211" t="str">
        <f t="shared" si="2267"/>
        <v/>
      </c>
      <c r="B6273" s="211" t="str">
        <f t="shared" si="2268"/>
        <v/>
      </c>
      <c r="C6273" s="221"/>
      <c r="D6273" s="172" t="str">
        <f t="shared" si="2269"/>
        <v/>
      </c>
      <c r="E6273" s="176"/>
      <c r="F6273" s="201">
        <f t="shared" si="2270"/>
        <v>0</v>
      </c>
      <c r="G6273" s="201">
        <f t="shared" si="2271"/>
        <v>0</v>
      </c>
    </row>
    <row r="6274" spans="1:7" ht="24" customHeight="1" x14ac:dyDescent="0.2">
      <c r="A6274" s="211" t="str">
        <f t="shared" si="2267"/>
        <v/>
      </c>
      <c r="B6274" s="211" t="str">
        <f t="shared" si="2268"/>
        <v/>
      </c>
      <c r="C6274" s="221"/>
      <c r="D6274" s="172" t="str">
        <f t="shared" si="2269"/>
        <v/>
      </c>
      <c r="E6274" s="176"/>
      <c r="F6274" s="201">
        <f t="shared" si="2270"/>
        <v>0</v>
      </c>
      <c r="G6274" s="201">
        <f t="shared" si="2271"/>
        <v>0</v>
      </c>
    </row>
    <row r="6275" spans="1:7" ht="24" customHeight="1" x14ac:dyDescent="0.2">
      <c r="A6275" s="211" t="str">
        <f t="shared" si="2267"/>
        <v/>
      </c>
      <c r="B6275" s="211" t="str">
        <f t="shared" si="2268"/>
        <v/>
      </c>
      <c r="C6275" s="221"/>
      <c r="D6275" s="172" t="str">
        <f t="shared" si="2269"/>
        <v/>
      </c>
      <c r="E6275" s="176"/>
      <c r="F6275" s="201">
        <f t="shared" si="2270"/>
        <v>0</v>
      </c>
      <c r="G6275" s="201">
        <f t="shared" si="2271"/>
        <v>0</v>
      </c>
    </row>
    <row r="6276" spans="1:7" ht="24" customHeight="1" x14ac:dyDescent="0.2">
      <c r="A6276" s="211" t="str">
        <f t="shared" si="2267"/>
        <v/>
      </c>
      <c r="B6276" s="211" t="str">
        <f t="shared" si="2268"/>
        <v/>
      </c>
      <c r="C6276" s="221"/>
      <c r="D6276" s="172" t="str">
        <f t="shared" si="2269"/>
        <v/>
      </c>
      <c r="E6276" s="176"/>
      <c r="F6276" s="201">
        <f t="shared" si="2270"/>
        <v>0</v>
      </c>
      <c r="G6276" s="201">
        <f t="shared" si="2271"/>
        <v>0</v>
      </c>
    </row>
    <row r="6277" spans="1:7" ht="24" customHeight="1" x14ac:dyDescent="0.2">
      <c r="A6277" s="213"/>
      <c r="E6277" s="178"/>
      <c r="F6277" s="195" t="s">
        <v>1746</v>
      </c>
      <c r="G6277" s="222">
        <f t="shared" ref="G6277:G6326" si="2272">SUBTOTAL(9,G6268:G6276)</f>
        <v>0</v>
      </c>
    </row>
    <row r="6278" spans="1:7" ht="24" customHeight="1" x14ac:dyDescent="0.2">
      <c r="A6278" s="212"/>
      <c r="E6278" s="178"/>
      <c r="G6278" s="194"/>
    </row>
    <row r="6279" spans="1:7" ht="24" customHeight="1" x14ac:dyDescent="0.2">
      <c r="A6279" s="214" t="str">
        <f t="shared" ref="A6279" si="2273">B6237</f>
        <v/>
      </c>
      <c r="B6279" s="98" t="str">
        <f t="shared" ref="B6279" si="2274">C6237</f>
        <v/>
      </c>
      <c r="C6279" s="197"/>
      <c r="D6279" s="197" t="s">
        <v>1747</v>
      </c>
      <c r="E6279" s="198"/>
      <c r="F6279" s="225" t="s">
        <v>1748</v>
      </c>
      <c r="G6279" s="226">
        <f t="shared" ref="G6279:G6328" si="2275">SUBTOTAL(9,G6242:G6278)</f>
        <v>0</v>
      </c>
    </row>
    <row r="6280" spans="1:7" ht="24" customHeight="1" x14ac:dyDescent="0.2">
      <c r="A6280" s="203" t="s">
        <v>1725</v>
      </c>
      <c r="B6280" s="204"/>
      <c r="C6280" s="99"/>
      <c r="D6280" s="99"/>
      <c r="E6280" s="99"/>
      <c r="F6280" s="99"/>
      <c r="G6280" s="215"/>
    </row>
    <row r="6281" spans="1:7" ht="24" customHeight="1" x14ac:dyDescent="0.2">
      <c r="A6281" s="206" t="s">
        <v>1726</v>
      </c>
      <c r="B6281" s="207" t="str">
        <f>Comitente</f>
        <v>SUBSECRETARIA DE OBRAS PUBLICAS</v>
      </c>
      <c r="C6281" s="216"/>
      <c r="D6281" s="74"/>
      <c r="E6281" s="74"/>
      <c r="F6281" s="190"/>
      <c r="G6281" s="191"/>
    </row>
    <row r="6282" spans="1:7" ht="24" customHeight="1" x14ac:dyDescent="0.2">
      <c r="A6282" s="206" t="s">
        <v>1727</v>
      </c>
      <c r="B6282" s="207">
        <f>Contratista</f>
        <v>0</v>
      </c>
      <c r="C6282" s="217"/>
      <c r="D6282" s="217"/>
      <c r="E6282" s="217"/>
      <c r="F6282" s="190"/>
      <c r="G6282" s="191"/>
    </row>
    <row r="6283" spans="1:7" ht="24" customHeight="1" x14ac:dyDescent="0.2">
      <c r="A6283" s="206" t="s">
        <v>1728</v>
      </c>
      <c r="B6283" s="207" t="str">
        <f>Obra</f>
        <v>CAPS. VIRGEN DE GUADALUPE</v>
      </c>
      <c r="C6283" s="217"/>
      <c r="D6283" s="217"/>
      <c r="E6283" s="217"/>
      <c r="F6283" s="190" t="s">
        <v>1729</v>
      </c>
      <c r="G6283" s="218">
        <f>Fecha_Base</f>
        <v>0</v>
      </c>
    </row>
    <row r="6284" spans="1:7" ht="24" customHeight="1" x14ac:dyDescent="0.2">
      <c r="A6284" s="208" t="s">
        <v>1730</v>
      </c>
      <c r="B6284" s="100" t="str">
        <f>Ubicación</f>
        <v xml:space="preserve"> Calle Enfermera Medina y Cristobal Colon - Dpto. CAUCETE   -  Sup. 227,50m2</v>
      </c>
      <c r="C6284" s="74"/>
      <c r="E6284" s="178"/>
      <c r="G6284" s="194"/>
    </row>
    <row r="6285" spans="1:7" ht="24" customHeight="1" x14ac:dyDescent="0.2">
      <c r="A6285" s="208" t="s">
        <v>1731</v>
      </c>
      <c r="B6285" s="192" t="str">
        <f t="shared" si="2254"/>
        <v/>
      </c>
      <c r="C6285" s="71" t="str">
        <f>IFERROR(VLOOKUP(B6285,Tabla_CyP,2,FALSE),"VIDRIOS Y ESPEJOS ")</f>
        <v xml:space="preserve">VIDRIOS Y ESPEJOS </v>
      </c>
      <c r="E6285" s="178"/>
      <c r="G6285" s="194"/>
    </row>
    <row r="6286" spans="1:7" ht="24" customHeight="1" x14ac:dyDescent="0.2">
      <c r="A6286" s="208" t="s">
        <v>1732</v>
      </c>
      <c r="B6286" s="193" t="str">
        <f>IFERROR(VLOOKUP(COUNTIF($A$1:A6286,"ANALISIS DE PRECIOS"),Tabla_NumeroItem,2,FALSE),"")</f>
        <v/>
      </c>
      <c r="C6286" s="71" t="str">
        <f>IFERROR(VLOOKUP(B6286,Tabla_CyP,2,FALSE),"")</f>
        <v/>
      </c>
      <c r="E6286" s="178"/>
      <c r="F6286" s="190" t="s">
        <v>1733</v>
      </c>
      <c r="G6286" s="194" t="str">
        <f>IFERROR(VLOOKUP(B6286,Tabla_CyP,4,FALSE),"")</f>
        <v/>
      </c>
    </row>
    <row r="6287" spans="1:7" ht="24" customHeight="1" x14ac:dyDescent="0.2">
      <c r="A6287" s="208"/>
      <c r="B6287" s="100"/>
      <c r="E6287" s="178"/>
      <c r="G6287" s="194"/>
    </row>
    <row r="6288" spans="1:7" ht="24" customHeight="1" x14ac:dyDescent="0.2">
      <c r="A6288" s="419" t="s">
        <v>1734</v>
      </c>
      <c r="B6288" s="420"/>
      <c r="C6288" s="421" t="s">
        <v>1690</v>
      </c>
      <c r="D6288" s="421" t="s">
        <v>1735</v>
      </c>
      <c r="E6288" s="423" t="s">
        <v>1736</v>
      </c>
      <c r="F6288" s="425" t="s">
        <v>1737</v>
      </c>
      <c r="G6288" s="425" t="s">
        <v>1738</v>
      </c>
    </row>
    <row r="6289" spans="1:7" ht="24" customHeight="1" x14ac:dyDescent="0.2">
      <c r="A6289" s="209" t="s">
        <v>1739</v>
      </c>
      <c r="B6289" s="209" t="s">
        <v>1740</v>
      </c>
      <c r="C6289" s="422"/>
      <c r="D6289" s="422"/>
      <c r="E6289" s="424"/>
      <c r="F6289" s="426"/>
      <c r="G6289" s="426"/>
    </row>
    <row r="6290" spans="1:7" ht="24" customHeight="1" x14ac:dyDescent="0.2">
      <c r="A6290" s="189"/>
      <c r="B6290" s="210"/>
      <c r="C6290" s="89" t="s">
        <v>1741</v>
      </c>
      <c r="D6290" s="197"/>
      <c r="E6290" s="198"/>
      <c r="F6290" s="199"/>
      <c r="G6290" s="200"/>
    </row>
    <row r="6291" spans="1:7" ht="24" customHeight="1" x14ac:dyDescent="0.2">
      <c r="A6291" s="211" t="str">
        <f t="shared" ref="A6291:A6304" si="2276">IFERROR(VLOOKUP(C6291,Tabla_Insumos,4,FALSE),"")</f>
        <v/>
      </c>
      <c r="B6291" s="211" t="str">
        <f>IFERROR(VLOOKUP(C6291,Tabla_Insumos,5,FALSE),"")</f>
        <v/>
      </c>
      <c r="C6291" s="220"/>
      <c r="D6291" s="174" t="str">
        <f t="shared" ref="D6291:D6304" si="2277">IFERROR(VLOOKUP(C6291,Tabla_Insumos,2,FALSE),"")</f>
        <v/>
      </c>
      <c r="E6291" s="173"/>
      <c r="F6291" s="201">
        <f t="shared" ref="F6291:F6304" si="2278">IFERROR(VLOOKUP(C6291,Tabla_Insumos,3,FALSE),0)</f>
        <v>0</v>
      </c>
      <c r="G6291" s="201">
        <f t="shared" ref="G6291:G6304" si="2279">ROUND(E6291*F6291,2)</f>
        <v>0</v>
      </c>
    </row>
    <row r="6292" spans="1:7" ht="24" customHeight="1" x14ac:dyDescent="0.2">
      <c r="A6292" s="211" t="str">
        <f t="shared" si="2276"/>
        <v/>
      </c>
      <c r="B6292" s="211" t="str">
        <f t="shared" ref="B6292:B6304" si="2280">IFERROR(VLOOKUP(C6292,Tabla_Insumos,5,FALSE),"")</f>
        <v/>
      </c>
      <c r="C6292" s="220"/>
      <c r="D6292" s="174" t="str">
        <f t="shared" si="2277"/>
        <v/>
      </c>
      <c r="E6292" s="173"/>
      <c r="F6292" s="201">
        <f t="shared" si="2278"/>
        <v>0</v>
      </c>
      <c r="G6292" s="201">
        <f t="shared" si="2279"/>
        <v>0</v>
      </c>
    </row>
    <row r="6293" spans="1:7" ht="24" customHeight="1" x14ac:dyDescent="0.2">
      <c r="A6293" s="211" t="str">
        <f t="shared" si="2276"/>
        <v/>
      </c>
      <c r="B6293" s="211" t="str">
        <f t="shared" si="2280"/>
        <v/>
      </c>
      <c r="C6293" s="227"/>
      <c r="D6293" s="174" t="str">
        <f t="shared" si="2277"/>
        <v/>
      </c>
      <c r="E6293" s="173"/>
      <c r="F6293" s="201">
        <f t="shared" si="2278"/>
        <v>0</v>
      </c>
      <c r="G6293" s="201">
        <f t="shared" si="2279"/>
        <v>0</v>
      </c>
    </row>
    <row r="6294" spans="1:7" ht="24" customHeight="1" x14ac:dyDescent="0.2">
      <c r="A6294" s="211" t="str">
        <f t="shared" si="2276"/>
        <v/>
      </c>
      <c r="B6294" s="211" t="str">
        <f t="shared" si="2280"/>
        <v/>
      </c>
      <c r="C6294" s="220"/>
      <c r="D6294" s="174" t="str">
        <f t="shared" si="2277"/>
        <v/>
      </c>
      <c r="E6294" s="173"/>
      <c r="F6294" s="201">
        <f t="shared" si="2278"/>
        <v>0</v>
      </c>
      <c r="G6294" s="201">
        <f t="shared" si="2279"/>
        <v>0</v>
      </c>
    </row>
    <row r="6295" spans="1:7" ht="24" customHeight="1" x14ac:dyDescent="0.2">
      <c r="A6295" s="211" t="str">
        <f t="shared" si="2276"/>
        <v/>
      </c>
      <c r="B6295" s="211" t="str">
        <f t="shared" si="2280"/>
        <v/>
      </c>
      <c r="C6295" s="221"/>
      <c r="D6295" s="172" t="str">
        <f t="shared" si="2277"/>
        <v/>
      </c>
      <c r="E6295" s="176"/>
      <c r="F6295" s="201">
        <f t="shared" si="2278"/>
        <v>0</v>
      </c>
      <c r="G6295" s="201">
        <f t="shared" si="2279"/>
        <v>0</v>
      </c>
    </row>
    <row r="6296" spans="1:7" ht="24" customHeight="1" x14ac:dyDescent="0.2">
      <c r="A6296" s="211" t="str">
        <f t="shared" si="2276"/>
        <v/>
      </c>
      <c r="B6296" s="211" t="str">
        <f t="shared" si="2280"/>
        <v/>
      </c>
      <c r="C6296" s="221"/>
      <c r="D6296" s="172" t="str">
        <f t="shared" si="2277"/>
        <v/>
      </c>
      <c r="E6296" s="176"/>
      <c r="F6296" s="201">
        <f t="shared" si="2278"/>
        <v>0</v>
      </c>
      <c r="G6296" s="201">
        <f t="shared" si="2279"/>
        <v>0</v>
      </c>
    </row>
    <row r="6297" spans="1:7" ht="24" customHeight="1" x14ac:dyDescent="0.2">
      <c r="A6297" s="211" t="str">
        <f t="shared" si="2276"/>
        <v/>
      </c>
      <c r="B6297" s="211" t="str">
        <f t="shared" si="2280"/>
        <v/>
      </c>
      <c r="C6297" s="221"/>
      <c r="D6297" s="172" t="str">
        <f t="shared" si="2277"/>
        <v/>
      </c>
      <c r="E6297" s="176"/>
      <c r="F6297" s="201">
        <f t="shared" si="2278"/>
        <v>0</v>
      </c>
      <c r="G6297" s="201">
        <f t="shared" si="2279"/>
        <v>0</v>
      </c>
    </row>
    <row r="6298" spans="1:7" ht="24" customHeight="1" x14ac:dyDescent="0.2">
      <c r="A6298" s="211" t="str">
        <f t="shared" si="2276"/>
        <v/>
      </c>
      <c r="B6298" s="211" t="str">
        <f t="shared" si="2280"/>
        <v/>
      </c>
      <c r="C6298" s="221"/>
      <c r="D6298" s="172" t="str">
        <f t="shared" si="2277"/>
        <v/>
      </c>
      <c r="E6298" s="176"/>
      <c r="F6298" s="201">
        <f t="shared" si="2278"/>
        <v>0</v>
      </c>
      <c r="G6298" s="201">
        <f t="shared" si="2279"/>
        <v>0</v>
      </c>
    </row>
    <row r="6299" spans="1:7" ht="24" customHeight="1" x14ac:dyDescent="0.2">
      <c r="A6299" s="211" t="str">
        <f t="shared" si="2276"/>
        <v/>
      </c>
      <c r="B6299" s="211" t="str">
        <f t="shared" si="2280"/>
        <v/>
      </c>
      <c r="C6299" s="221"/>
      <c r="D6299" s="172" t="str">
        <f t="shared" si="2277"/>
        <v/>
      </c>
      <c r="E6299" s="176"/>
      <c r="F6299" s="201">
        <f t="shared" si="2278"/>
        <v>0</v>
      </c>
      <c r="G6299" s="201">
        <f t="shared" si="2279"/>
        <v>0</v>
      </c>
    </row>
    <row r="6300" spans="1:7" ht="24" customHeight="1" x14ac:dyDescent="0.2">
      <c r="A6300" s="211" t="str">
        <f t="shared" si="2276"/>
        <v/>
      </c>
      <c r="B6300" s="211" t="str">
        <f t="shared" si="2280"/>
        <v/>
      </c>
      <c r="C6300" s="221"/>
      <c r="D6300" s="172" t="str">
        <f t="shared" si="2277"/>
        <v/>
      </c>
      <c r="E6300" s="176"/>
      <c r="F6300" s="201">
        <f t="shared" si="2278"/>
        <v>0</v>
      </c>
      <c r="G6300" s="201">
        <f t="shared" si="2279"/>
        <v>0</v>
      </c>
    </row>
    <row r="6301" spans="1:7" ht="24" customHeight="1" x14ac:dyDescent="0.2">
      <c r="A6301" s="211" t="str">
        <f t="shared" si="2276"/>
        <v/>
      </c>
      <c r="B6301" s="211" t="str">
        <f t="shared" si="2280"/>
        <v/>
      </c>
      <c r="C6301" s="221"/>
      <c r="D6301" s="172" t="str">
        <f t="shared" si="2277"/>
        <v/>
      </c>
      <c r="E6301" s="176"/>
      <c r="F6301" s="201">
        <f t="shared" si="2278"/>
        <v>0</v>
      </c>
      <c r="G6301" s="201">
        <f t="shared" si="2279"/>
        <v>0</v>
      </c>
    </row>
    <row r="6302" spans="1:7" ht="24" customHeight="1" x14ac:dyDescent="0.2">
      <c r="A6302" s="211" t="str">
        <f t="shared" si="2276"/>
        <v/>
      </c>
      <c r="B6302" s="211" t="str">
        <f t="shared" si="2280"/>
        <v/>
      </c>
      <c r="C6302" s="221"/>
      <c r="D6302" s="172" t="str">
        <f t="shared" si="2277"/>
        <v/>
      </c>
      <c r="E6302" s="176"/>
      <c r="F6302" s="201">
        <f t="shared" si="2278"/>
        <v>0</v>
      </c>
      <c r="G6302" s="201">
        <f t="shared" si="2279"/>
        <v>0</v>
      </c>
    </row>
    <row r="6303" spans="1:7" ht="24" customHeight="1" x14ac:dyDescent="0.2">
      <c r="A6303" s="211" t="str">
        <f t="shared" si="2276"/>
        <v/>
      </c>
      <c r="B6303" s="211" t="str">
        <f t="shared" si="2280"/>
        <v/>
      </c>
      <c r="C6303" s="221"/>
      <c r="D6303" s="172" t="str">
        <f t="shared" si="2277"/>
        <v/>
      </c>
      <c r="E6303" s="176"/>
      <c r="F6303" s="201">
        <f t="shared" si="2278"/>
        <v>0</v>
      </c>
      <c r="G6303" s="201">
        <f t="shared" si="2279"/>
        <v>0</v>
      </c>
    </row>
    <row r="6304" spans="1:7" ht="24" customHeight="1" x14ac:dyDescent="0.2">
      <c r="A6304" s="211" t="str">
        <f t="shared" si="2276"/>
        <v/>
      </c>
      <c r="B6304" s="211" t="str">
        <f t="shared" si="2280"/>
        <v/>
      </c>
      <c r="C6304" s="221"/>
      <c r="D6304" s="172" t="str">
        <f t="shared" si="2277"/>
        <v/>
      </c>
      <c r="E6304" s="176"/>
      <c r="F6304" s="202">
        <f t="shared" si="2278"/>
        <v>0</v>
      </c>
      <c r="G6304" s="201">
        <f t="shared" si="2279"/>
        <v>0</v>
      </c>
    </row>
    <row r="6305" spans="1:7" ht="24" customHeight="1" x14ac:dyDescent="0.2">
      <c r="A6305" s="212"/>
      <c r="E6305" s="178"/>
      <c r="F6305" s="195" t="s">
        <v>1742</v>
      </c>
      <c r="G6305" s="222">
        <f t="shared" si="2260"/>
        <v>0</v>
      </c>
    </row>
    <row r="6306" spans="1:7" ht="24" customHeight="1" x14ac:dyDescent="0.2">
      <c r="A6306" s="212"/>
      <c r="C6306" s="74" t="s">
        <v>1743</v>
      </c>
      <c r="E6306" s="178"/>
      <c r="G6306" s="194"/>
    </row>
    <row r="6307" spans="1:7" ht="24" customHeight="1" x14ac:dyDescent="0.2">
      <c r="A6307" s="211" t="str">
        <f t="shared" ref="A6307:A6314" si="2281">IFERROR(VLOOKUP(C6307,Tabla_Insumos,4,FALSE),"")</f>
        <v/>
      </c>
      <c r="B6307" s="211" t="str">
        <f t="shared" ref="B6307:B6314" si="2282">IFERROR(VLOOKUP(A6307,Tabla_Indices,5,FALSE),"")</f>
        <v/>
      </c>
      <c r="C6307" s="220"/>
      <c r="D6307" s="174" t="str">
        <f t="shared" ref="D6307:D6314" si="2283">IFERROR(VLOOKUP(C6307,Tabla_Insumos,2,FALSE),"")</f>
        <v/>
      </c>
      <c r="E6307" s="173"/>
      <c r="F6307" s="201">
        <f t="shared" ref="F6307:F6314" si="2284">IFERROR(VLOOKUP(C6307,Tabla_Insumos,3,FALSE),0)</f>
        <v>0</v>
      </c>
      <c r="G6307" s="201">
        <f t="shared" ref="G6307:G6314" si="2285">ROUND(E6307*F6307,2)</f>
        <v>0</v>
      </c>
    </row>
    <row r="6308" spans="1:7" ht="24" customHeight="1" x14ac:dyDescent="0.2">
      <c r="A6308" s="211" t="str">
        <f t="shared" si="2281"/>
        <v/>
      </c>
      <c r="B6308" s="211" t="str">
        <f t="shared" si="2282"/>
        <v/>
      </c>
      <c r="C6308" s="220"/>
      <c r="D6308" s="174" t="str">
        <f t="shared" si="2283"/>
        <v/>
      </c>
      <c r="E6308" s="173"/>
      <c r="F6308" s="201">
        <f t="shared" si="2284"/>
        <v>0</v>
      </c>
      <c r="G6308" s="201">
        <f t="shared" si="2285"/>
        <v>0</v>
      </c>
    </row>
    <row r="6309" spans="1:7" ht="24" customHeight="1" x14ac:dyDescent="0.2">
      <c r="A6309" s="211" t="str">
        <f t="shared" si="2281"/>
        <v/>
      </c>
      <c r="B6309" s="211" t="str">
        <f t="shared" si="2282"/>
        <v/>
      </c>
      <c r="C6309" s="220"/>
      <c r="D6309" s="174" t="str">
        <f t="shared" si="2283"/>
        <v/>
      </c>
      <c r="E6309" s="173"/>
      <c r="F6309" s="201">
        <f t="shared" si="2284"/>
        <v>0</v>
      </c>
      <c r="G6309" s="201">
        <f t="shared" si="2285"/>
        <v>0</v>
      </c>
    </row>
    <row r="6310" spans="1:7" ht="24" customHeight="1" x14ac:dyDescent="0.2">
      <c r="A6310" s="211" t="str">
        <f t="shared" si="2281"/>
        <v/>
      </c>
      <c r="B6310" s="211" t="str">
        <f t="shared" si="2282"/>
        <v/>
      </c>
      <c r="C6310" s="220"/>
      <c r="D6310" s="174" t="str">
        <f t="shared" si="2283"/>
        <v/>
      </c>
      <c r="E6310" s="173"/>
      <c r="F6310" s="201">
        <f t="shared" si="2284"/>
        <v>0</v>
      </c>
      <c r="G6310" s="201">
        <f t="shared" si="2285"/>
        <v>0</v>
      </c>
    </row>
    <row r="6311" spans="1:7" ht="24" customHeight="1" x14ac:dyDescent="0.2">
      <c r="A6311" s="211" t="str">
        <f t="shared" si="2281"/>
        <v/>
      </c>
      <c r="B6311" s="211" t="str">
        <f t="shared" si="2282"/>
        <v/>
      </c>
      <c r="C6311" s="220"/>
      <c r="D6311" s="174" t="str">
        <f t="shared" si="2283"/>
        <v/>
      </c>
      <c r="E6311" s="173"/>
      <c r="F6311" s="201">
        <f t="shared" si="2284"/>
        <v>0</v>
      </c>
      <c r="G6311" s="201">
        <f t="shared" si="2285"/>
        <v>0</v>
      </c>
    </row>
    <row r="6312" spans="1:7" ht="24" customHeight="1" x14ac:dyDescent="0.2">
      <c r="A6312" s="211" t="str">
        <f t="shared" si="2281"/>
        <v/>
      </c>
      <c r="B6312" s="211" t="str">
        <f t="shared" si="2282"/>
        <v/>
      </c>
      <c r="C6312" s="220"/>
      <c r="D6312" s="174" t="str">
        <f t="shared" si="2283"/>
        <v/>
      </c>
      <c r="E6312" s="173"/>
      <c r="F6312" s="201">
        <f t="shared" si="2284"/>
        <v>0</v>
      </c>
      <c r="G6312" s="201">
        <f t="shared" si="2285"/>
        <v>0</v>
      </c>
    </row>
    <row r="6313" spans="1:7" ht="24" customHeight="1" x14ac:dyDescent="0.2">
      <c r="A6313" s="211" t="str">
        <f t="shared" si="2281"/>
        <v/>
      </c>
      <c r="B6313" s="211" t="str">
        <f t="shared" si="2282"/>
        <v/>
      </c>
      <c r="C6313" s="221"/>
      <c r="D6313" s="172" t="str">
        <f t="shared" si="2283"/>
        <v/>
      </c>
      <c r="E6313" s="176"/>
      <c r="F6313" s="201">
        <f t="shared" si="2284"/>
        <v>0</v>
      </c>
      <c r="G6313" s="201">
        <f t="shared" si="2285"/>
        <v>0</v>
      </c>
    </row>
    <row r="6314" spans="1:7" ht="24" customHeight="1" x14ac:dyDescent="0.2">
      <c r="A6314" s="211" t="str">
        <f t="shared" si="2281"/>
        <v/>
      </c>
      <c r="B6314" s="211" t="str">
        <f t="shared" si="2282"/>
        <v/>
      </c>
      <c r="C6314" s="221"/>
      <c r="D6314" s="172" t="str">
        <f t="shared" si="2283"/>
        <v/>
      </c>
      <c r="E6314" s="176"/>
      <c r="F6314" s="201">
        <f t="shared" si="2284"/>
        <v>0</v>
      </c>
      <c r="G6314" s="201">
        <f t="shared" si="2285"/>
        <v>0</v>
      </c>
    </row>
    <row r="6315" spans="1:7" ht="24" customHeight="1" x14ac:dyDescent="0.2">
      <c r="A6315" s="212"/>
      <c r="E6315" s="178"/>
      <c r="F6315" s="195" t="s">
        <v>1744</v>
      </c>
      <c r="G6315" s="222">
        <f t="shared" si="2266"/>
        <v>0</v>
      </c>
    </row>
    <row r="6316" spans="1:7" ht="24" customHeight="1" x14ac:dyDescent="0.2">
      <c r="A6316" s="212"/>
      <c r="C6316" s="74" t="s">
        <v>1745</v>
      </c>
      <c r="E6316" s="178"/>
      <c r="G6316" s="194"/>
    </row>
    <row r="6317" spans="1:7" ht="24" customHeight="1" x14ac:dyDescent="0.2">
      <c r="A6317" s="211" t="str">
        <f t="shared" ref="A6317:A6325" si="2286">IFERROR(VLOOKUP(C6317,Tabla_Insumos,4,FALSE),"")</f>
        <v/>
      </c>
      <c r="B6317" s="211" t="str">
        <f t="shared" ref="B6317:B6325" si="2287">IFERROR(VLOOKUP(C6317,Tabla_Insumos,5,FALSE),"")</f>
        <v/>
      </c>
      <c r="C6317" s="220"/>
      <c r="D6317" s="174" t="str">
        <f t="shared" ref="D6317:D6325" si="2288">IFERROR(VLOOKUP(C6317,Tabla_Insumos,2,FALSE),"")</f>
        <v/>
      </c>
      <c r="E6317" s="173"/>
      <c r="F6317" s="201">
        <f t="shared" ref="F6317:F6325" si="2289">IFERROR(VLOOKUP(C6317,Tabla_Insumos,3,FALSE),0)</f>
        <v>0</v>
      </c>
      <c r="G6317" s="201">
        <f t="shared" ref="G6317:G6325" si="2290">ROUND(E6317*F6317,2)</f>
        <v>0</v>
      </c>
    </row>
    <row r="6318" spans="1:7" ht="24" customHeight="1" x14ac:dyDescent="0.2">
      <c r="A6318" s="211" t="str">
        <f t="shared" si="2286"/>
        <v/>
      </c>
      <c r="B6318" s="211" t="str">
        <f t="shared" si="2287"/>
        <v/>
      </c>
      <c r="C6318" s="220"/>
      <c r="D6318" s="174" t="str">
        <f t="shared" si="2288"/>
        <v/>
      </c>
      <c r="E6318" s="173"/>
      <c r="F6318" s="201">
        <f t="shared" si="2289"/>
        <v>0</v>
      </c>
      <c r="G6318" s="201">
        <f t="shared" si="2290"/>
        <v>0</v>
      </c>
    </row>
    <row r="6319" spans="1:7" ht="24" customHeight="1" x14ac:dyDescent="0.2">
      <c r="A6319" s="211" t="str">
        <f t="shared" si="2286"/>
        <v/>
      </c>
      <c r="B6319" s="211" t="str">
        <f t="shared" si="2287"/>
        <v/>
      </c>
      <c r="C6319" s="221"/>
      <c r="D6319" s="172" t="str">
        <f t="shared" si="2288"/>
        <v/>
      </c>
      <c r="E6319" s="176"/>
      <c r="F6319" s="201">
        <f t="shared" si="2289"/>
        <v>0</v>
      </c>
      <c r="G6319" s="201">
        <f t="shared" si="2290"/>
        <v>0</v>
      </c>
    </row>
    <row r="6320" spans="1:7" ht="24" customHeight="1" x14ac:dyDescent="0.2">
      <c r="A6320" s="211" t="str">
        <f t="shared" si="2286"/>
        <v/>
      </c>
      <c r="B6320" s="211" t="str">
        <f t="shared" si="2287"/>
        <v/>
      </c>
      <c r="C6320" s="221"/>
      <c r="D6320" s="172" t="str">
        <f t="shared" si="2288"/>
        <v/>
      </c>
      <c r="E6320" s="176"/>
      <c r="F6320" s="201">
        <f t="shared" si="2289"/>
        <v>0</v>
      </c>
      <c r="G6320" s="201">
        <f t="shared" si="2290"/>
        <v>0</v>
      </c>
    </row>
    <row r="6321" spans="1:7" ht="24" customHeight="1" x14ac:dyDescent="0.2">
      <c r="A6321" s="211" t="str">
        <f t="shared" si="2286"/>
        <v/>
      </c>
      <c r="B6321" s="211" t="str">
        <f t="shared" si="2287"/>
        <v/>
      </c>
      <c r="C6321" s="221"/>
      <c r="D6321" s="172" t="str">
        <f t="shared" si="2288"/>
        <v/>
      </c>
      <c r="E6321" s="176"/>
      <c r="F6321" s="201">
        <f t="shared" si="2289"/>
        <v>0</v>
      </c>
      <c r="G6321" s="201">
        <f t="shared" si="2290"/>
        <v>0</v>
      </c>
    </row>
    <row r="6322" spans="1:7" ht="24" customHeight="1" x14ac:dyDescent="0.2">
      <c r="A6322" s="211" t="str">
        <f t="shared" si="2286"/>
        <v/>
      </c>
      <c r="B6322" s="211" t="str">
        <f t="shared" si="2287"/>
        <v/>
      </c>
      <c r="C6322" s="221"/>
      <c r="D6322" s="172" t="str">
        <f t="shared" si="2288"/>
        <v/>
      </c>
      <c r="E6322" s="176"/>
      <c r="F6322" s="201">
        <f t="shared" si="2289"/>
        <v>0</v>
      </c>
      <c r="G6322" s="201">
        <f t="shared" si="2290"/>
        <v>0</v>
      </c>
    </row>
    <row r="6323" spans="1:7" ht="24" customHeight="1" x14ac:dyDescent="0.2">
      <c r="A6323" s="211" t="str">
        <f t="shared" si="2286"/>
        <v/>
      </c>
      <c r="B6323" s="211" t="str">
        <f t="shared" si="2287"/>
        <v/>
      </c>
      <c r="C6323" s="221"/>
      <c r="D6323" s="172" t="str">
        <f t="shared" si="2288"/>
        <v/>
      </c>
      <c r="E6323" s="176"/>
      <c r="F6323" s="201">
        <f t="shared" si="2289"/>
        <v>0</v>
      </c>
      <c r="G6323" s="201">
        <f t="shared" si="2290"/>
        <v>0</v>
      </c>
    </row>
    <row r="6324" spans="1:7" ht="24" customHeight="1" x14ac:dyDescent="0.2">
      <c r="A6324" s="211" t="str">
        <f t="shared" si="2286"/>
        <v/>
      </c>
      <c r="B6324" s="211" t="str">
        <f t="shared" si="2287"/>
        <v/>
      </c>
      <c r="C6324" s="221"/>
      <c r="D6324" s="172" t="str">
        <f t="shared" si="2288"/>
        <v/>
      </c>
      <c r="E6324" s="176"/>
      <c r="F6324" s="201">
        <f t="shared" si="2289"/>
        <v>0</v>
      </c>
      <c r="G6324" s="201">
        <f t="shared" si="2290"/>
        <v>0</v>
      </c>
    </row>
    <row r="6325" spans="1:7" ht="24" customHeight="1" x14ac:dyDescent="0.2">
      <c r="A6325" s="211" t="str">
        <f t="shared" si="2286"/>
        <v/>
      </c>
      <c r="B6325" s="211" t="str">
        <f t="shared" si="2287"/>
        <v/>
      </c>
      <c r="C6325" s="221"/>
      <c r="D6325" s="172" t="str">
        <f t="shared" si="2288"/>
        <v/>
      </c>
      <c r="E6325" s="176"/>
      <c r="F6325" s="201">
        <f t="shared" si="2289"/>
        <v>0</v>
      </c>
      <c r="G6325" s="201">
        <f t="shared" si="2290"/>
        <v>0</v>
      </c>
    </row>
    <row r="6326" spans="1:7" ht="24" customHeight="1" x14ac:dyDescent="0.2">
      <c r="A6326" s="213"/>
      <c r="E6326" s="178"/>
      <c r="F6326" s="195" t="s">
        <v>1746</v>
      </c>
      <c r="G6326" s="222">
        <f t="shared" si="2272"/>
        <v>0</v>
      </c>
    </row>
    <row r="6327" spans="1:7" ht="24" customHeight="1" x14ac:dyDescent="0.2">
      <c r="A6327" s="212"/>
      <c r="E6327" s="178"/>
      <c r="G6327" s="194"/>
    </row>
    <row r="6328" spans="1:7" ht="24" customHeight="1" x14ac:dyDescent="0.2">
      <c r="A6328" s="214" t="str">
        <f t="shared" ref="A6328" si="2291">B6286</f>
        <v/>
      </c>
      <c r="B6328" s="98" t="str">
        <f t="shared" ref="B6328" si="2292">C6286</f>
        <v/>
      </c>
      <c r="C6328" s="197"/>
      <c r="D6328" s="197" t="s">
        <v>1747</v>
      </c>
      <c r="E6328" s="198"/>
      <c r="F6328" s="225" t="s">
        <v>1748</v>
      </c>
      <c r="G6328" s="226">
        <f t="shared" si="2275"/>
        <v>0</v>
      </c>
    </row>
    <row r="6329" spans="1:7" ht="24" customHeight="1" x14ac:dyDescent="0.2">
      <c r="A6329" s="203" t="s">
        <v>1725</v>
      </c>
      <c r="B6329" s="204"/>
      <c r="C6329" s="99"/>
      <c r="D6329" s="99"/>
      <c r="E6329" s="99"/>
      <c r="F6329" s="99"/>
      <c r="G6329" s="215"/>
    </row>
    <row r="6330" spans="1:7" ht="24" customHeight="1" x14ac:dyDescent="0.2">
      <c r="A6330" s="206" t="s">
        <v>1726</v>
      </c>
      <c r="B6330" s="207" t="str">
        <f>Comitente</f>
        <v>SUBSECRETARIA DE OBRAS PUBLICAS</v>
      </c>
      <c r="C6330" s="216"/>
      <c r="D6330" s="74"/>
      <c r="E6330" s="74"/>
      <c r="F6330" s="190"/>
      <c r="G6330" s="191"/>
    </row>
    <row r="6331" spans="1:7" ht="24" customHeight="1" x14ac:dyDescent="0.2">
      <c r="A6331" s="206" t="s">
        <v>1727</v>
      </c>
      <c r="B6331" s="207">
        <f>Contratista</f>
        <v>0</v>
      </c>
      <c r="C6331" s="217"/>
      <c r="D6331" s="217"/>
      <c r="E6331" s="217"/>
      <c r="F6331" s="190"/>
      <c r="G6331" s="191"/>
    </row>
    <row r="6332" spans="1:7" ht="24" customHeight="1" x14ac:dyDescent="0.2">
      <c r="A6332" s="206" t="s">
        <v>1728</v>
      </c>
      <c r="B6332" s="207" t="str">
        <f>Obra</f>
        <v>CAPS. VIRGEN DE GUADALUPE</v>
      </c>
      <c r="C6332" s="217"/>
      <c r="D6332" s="217"/>
      <c r="E6332" s="217"/>
      <c r="F6332" s="190" t="s">
        <v>1729</v>
      </c>
      <c r="G6332" s="218">
        <f>Fecha_Base</f>
        <v>0</v>
      </c>
    </row>
    <row r="6333" spans="1:7" ht="24" customHeight="1" x14ac:dyDescent="0.2">
      <c r="A6333" s="208" t="s">
        <v>1730</v>
      </c>
      <c r="B6333" s="100" t="str">
        <f>Ubicación</f>
        <v xml:space="preserve"> Calle Enfermera Medina y Cristobal Colon - Dpto. CAUCETE   -  Sup. 227,50m2</v>
      </c>
      <c r="C6333" s="74"/>
      <c r="E6333" s="178"/>
      <c r="G6333" s="194"/>
    </row>
    <row r="6334" spans="1:7" ht="24" customHeight="1" x14ac:dyDescent="0.2">
      <c r="A6334" s="208" t="s">
        <v>1731</v>
      </c>
      <c r="B6334" s="192" t="str">
        <f t="shared" ref="B6334:B6383" si="2293">IFERROR(VALUE(LEFT(B6335,FIND(".",B6335)-1)),"")</f>
        <v/>
      </c>
      <c r="C6334" s="71" t="str">
        <f>IFERROR(VLOOKUP(B6334,Tabla_CyP,2,FALSE),"VIDRIOS Y ESPEJOS ")</f>
        <v xml:space="preserve">VIDRIOS Y ESPEJOS </v>
      </c>
      <c r="E6334" s="178"/>
      <c r="G6334" s="194"/>
    </row>
    <row r="6335" spans="1:7" ht="24" customHeight="1" x14ac:dyDescent="0.2">
      <c r="A6335" s="208" t="s">
        <v>1732</v>
      </c>
      <c r="B6335" s="193" t="str">
        <f>IFERROR(VLOOKUP(COUNTIF($A$1:A6335,"ANALISIS DE PRECIOS"),Tabla_NumeroItem,2,FALSE),"")</f>
        <v/>
      </c>
      <c r="C6335" s="71" t="str">
        <f>IFERROR(VLOOKUP(B6335,Tabla_CyP,2,FALSE),"")</f>
        <v/>
      </c>
      <c r="E6335" s="178"/>
      <c r="F6335" s="190" t="s">
        <v>1733</v>
      </c>
      <c r="G6335" s="194" t="str">
        <f>IFERROR(VLOOKUP(B6335,Tabla_CyP,4,FALSE),"")</f>
        <v/>
      </c>
    </row>
    <row r="6336" spans="1:7" ht="24" customHeight="1" x14ac:dyDescent="0.2">
      <c r="A6336" s="208"/>
      <c r="B6336" s="100"/>
      <c r="E6336" s="178"/>
      <c r="G6336" s="194"/>
    </row>
    <row r="6337" spans="1:7" ht="24" customHeight="1" x14ac:dyDescent="0.2">
      <c r="A6337" s="419" t="s">
        <v>1734</v>
      </c>
      <c r="B6337" s="420"/>
      <c r="C6337" s="421" t="s">
        <v>1690</v>
      </c>
      <c r="D6337" s="421" t="s">
        <v>1735</v>
      </c>
      <c r="E6337" s="423" t="s">
        <v>1736</v>
      </c>
      <c r="F6337" s="425" t="s">
        <v>1737</v>
      </c>
      <c r="G6337" s="425" t="s">
        <v>1738</v>
      </c>
    </row>
    <row r="6338" spans="1:7" ht="24" customHeight="1" x14ac:dyDescent="0.2">
      <c r="A6338" s="209" t="s">
        <v>1739</v>
      </c>
      <c r="B6338" s="209" t="s">
        <v>1740</v>
      </c>
      <c r="C6338" s="422"/>
      <c r="D6338" s="422"/>
      <c r="E6338" s="424"/>
      <c r="F6338" s="426"/>
      <c r="G6338" s="426"/>
    </row>
    <row r="6339" spans="1:7" ht="24" customHeight="1" x14ac:dyDescent="0.2">
      <c r="A6339" s="189"/>
      <c r="B6339" s="210"/>
      <c r="C6339" s="89" t="s">
        <v>1741</v>
      </c>
      <c r="D6339" s="197"/>
      <c r="E6339" s="198"/>
      <c r="F6339" s="199"/>
      <c r="G6339" s="200"/>
    </row>
    <row r="6340" spans="1:7" ht="24" customHeight="1" x14ac:dyDescent="0.2">
      <c r="A6340" s="211" t="str">
        <f t="shared" ref="A6340:A6353" si="2294">IFERROR(VLOOKUP(C6340,Tabla_Insumos,4,FALSE),"")</f>
        <v/>
      </c>
      <c r="B6340" s="211" t="str">
        <f>IFERROR(VLOOKUP(C6340,Tabla_Insumos,5,FALSE),"")</f>
        <v/>
      </c>
      <c r="C6340" s="220"/>
      <c r="D6340" s="174" t="str">
        <f t="shared" ref="D6340:D6353" si="2295">IFERROR(VLOOKUP(C6340,Tabla_Insumos,2,FALSE),"")</f>
        <v/>
      </c>
      <c r="E6340" s="173"/>
      <c r="F6340" s="201">
        <f t="shared" ref="F6340:F6353" si="2296">IFERROR(VLOOKUP(C6340,Tabla_Insumos,3,FALSE),0)</f>
        <v>0</v>
      </c>
      <c r="G6340" s="201">
        <f t="shared" ref="G6340:G6353" si="2297">ROUND(E6340*F6340,2)</f>
        <v>0</v>
      </c>
    </row>
    <row r="6341" spans="1:7" ht="24" customHeight="1" x14ac:dyDescent="0.2">
      <c r="A6341" s="211" t="str">
        <f t="shared" si="2294"/>
        <v/>
      </c>
      <c r="B6341" s="211" t="str">
        <f t="shared" ref="B6341:B6353" si="2298">IFERROR(VLOOKUP(C6341,Tabla_Insumos,5,FALSE),"")</f>
        <v/>
      </c>
      <c r="C6341" s="220"/>
      <c r="D6341" s="174" t="str">
        <f t="shared" si="2295"/>
        <v/>
      </c>
      <c r="E6341" s="173"/>
      <c r="F6341" s="201">
        <f t="shared" si="2296"/>
        <v>0</v>
      </c>
      <c r="G6341" s="201">
        <f t="shared" si="2297"/>
        <v>0</v>
      </c>
    </row>
    <row r="6342" spans="1:7" ht="24" customHeight="1" x14ac:dyDescent="0.2">
      <c r="A6342" s="211" t="str">
        <f t="shared" si="2294"/>
        <v/>
      </c>
      <c r="B6342" s="211" t="str">
        <f t="shared" si="2298"/>
        <v/>
      </c>
      <c r="C6342" s="227"/>
      <c r="D6342" s="174" t="str">
        <f t="shared" si="2295"/>
        <v/>
      </c>
      <c r="E6342" s="173"/>
      <c r="F6342" s="201">
        <f t="shared" si="2296"/>
        <v>0</v>
      </c>
      <c r="G6342" s="201">
        <f t="shared" si="2297"/>
        <v>0</v>
      </c>
    </row>
    <row r="6343" spans="1:7" ht="24" customHeight="1" x14ac:dyDescent="0.2">
      <c r="A6343" s="211" t="str">
        <f t="shared" si="2294"/>
        <v/>
      </c>
      <c r="B6343" s="211" t="str">
        <f t="shared" si="2298"/>
        <v/>
      </c>
      <c r="C6343" s="220"/>
      <c r="D6343" s="174" t="str">
        <f t="shared" si="2295"/>
        <v/>
      </c>
      <c r="E6343" s="173"/>
      <c r="F6343" s="201">
        <f t="shared" si="2296"/>
        <v>0</v>
      </c>
      <c r="G6343" s="201">
        <f t="shared" si="2297"/>
        <v>0</v>
      </c>
    </row>
    <row r="6344" spans="1:7" ht="24" customHeight="1" x14ac:dyDescent="0.2">
      <c r="A6344" s="211" t="str">
        <f t="shared" si="2294"/>
        <v/>
      </c>
      <c r="B6344" s="211" t="str">
        <f t="shared" si="2298"/>
        <v/>
      </c>
      <c r="C6344" s="221"/>
      <c r="D6344" s="172" t="str">
        <f t="shared" si="2295"/>
        <v/>
      </c>
      <c r="E6344" s="176"/>
      <c r="F6344" s="201">
        <f t="shared" si="2296"/>
        <v>0</v>
      </c>
      <c r="G6344" s="201">
        <f t="shared" si="2297"/>
        <v>0</v>
      </c>
    </row>
    <row r="6345" spans="1:7" ht="24" customHeight="1" x14ac:dyDescent="0.2">
      <c r="A6345" s="211" t="str">
        <f t="shared" si="2294"/>
        <v/>
      </c>
      <c r="B6345" s="211" t="str">
        <f t="shared" si="2298"/>
        <v/>
      </c>
      <c r="C6345" s="221"/>
      <c r="D6345" s="172" t="str">
        <f t="shared" si="2295"/>
        <v/>
      </c>
      <c r="E6345" s="176"/>
      <c r="F6345" s="201">
        <f t="shared" si="2296"/>
        <v>0</v>
      </c>
      <c r="G6345" s="201">
        <f t="shared" si="2297"/>
        <v>0</v>
      </c>
    </row>
    <row r="6346" spans="1:7" ht="24" customHeight="1" x14ac:dyDescent="0.2">
      <c r="A6346" s="211" t="str">
        <f t="shared" si="2294"/>
        <v/>
      </c>
      <c r="B6346" s="211" t="str">
        <f t="shared" si="2298"/>
        <v/>
      </c>
      <c r="C6346" s="221"/>
      <c r="D6346" s="172" t="str">
        <f t="shared" si="2295"/>
        <v/>
      </c>
      <c r="E6346" s="176"/>
      <c r="F6346" s="201">
        <f t="shared" si="2296"/>
        <v>0</v>
      </c>
      <c r="G6346" s="201">
        <f t="shared" si="2297"/>
        <v>0</v>
      </c>
    </row>
    <row r="6347" spans="1:7" ht="24" customHeight="1" x14ac:dyDescent="0.2">
      <c r="A6347" s="211" t="str">
        <f t="shared" si="2294"/>
        <v/>
      </c>
      <c r="B6347" s="211" t="str">
        <f t="shared" si="2298"/>
        <v/>
      </c>
      <c r="C6347" s="221"/>
      <c r="D6347" s="172" t="str">
        <f t="shared" si="2295"/>
        <v/>
      </c>
      <c r="E6347" s="176"/>
      <c r="F6347" s="201">
        <f t="shared" si="2296"/>
        <v>0</v>
      </c>
      <c r="G6347" s="201">
        <f t="shared" si="2297"/>
        <v>0</v>
      </c>
    </row>
    <row r="6348" spans="1:7" ht="24" customHeight="1" x14ac:dyDescent="0.2">
      <c r="A6348" s="211" t="str">
        <f t="shared" si="2294"/>
        <v/>
      </c>
      <c r="B6348" s="211" t="str">
        <f t="shared" si="2298"/>
        <v/>
      </c>
      <c r="C6348" s="221"/>
      <c r="D6348" s="172" t="str">
        <f t="shared" si="2295"/>
        <v/>
      </c>
      <c r="E6348" s="176"/>
      <c r="F6348" s="201">
        <f t="shared" si="2296"/>
        <v>0</v>
      </c>
      <c r="G6348" s="201">
        <f t="shared" si="2297"/>
        <v>0</v>
      </c>
    </row>
    <row r="6349" spans="1:7" ht="24" customHeight="1" x14ac:dyDescent="0.2">
      <c r="A6349" s="211" t="str">
        <f t="shared" si="2294"/>
        <v/>
      </c>
      <c r="B6349" s="211" t="str">
        <f t="shared" si="2298"/>
        <v/>
      </c>
      <c r="C6349" s="221"/>
      <c r="D6349" s="172" t="str">
        <f t="shared" si="2295"/>
        <v/>
      </c>
      <c r="E6349" s="176"/>
      <c r="F6349" s="201">
        <f t="shared" si="2296"/>
        <v>0</v>
      </c>
      <c r="G6349" s="201">
        <f t="shared" si="2297"/>
        <v>0</v>
      </c>
    </row>
    <row r="6350" spans="1:7" ht="24" customHeight="1" x14ac:dyDescent="0.2">
      <c r="A6350" s="211" t="str">
        <f t="shared" si="2294"/>
        <v/>
      </c>
      <c r="B6350" s="211" t="str">
        <f t="shared" si="2298"/>
        <v/>
      </c>
      <c r="C6350" s="221"/>
      <c r="D6350" s="172" t="str">
        <f t="shared" si="2295"/>
        <v/>
      </c>
      <c r="E6350" s="176"/>
      <c r="F6350" s="201">
        <f t="shared" si="2296"/>
        <v>0</v>
      </c>
      <c r="G6350" s="201">
        <f t="shared" si="2297"/>
        <v>0</v>
      </c>
    </row>
    <row r="6351" spans="1:7" ht="24" customHeight="1" x14ac:dyDescent="0.2">
      <c r="A6351" s="211" t="str">
        <f t="shared" si="2294"/>
        <v/>
      </c>
      <c r="B6351" s="211" t="str">
        <f t="shared" si="2298"/>
        <v/>
      </c>
      <c r="C6351" s="221"/>
      <c r="D6351" s="172" t="str">
        <f t="shared" si="2295"/>
        <v/>
      </c>
      <c r="E6351" s="176"/>
      <c r="F6351" s="201">
        <f t="shared" si="2296"/>
        <v>0</v>
      </c>
      <c r="G6351" s="201">
        <f t="shared" si="2297"/>
        <v>0</v>
      </c>
    </row>
    <row r="6352" spans="1:7" ht="24" customHeight="1" x14ac:dyDescent="0.2">
      <c r="A6352" s="211" t="str">
        <f t="shared" si="2294"/>
        <v/>
      </c>
      <c r="B6352" s="211" t="str">
        <f t="shared" si="2298"/>
        <v/>
      </c>
      <c r="C6352" s="221"/>
      <c r="D6352" s="172" t="str">
        <f t="shared" si="2295"/>
        <v/>
      </c>
      <c r="E6352" s="176"/>
      <c r="F6352" s="201">
        <f t="shared" si="2296"/>
        <v>0</v>
      </c>
      <c r="G6352" s="201">
        <f t="shared" si="2297"/>
        <v>0</v>
      </c>
    </row>
    <row r="6353" spans="1:7" ht="24" customHeight="1" x14ac:dyDescent="0.2">
      <c r="A6353" s="211" t="str">
        <f t="shared" si="2294"/>
        <v/>
      </c>
      <c r="B6353" s="211" t="str">
        <f t="shared" si="2298"/>
        <v/>
      </c>
      <c r="C6353" s="221"/>
      <c r="D6353" s="172" t="str">
        <f t="shared" si="2295"/>
        <v/>
      </c>
      <c r="E6353" s="176"/>
      <c r="F6353" s="202">
        <f t="shared" si="2296"/>
        <v>0</v>
      </c>
      <c r="G6353" s="201">
        <f t="shared" si="2297"/>
        <v>0</v>
      </c>
    </row>
    <row r="6354" spans="1:7" ht="24" customHeight="1" x14ac:dyDescent="0.2">
      <c r="A6354" s="212"/>
      <c r="E6354" s="178"/>
      <c r="F6354" s="195" t="s">
        <v>1742</v>
      </c>
      <c r="G6354" s="222">
        <f t="shared" ref="G6354:G6403" si="2299">SUBTOTAL(9,G6340:G6353)</f>
        <v>0</v>
      </c>
    </row>
    <row r="6355" spans="1:7" ht="24" customHeight="1" x14ac:dyDescent="0.2">
      <c r="A6355" s="212"/>
      <c r="C6355" s="74" t="s">
        <v>1743</v>
      </c>
      <c r="E6355" s="178"/>
      <c r="G6355" s="194"/>
    </row>
    <row r="6356" spans="1:7" ht="24" customHeight="1" x14ac:dyDescent="0.2">
      <c r="A6356" s="211" t="str">
        <f t="shared" ref="A6356:A6363" si="2300">IFERROR(VLOOKUP(C6356,Tabla_Insumos,4,FALSE),"")</f>
        <v/>
      </c>
      <c r="B6356" s="211" t="str">
        <f t="shared" ref="B6356:B6363" si="2301">IFERROR(VLOOKUP(A6356,Tabla_Indices,5,FALSE),"")</f>
        <v/>
      </c>
      <c r="C6356" s="220"/>
      <c r="D6356" s="174" t="str">
        <f t="shared" ref="D6356:D6363" si="2302">IFERROR(VLOOKUP(C6356,Tabla_Insumos,2,FALSE),"")</f>
        <v/>
      </c>
      <c r="E6356" s="173"/>
      <c r="F6356" s="201">
        <f t="shared" ref="F6356:F6363" si="2303">IFERROR(VLOOKUP(C6356,Tabla_Insumos,3,FALSE),0)</f>
        <v>0</v>
      </c>
      <c r="G6356" s="201">
        <f t="shared" ref="G6356:G6363" si="2304">ROUND(E6356*F6356,2)</f>
        <v>0</v>
      </c>
    </row>
    <row r="6357" spans="1:7" ht="24" customHeight="1" x14ac:dyDescent="0.2">
      <c r="A6357" s="211" t="str">
        <f t="shared" si="2300"/>
        <v/>
      </c>
      <c r="B6357" s="211" t="str">
        <f t="shared" si="2301"/>
        <v/>
      </c>
      <c r="C6357" s="220"/>
      <c r="D6357" s="174" t="str">
        <f t="shared" si="2302"/>
        <v/>
      </c>
      <c r="E6357" s="173"/>
      <c r="F6357" s="201">
        <f t="shared" si="2303"/>
        <v>0</v>
      </c>
      <c r="G6357" s="201">
        <f t="shared" si="2304"/>
        <v>0</v>
      </c>
    </row>
    <row r="6358" spans="1:7" ht="24" customHeight="1" x14ac:dyDescent="0.2">
      <c r="A6358" s="211" t="str">
        <f t="shared" si="2300"/>
        <v/>
      </c>
      <c r="B6358" s="211" t="str">
        <f t="shared" si="2301"/>
        <v/>
      </c>
      <c r="C6358" s="220"/>
      <c r="D6358" s="174" t="str">
        <f t="shared" si="2302"/>
        <v/>
      </c>
      <c r="E6358" s="173"/>
      <c r="F6358" s="201">
        <f t="shared" si="2303"/>
        <v>0</v>
      </c>
      <c r="G6358" s="201">
        <f t="shared" si="2304"/>
        <v>0</v>
      </c>
    </row>
    <row r="6359" spans="1:7" ht="24" customHeight="1" x14ac:dyDescent="0.2">
      <c r="A6359" s="211" t="str">
        <f t="shared" si="2300"/>
        <v/>
      </c>
      <c r="B6359" s="211" t="str">
        <f t="shared" si="2301"/>
        <v/>
      </c>
      <c r="C6359" s="220"/>
      <c r="D6359" s="174" t="str">
        <f t="shared" si="2302"/>
        <v/>
      </c>
      <c r="E6359" s="173"/>
      <c r="F6359" s="201">
        <f t="shared" si="2303"/>
        <v>0</v>
      </c>
      <c r="G6359" s="201">
        <f t="shared" si="2304"/>
        <v>0</v>
      </c>
    </row>
    <row r="6360" spans="1:7" ht="24" customHeight="1" x14ac:dyDescent="0.2">
      <c r="A6360" s="211" t="str">
        <f t="shared" si="2300"/>
        <v/>
      </c>
      <c r="B6360" s="211" t="str">
        <f t="shared" si="2301"/>
        <v/>
      </c>
      <c r="C6360" s="220"/>
      <c r="D6360" s="174" t="str">
        <f t="shared" si="2302"/>
        <v/>
      </c>
      <c r="E6360" s="173"/>
      <c r="F6360" s="201">
        <f t="shared" si="2303"/>
        <v>0</v>
      </c>
      <c r="G6360" s="201">
        <f t="shared" si="2304"/>
        <v>0</v>
      </c>
    </row>
    <row r="6361" spans="1:7" ht="24" customHeight="1" x14ac:dyDescent="0.2">
      <c r="A6361" s="211" t="str">
        <f t="shared" si="2300"/>
        <v/>
      </c>
      <c r="B6361" s="211" t="str">
        <f t="shared" si="2301"/>
        <v/>
      </c>
      <c r="C6361" s="220"/>
      <c r="D6361" s="174" t="str">
        <f t="shared" si="2302"/>
        <v/>
      </c>
      <c r="E6361" s="173"/>
      <c r="F6361" s="201">
        <f t="shared" si="2303"/>
        <v>0</v>
      </c>
      <c r="G6361" s="201">
        <f t="shared" si="2304"/>
        <v>0</v>
      </c>
    </row>
    <row r="6362" spans="1:7" ht="24" customHeight="1" x14ac:dyDescent="0.2">
      <c r="A6362" s="211" t="str">
        <f t="shared" si="2300"/>
        <v/>
      </c>
      <c r="B6362" s="211" t="str">
        <f t="shared" si="2301"/>
        <v/>
      </c>
      <c r="C6362" s="221"/>
      <c r="D6362" s="172" t="str">
        <f t="shared" si="2302"/>
        <v/>
      </c>
      <c r="E6362" s="176"/>
      <c r="F6362" s="201">
        <f t="shared" si="2303"/>
        <v>0</v>
      </c>
      <c r="G6362" s="201">
        <f t="shared" si="2304"/>
        <v>0</v>
      </c>
    </row>
    <row r="6363" spans="1:7" ht="24" customHeight="1" x14ac:dyDescent="0.2">
      <c r="A6363" s="211" t="str">
        <f t="shared" si="2300"/>
        <v/>
      </c>
      <c r="B6363" s="211" t="str">
        <f t="shared" si="2301"/>
        <v/>
      </c>
      <c r="C6363" s="221"/>
      <c r="D6363" s="172" t="str">
        <f t="shared" si="2302"/>
        <v/>
      </c>
      <c r="E6363" s="176"/>
      <c r="F6363" s="201">
        <f t="shared" si="2303"/>
        <v>0</v>
      </c>
      <c r="G6363" s="201">
        <f t="shared" si="2304"/>
        <v>0</v>
      </c>
    </row>
    <row r="6364" spans="1:7" ht="24" customHeight="1" x14ac:dyDescent="0.2">
      <c r="A6364" s="212"/>
      <c r="E6364" s="178"/>
      <c r="F6364" s="195" t="s">
        <v>1744</v>
      </c>
      <c r="G6364" s="222">
        <f t="shared" ref="G6364:G6413" si="2305">SUBTOTAL(9,G6356:G6363)</f>
        <v>0</v>
      </c>
    </row>
    <row r="6365" spans="1:7" ht="24" customHeight="1" x14ac:dyDescent="0.2">
      <c r="A6365" s="212"/>
      <c r="C6365" s="74" t="s">
        <v>1745</v>
      </c>
      <c r="E6365" s="178"/>
      <c r="G6365" s="194"/>
    </row>
    <row r="6366" spans="1:7" ht="24" customHeight="1" x14ac:dyDescent="0.2">
      <c r="A6366" s="211" t="str">
        <f t="shared" ref="A6366:A6374" si="2306">IFERROR(VLOOKUP(C6366,Tabla_Insumos,4,FALSE),"")</f>
        <v/>
      </c>
      <c r="B6366" s="211" t="str">
        <f t="shared" ref="B6366:B6374" si="2307">IFERROR(VLOOKUP(C6366,Tabla_Insumos,5,FALSE),"")</f>
        <v/>
      </c>
      <c r="C6366" s="220"/>
      <c r="D6366" s="174" t="str">
        <f t="shared" ref="D6366:D6374" si="2308">IFERROR(VLOOKUP(C6366,Tabla_Insumos,2,FALSE),"")</f>
        <v/>
      </c>
      <c r="E6366" s="173"/>
      <c r="F6366" s="201">
        <f t="shared" ref="F6366:F6374" si="2309">IFERROR(VLOOKUP(C6366,Tabla_Insumos,3,FALSE),0)</f>
        <v>0</v>
      </c>
      <c r="G6366" s="201">
        <f t="shared" ref="G6366:G6374" si="2310">ROUND(E6366*F6366,2)</f>
        <v>0</v>
      </c>
    </row>
    <row r="6367" spans="1:7" ht="24" customHeight="1" x14ac:dyDescent="0.2">
      <c r="A6367" s="211" t="str">
        <f t="shared" si="2306"/>
        <v/>
      </c>
      <c r="B6367" s="211" t="str">
        <f t="shared" si="2307"/>
        <v/>
      </c>
      <c r="C6367" s="220"/>
      <c r="D6367" s="174" t="str">
        <f t="shared" si="2308"/>
        <v/>
      </c>
      <c r="E6367" s="173"/>
      <c r="F6367" s="201">
        <f t="shared" si="2309"/>
        <v>0</v>
      </c>
      <c r="G6367" s="201">
        <f t="shared" si="2310"/>
        <v>0</v>
      </c>
    </row>
    <row r="6368" spans="1:7" ht="24" customHeight="1" x14ac:dyDescent="0.2">
      <c r="A6368" s="211" t="str">
        <f t="shared" si="2306"/>
        <v/>
      </c>
      <c r="B6368" s="211" t="str">
        <f t="shared" si="2307"/>
        <v/>
      </c>
      <c r="C6368" s="221"/>
      <c r="D6368" s="172" t="str">
        <f t="shared" si="2308"/>
        <v/>
      </c>
      <c r="E6368" s="176"/>
      <c r="F6368" s="201">
        <f t="shared" si="2309"/>
        <v>0</v>
      </c>
      <c r="G6368" s="201">
        <f t="shared" si="2310"/>
        <v>0</v>
      </c>
    </row>
    <row r="6369" spans="1:7" ht="24" customHeight="1" x14ac:dyDescent="0.2">
      <c r="A6369" s="211" t="str">
        <f t="shared" si="2306"/>
        <v/>
      </c>
      <c r="B6369" s="211" t="str">
        <f t="shared" si="2307"/>
        <v/>
      </c>
      <c r="C6369" s="221"/>
      <c r="D6369" s="172" t="str">
        <f t="shared" si="2308"/>
        <v/>
      </c>
      <c r="E6369" s="176"/>
      <c r="F6369" s="201">
        <f t="shared" si="2309"/>
        <v>0</v>
      </c>
      <c r="G6369" s="201">
        <f t="shared" si="2310"/>
        <v>0</v>
      </c>
    </row>
    <row r="6370" spans="1:7" ht="24" customHeight="1" x14ac:dyDescent="0.2">
      <c r="A6370" s="211" t="str">
        <f t="shared" si="2306"/>
        <v/>
      </c>
      <c r="B6370" s="211" t="str">
        <f t="shared" si="2307"/>
        <v/>
      </c>
      <c r="C6370" s="221"/>
      <c r="D6370" s="172" t="str">
        <f t="shared" si="2308"/>
        <v/>
      </c>
      <c r="E6370" s="176"/>
      <c r="F6370" s="201">
        <f t="shared" si="2309"/>
        <v>0</v>
      </c>
      <c r="G6370" s="201">
        <f t="shared" si="2310"/>
        <v>0</v>
      </c>
    </row>
    <row r="6371" spans="1:7" ht="24" customHeight="1" x14ac:dyDescent="0.2">
      <c r="A6371" s="211" t="str">
        <f t="shared" si="2306"/>
        <v/>
      </c>
      <c r="B6371" s="211" t="str">
        <f t="shared" si="2307"/>
        <v/>
      </c>
      <c r="C6371" s="221"/>
      <c r="D6371" s="172" t="str">
        <f t="shared" si="2308"/>
        <v/>
      </c>
      <c r="E6371" s="176"/>
      <c r="F6371" s="201">
        <f t="shared" si="2309"/>
        <v>0</v>
      </c>
      <c r="G6371" s="201">
        <f t="shared" si="2310"/>
        <v>0</v>
      </c>
    </row>
    <row r="6372" spans="1:7" ht="24" customHeight="1" x14ac:dyDescent="0.2">
      <c r="A6372" s="211" t="str">
        <f t="shared" si="2306"/>
        <v/>
      </c>
      <c r="B6372" s="211" t="str">
        <f t="shared" si="2307"/>
        <v/>
      </c>
      <c r="C6372" s="221"/>
      <c r="D6372" s="172" t="str">
        <f t="shared" si="2308"/>
        <v/>
      </c>
      <c r="E6372" s="176"/>
      <c r="F6372" s="201">
        <f t="shared" si="2309"/>
        <v>0</v>
      </c>
      <c r="G6372" s="201">
        <f t="shared" si="2310"/>
        <v>0</v>
      </c>
    </row>
    <row r="6373" spans="1:7" ht="24" customHeight="1" x14ac:dyDescent="0.2">
      <c r="A6373" s="211" t="str">
        <f t="shared" si="2306"/>
        <v/>
      </c>
      <c r="B6373" s="211" t="str">
        <f t="shared" si="2307"/>
        <v/>
      </c>
      <c r="C6373" s="221"/>
      <c r="D6373" s="172" t="str">
        <f t="shared" si="2308"/>
        <v/>
      </c>
      <c r="E6373" s="176"/>
      <c r="F6373" s="201">
        <f t="shared" si="2309"/>
        <v>0</v>
      </c>
      <c r="G6373" s="201">
        <f t="shared" si="2310"/>
        <v>0</v>
      </c>
    </row>
    <row r="6374" spans="1:7" ht="24" customHeight="1" x14ac:dyDescent="0.2">
      <c r="A6374" s="211" t="str">
        <f t="shared" si="2306"/>
        <v/>
      </c>
      <c r="B6374" s="211" t="str">
        <f t="shared" si="2307"/>
        <v/>
      </c>
      <c r="C6374" s="221"/>
      <c r="D6374" s="172" t="str">
        <f t="shared" si="2308"/>
        <v/>
      </c>
      <c r="E6374" s="176"/>
      <c r="F6374" s="201">
        <f t="shared" si="2309"/>
        <v>0</v>
      </c>
      <c r="G6374" s="201">
        <f t="shared" si="2310"/>
        <v>0</v>
      </c>
    </row>
    <row r="6375" spans="1:7" ht="24" customHeight="1" x14ac:dyDescent="0.2">
      <c r="A6375" s="213"/>
      <c r="E6375" s="178"/>
      <c r="F6375" s="195" t="s">
        <v>1746</v>
      </c>
      <c r="G6375" s="222">
        <f t="shared" ref="G6375:G6424" si="2311">SUBTOTAL(9,G6366:G6374)</f>
        <v>0</v>
      </c>
    </row>
    <row r="6376" spans="1:7" ht="24" customHeight="1" x14ac:dyDescent="0.2">
      <c r="A6376" s="212"/>
      <c r="E6376" s="178"/>
      <c r="G6376" s="194"/>
    </row>
    <row r="6377" spans="1:7" ht="24" customHeight="1" x14ac:dyDescent="0.2">
      <c r="A6377" s="214" t="str">
        <f t="shared" ref="A6377" si="2312">B6335</f>
        <v/>
      </c>
      <c r="B6377" s="98" t="str">
        <f t="shared" ref="B6377" si="2313">C6335</f>
        <v/>
      </c>
      <c r="C6377" s="197"/>
      <c r="D6377" s="197" t="s">
        <v>1747</v>
      </c>
      <c r="E6377" s="198"/>
      <c r="F6377" s="225" t="s">
        <v>1748</v>
      </c>
      <c r="G6377" s="226">
        <f t="shared" ref="G6377:G6426" si="2314">SUBTOTAL(9,G6340:G6376)</f>
        <v>0</v>
      </c>
    </row>
    <row r="6378" spans="1:7" ht="24" customHeight="1" x14ac:dyDescent="0.2">
      <c r="A6378" s="203" t="s">
        <v>1725</v>
      </c>
      <c r="B6378" s="204"/>
      <c r="C6378" s="99"/>
      <c r="D6378" s="99"/>
      <c r="E6378" s="99"/>
      <c r="F6378" s="99"/>
      <c r="G6378" s="215"/>
    </row>
    <row r="6379" spans="1:7" ht="24" customHeight="1" x14ac:dyDescent="0.2">
      <c r="A6379" s="206" t="s">
        <v>1726</v>
      </c>
      <c r="B6379" s="207" t="str">
        <f>Comitente</f>
        <v>SUBSECRETARIA DE OBRAS PUBLICAS</v>
      </c>
      <c r="C6379" s="216"/>
      <c r="D6379" s="74"/>
      <c r="E6379" s="74"/>
      <c r="F6379" s="190"/>
      <c r="G6379" s="191"/>
    </row>
    <row r="6380" spans="1:7" ht="24" customHeight="1" x14ac:dyDescent="0.2">
      <c r="A6380" s="206" t="s">
        <v>1727</v>
      </c>
      <c r="B6380" s="207">
        <f>Contratista</f>
        <v>0</v>
      </c>
      <c r="C6380" s="217"/>
      <c r="D6380" s="217"/>
      <c r="E6380" s="217"/>
      <c r="F6380" s="190"/>
      <c r="G6380" s="191"/>
    </row>
    <row r="6381" spans="1:7" ht="24" customHeight="1" x14ac:dyDescent="0.2">
      <c r="A6381" s="206" t="s">
        <v>1728</v>
      </c>
      <c r="B6381" s="207" t="str">
        <f>Obra</f>
        <v>CAPS. VIRGEN DE GUADALUPE</v>
      </c>
      <c r="C6381" s="217"/>
      <c r="D6381" s="217"/>
      <c r="E6381" s="217"/>
      <c r="F6381" s="190" t="s">
        <v>1729</v>
      </c>
      <c r="G6381" s="218">
        <f>Fecha_Base</f>
        <v>0</v>
      </c>
    </row>
    <row r="6382" spans="1:7" ht="24" customHeight="1" x14ac:dyDescent="0.2">
      <c r="A6382" s="208" t="s">
        <v>1730</v>
      </c>
      <c r="B6382" s="100" t="str">
        <f>Ubicación</f>
        <v xml:space="preserve"> Calle Enfermera Medina y Cristobal Colon - Dpto. CAUCETE   -  Sup. 227,50m2</v>
      </c>
      <c r="C6382" s="74"/>
      <c r="E6382" s="178"/>
      <c r="G6382" s="194"/>
    </row>
    <row r="6383" spans="1:7" ht="24" customHeight="1" x14ac:dyDescent="0.2">
      <c r="A6383" s="208" t="s">
        <v>1731</v>
      </c>
      <c r="B6383" s="192" t="str">
        <f t="shared" si="2293"/>
        <v/>
      </c>
      <c r="C6383" s="71" t="str">
        <f>IFERROR(VLOOKUP(B6383,Tabla_CyP,2,FALSE),"VIDRIOS Y ESPEJOS ")</f>
        <v xml:space="preserve">VIDRIOS Y ESPEJOS </v>
      </c>
      <c r="E6383" s="178"/>
      <c r="G6383" s="194"/>
    </row>
    <row r="6384" spans="1:7" ht="24" customHeight="1" x14ac:dyDescent="0.2">
      <c r="A6384" s="208" t="s">
        <v>1732</v>
      </c>
      <c r="B6384" s="193" t="str">
        <f>IFERROR(VLOOKUP(COUNTIF($A$1:A6384,"ANALISIS DE PRECIOS"),Tabla_NumeroItem,2,FALSE),"")</f>
        <v/>
      </c>
      <c r="C6384" s="71" t="str">
        <f>IFERROR(VLOOKUP(B6384,Tabla_CyP,2,FALSE),"")</f>
        <v/>
      </c>
      <c r="E6384" s="178"/>
      <c r="F6384" s="190" t="s">
        <v>1733</v>
      </c>
      <c r="G6384" s="194" t="str">
        <f>IFERROR(VLOOKUP(B6384,Tabla_CyP,4,FALSE),"")</f>
        <v/>
      </c>
    </row>
    <row r="6385" spans="1:7" ht="24" customHeight="1" x14ac:dyDescent="0.2">
      <c r="A6385" s="208"/>
      <c r="B6385" s="100"/>
      <c r="E6385" s="178"/>
      <c r="G6385" s="194"/>
    </row>
    <row r="6386" spans="1:7" ht="24" customHeight="1" x14ac:dyDescent="0.2">
      <c r="A6386" s="419" t="s">
        <v>1734</v>
      </c>
      <c r="B6386" s="420"/>
      <c r="C6386" s="421" t="s">
        <v>1690</v>
      </c>
      <c r="D6386" s="421" t="s">
        <v>1735</v>
      </c>
      <c r="E6386" s="423" t="s">
        <v>1736</v>
      </c>
      <c r="F6386" s="425" t="s">
        <v>1737</v>
      </c>
      <c r="G6386" s="425" t="s">
        <v>1738</v>
      </c>
    </row>
    <row r="6387" spans="1:7" ht="24" customHeight="1" x14ac:dyDescent="0.2">
      <c r="A6387" s="209" t="s">
        <v>1739</v>
      </c>
      <c r="B6387" s="209" t="s">
        <v>1740</v>
      </c>
      <c r="C6387" s="422"/>
      <c r="D6387" s="422"/>
      <c r="E6387" s="424"/>
      <c r="F6387" s="426"/>
      <c r="G6387" s="426"/>
    </row>
    <row r="6388" spans="1:7" ht="24" customHeight="1" x14ac:dyDescent="0.2">
      <c r="A6388" s="189"/>
      <c r="B6388" s="210"/>
      <c r="C6388" s="89" t="s">
        <v>1741</v>
      </c>
      <c r="D6388" s="197"/>
      <c r="E6388" s="198"/>
      <c r="F6388" s="199"/>
      <c r="G6388" s="200"/>
    </row>
    <row r="6389" spans="1:7" ht="24" customHeight="1" x14ac:dyDescent="0.2">
      <c r="A6389" s="211" t="str">
        <f t="shared" ref="A6389:A6402" si="2315">IFERROR(VLOOKUP(C6389,Tabla_Insumos,4,FALSE),"")</f>
        <v/>
      </c>
      <c r="B6389" s="211" t="str">
        <f>IFERROR(VLOOKUP(C6389,Tabla_Insumos,5,FALSE),"")</f>
        <v/>
      </c>
      <c r="C6389" s="220"/>
      <c r="D6389" s="174" t="str">
        <f t="shared" ref="D6389:D6402" si="2316">IFERROR(VLOOKUP(C6389,Tabla_Insumos,2,FALSE),"")</f>
        <v/>
      </c>
      <c r="E6389" s="173"/>
      <c r="F6389" s="201">
        <f t="shared" ref="F6389:F6402" si="2317">IFERROR(VLOOKUP(C6389,Tabla_Insumos,3,FALSE),0)</f>
        <v>0</v>
      </c>
      <c r="G6389" s="201">
        <f t="shared" ref="G6389:G6402" si="2318">ROUND(E6389*F6389,2)</f>
        <v>0</v>
      </c>
    </row>
    <row r="6390" spans="1:7" ht="24" customHeight="1" x14ac:dyDescent="0.2">
      <c r="A6390" s="211" t="str">
        <f t="shared" si="2315"/>
        <v/>
      </c>
      <c r="B6390" s="211" t="str">
        <f t="shared" ref="B6390:B6402" si="2319">IFERROR(VLOOKUP(C6390,Tabla_Insumos,5,FALSE),"")</f>
        <v/>
      </c>
      <c r="C6390" s="220"/>
      <c r="D6390" s="174" t="str">
        <f t="shared" si="2316"/>
        <v/>
      </c>
      <c r="E6390" s="173"/>
      <c r="F6390" s="201">
        <f t="shared" si="2317"/>
        <v>0</v>
      </c>
      <c r="G6390" s="201">
        <f t="shared" si="2318"/>
        <v>0</v>
      </c>
    </row>
    <row r="6391" spans="1:7" ht="24" customHeight="1" x14ac:dyDescent="0.2">
      <c r="A6391" s="211" t="str">
        <f t="shared" si="2315"/>
        <v/>
      </c>
      <c r="B6391" s="211" t="str">
        <f t="shared" si="2319"/>
        <v/>
      </c>
      <c r="C6391" s="227"/>
      <c r="D6391" s="174" t="str">
        <f t="shared" si="2316"/>
        <v/>
      </c>
      <c r="E6391" s="173"/>
      <c r="F6391" s="201">
        <f t="shared" si="2317"/>
        <v>0</v>
      </c>
      <c r="G6391" s="201">
        <f t="shared" si="2318"/>
        <v>0</v>
      </c>
    </row>
    <row r="6392" spans="1:7" ht="24" customHeight="1" x14ac:dyDescent="0.2">
      <c r="A6392" s="211" t="str">
        <f t="shared" si="2315"/>
        <v/>
      </c>
      <c r="B6392" s="211" t="str">
        <f t="shared" si="2319"/>
        <v/>
      </c>
      <c r="C6392" s="220"/>
      <c r="D6392" s="174" t="str">
        <f t="shared" si="2316"/>
        <v/>
      </c>
      <c r="E6392" s="173"/>
      <c r="F6392" s="201">
        <f t="shared" si="2317"/>
        <v>0</v>
      </c>
      <c r="G6392" s="201">
        <f t="shared" si="2318"/>
        <v>0</v>
      </c>
    </row>
    <row r="6393" spans="1:7" ht="24" customHeight="1" x14ac:dyDescent="0.2">
      <c r="A6393" s="211" t="str">
        <f t="shared" si="2315"/>
        <v/>
      </c>
      <c r="B6393" s="211" t="str">
        <f t="shared" si="2319"/>
        <v/>
      </c>
      <c r="C6393" s="221"/>
      <c r="D6393" s="172" t="str">
        <f t="shared" si="2316"/>
        <v/>
      </c>
      <c r="E6393" s="176"/>
      <c r="F6393" s="201">
        <f t="shared" si="2317"/>
        <v>0</v>
      </c>
      <c r="G6393" s="201">
        <f t="shared" si="2318"/>
        <v>0</v>
      </c>
    </row>
    <row r="6394" spans="1:7" ht="24" customHeight="1" x14ac:dyDescent="0.2">
      <c r="A6394" s="211" t="str">
        <f t="shared" si="2315"/>
        <v/>
      </c>
      <c r="B6394" s="211" t="str">
        <f t="shared" si="2319"/>
        <v/>
      </c>
      <c r="C6394" s="221"/>
      <c r="D6394" s="172" t="str">
        <f t="shared" si="2316"/>
        <v/>
      </c>
      <c r="E6394" s="176"/>
      <c r="F6394" s="201">
        <f t="shared" si="2317"/>
        <v>0</v>
      </c>
      <c r="G6394" s="201">
        <f t="shared" si="2318"/>
        <v>0</v>
      </c>
    </row>
    <row r="6395" spans="1:7" ht="24" customHeight="1" x14ac:dyDescent="0.2">
      <c r="A6395" s="211" t="str">
        <f t="shared" si="2315"/>
        <v/>
      </c>
      <c r="B6395" s="211" t="str">
        <f t="shared" si="2319"/>
        <v/>
      </c>
      <c r="C6395" s="221"/>
      <c r="D6395" s="172" t="str">
        <f t="shared" si="2316"/>
        <v/>
      </c>
      <c r="E6395" s="176"/>
      <c r="F6395" s="201">
        <f t="shared" si="2317"/>
        <v>0</v>
      </c>
      <c r="G6395" s="201">
        <f t="shared" si="2318"/>
        <v>0</v>
      </c>
    </row>
    <row r="6396" spans="1:7" ht="24" customHeight="1" x14ac:dyDescent="0.2">
      <c r="A6396" s="211" t="str">
        <f t="shared" si="2315"/>
        <v/>
      </c>
      <c r="B6396" s="211" t="str">
        <f t="shared" si="2319"/>
        <v/>
      </c>
      <c r="C6396" s="221"/>
      <c r="D6396" s="172" t="str">
        <f t="shared" si="2316"/>
        <v/>
      </c>
      <c r="E6396" s="176"/>
      <c r="F6396" s="201">
        <f t="shared" si="2317"/>
        <v>0</v>
      </c>
      <c r="G6396" s="201">
        <f t="shared" si="2318"/>
        <v>0</v>
      </c>
    </row>
    <row r="6397" spans="1:7" ht="24" customHeight="1" x14ac:dyDescent="0.2">
      <c r="A6397" s="211" t="str">
        <f t="shared" si="2315"/>
        <v/>
      </c>
      <c r="B6397" s="211" t="str">
        <f t="shared" si="2319"/>
        <v/>
      </c>
      <c r="C6397" s="221"/>
      <c r="D6397" s="172" t="str">
        <f t="shared" si="2316"/>
        <v/>
      </c>
      <c r="E6397" s="176"/>
      <c r="F6397" s="201">
        <f t="shared" si="2317"/>
        <v>0</v>
      </c>
      <c r="G6397" s="201">
        <f t="shared" si="2318"/>
        <v>0</v>
      </c>
    </row>
    <row r="6398" spans="1:7" ht="24" customHeight="1" x14ac:dyDescent="0.2">
      <c r="A6398" s="211" t="str">
        <f t="shared" si="2315"/>
        <v/>
      </c>
      <c r="B6398" s="211" t="str">
        <f t="shared" si="2319"/>
        <v/>
      </c>
      <c r="C6398" s="221"/>
      <c r="D6398" s="172" t="str">
        <f t="shared" si="2316"/>
        <v/>
      </c>
      <c r="E6398" s="176"/>
      <c r="F6398" s="201">
        <f t="shared" si="2317"/>
        <v>0</v>
      </c>
      <c r="G6398" s="201">
        <f t="shared" si="2318"/>
        <v>0</v>
      </c>
    </row>
    <row r="6399" spans="1:7" ht="24" customHeight="1" x14ac:dyDescent="0.2">
      <c r="A6399" s="211" t="str">
        <f t="shared" si="2315"/>
        <v/>
      </c>
      <c r="B6399" s="211" t="str">
        <f t="shared" si="2319"/>
        <v/>
      </c>
      <c r="C6399" s="221"/>
      <c r="D6399" s="172" t="str">
        <f t="shared" si="2316"/>
        <v/>
      </c>
      <c r="E6399" s="176"/>
      <c r="F6399" s="201">
        <f t="shared" si="2317"/>
        <v>0</v>
      </c>
      <c r="G6399" s="201">
        <f t="shared" si="2318"/>
        <v>0</v>
      </c>
    </row>
    <row r="6400" spans="1:7" ht="24" customHeight="1" x14ac:dyDescent="0.2">
      <c r="A6400" s="211" t="str">
        <f t="shared" si="2315"/>
        <v/>
      </c>
      <c r="B6400" s="211" t="str">
        <f t="shared" si="2319"/>
        <v/>
      </c>
      <c r="C6400" s="221"/>
      <c r="D6400" s="172" t="str">
        <f t="shared" si="2316"/>
        <v/>
      </c>
      <c r="E6400" s="176"/>
      <c r="F6400" s="201">
        <f t="shared" si="2317"/>
        <v>0</v>
      </c>
      <c r="G6400" s="201">
        <f t="shared" si="2318"/>
        <v>0</v>
      </c>
    </row>
    <row r="6401" spans="1:7" ht="24" customHeight="1" x14ac:dyDescent="0.2">
      <c r="A6401" s="211" t="str">
        <f t="shared" si="2315"/>
        <v/>
      </c>
      <c r="B6401" s="211" t="str">
        <f t="shared" si="2319"/>
        <v/>
      </c>
      <c r="C6401" s="221"/>
      <c r="D6401" s="172" t="str">
        <f t="shared" si="2316"/>
        <v/>
      </c>
      <c r="E6401" s="176"/>
      <c r="F6401" s="201">
        <f t="shared" si="2317"/>
        <v>0</v>
      </c>
      <c r="G6401" s="201">
        <f t="shared" si="2318"/>
        <v>0</v>
      </c>
    </row>
    <row r="6402" spans="1:7" ht="24" customHeight="1" x14ac:dyDescent="0.2">
      <c r="A6402" s="211" t="str">
        <f t="shared" si="2315"/>
        <v/>
      </c>
      <c r="B6402" s="211" t="str">
        <f t="shared" si="2319"/>
        <v/>
      </c>
      <c r="C6402" s="221"/>
      <c r="D6402" s="172" t="str">
        <f t="shared" si="2316"/>
        <v/>
      </c>
      <c r="E6402" s="176"/>
      <c r="F6402" s="202">
        <f t="shared" si="2317"/>
        <v>0</v>
      </c>
      <c r="G6402" s="201">
        <f t="shared" si="2318"/>
        <v>0</v>
      </c>
    </row>
    <row r="6403" spans="1:7" ht="24" customHeight="1" x14ac:dyDescent="0.2">
      <c r="A6403" s="212"/>
      <c r="E6403" s="178"/>
      <c r="F6403" s="195" t="s">
        <v>1742</v>
      </c>
      <c r="G6403" s="222">
        <f t="shared" si="2299"/>
        <v>0</v>
      </c>
    </row>
    <row r="6404" spans="1:7" ht="24" customHeight="1" x14ac:dyDescent="0.2">
      <c r="A6404" s="212"/>
      <c r="C6404" s="74" t="s">
        <v>1743</v>
      </c>
      <c r="E6404" s="178"/>
      <c r="G6404" s="194"/>
    </row>
    <row r="6405" spans="1:7" ht="24" customHeight="1" x14ac:dyDescent="0.2">
      <c r="A6405" s="211" t="str">
        <f t="shared" ref="A6405:A6412" si="2320">IFERROR(VLOOKUP(C6405,Tabla_Insumos,4,FALSE),"")</f>
        <v/>
      </c>
      <c r="B6405" s="211" t="str">
        <f t="shared" ref="B6405:B6412" si="2321">IFERROR(VLOOKUP(A6405,Tabla_Indices,5,FALSE),"")</f>
        <v/>
      </c>
      <c r="C6405" s="220"/>
      <c r="D6405" s="174" t="str">
        <f t="shared" ref="D6405:D6412" si="2322">IFERROR(VLOOKUP(C6405,Tabla_Insumos,2,FALSE),"")</f>
        <v/>
      </c>
      <c r="E6405" s="173"/>
      <c r="F6405" s="201">
        <f t="shared" ref="F6405:F6412" si="2323">IFERROR(VLOOKUP(C6405,Tabla_Insumos,3,FALSE),0)</f>
        <v>0</v>
      </c>
      <c r="G6405" s="201">
        <f t="shared" ref="G6405:G6412" si="2324">ROUND(E6405*F6405,2)</f>
        <v>0</v>
      </c>
    </row>
    <row r="6406" spans="1:7" ht="24" customHeight="1" x14ac:dyDescent="0.2">
      <c r="A6406" s="211" t="str">
        <f t="shared" si="2320"/>
        <v/>
      </c>
      <c r="B6406" s="211" t="str">
        <f t="shared" si="2321"/>
        <v/>
      </c>
      <c r="C6406" s="220"/>
      <c r="D6406" s="174" t="str">
        <f t="shared" si="2322"/>
        <v/>
      </c>
      <c r="E6406" s="173"/>
      <c r="F6406" s="201">
        <f t="shared" si="2323"/>
        <v>0</v>
      </c>
      <c r="G6406" s="201">
        <f t="shared" si="2324"/>
        <v>0</v>
      </c>
    </row>
    <row r="6407" spans="1:7" ht="24" customHeight="1" x14ac:dyDescent="0.2">
      <c r="A6407" s="211" t="str">
        <f t="shared" si="2320"/>
        <v/>
      </c>
      <c r="B6407" s="211" t="str">
        <f t="shared" si="2321"/>
        <v/>
      </c>
      <c r="C6407" s="220"/>
      <c r="D6407" s="174" t="str">
        <f t="shared" si="2322"/>
        <v/>
      </c>
      <c r="E6407" s="173"/>
      <c r="F6407" s="201">
        <f t="shared" si="2323"/>
        <v>0</v>
      </c>
      <c r="G6407" s="201">
        <f t="shared" si="2324"/>
        <v>0</v>
      </c>
    </row>
    <row r="6408" spans="1:7" ht="24" customHeight="1" x14ac:dyDescent="0.2">
      <c r="A6408" s="211" t="str">
        <f t="shared" si="2320"/>
        <v/>
      </c>
      <c r="B6408" s="211" t="str">
        <f t="shared" si="2321"/>
        <v/>
      </c>
      <c r="C6408" s="220"/>
      <c r="D6408" s="174" t="str">
        <f t="shared" si="2322"/>
        <v/>
      </c>
      <c r="E6408" s="173"/>
      <c r="F6408" s="201">
        <f t="shared" si="2323"/>
        <v>0</v>
      </c>
      <c r="G6408" s="201">
        <f t="shared" si="2324"/>
        <v>0</v>
      </c>
    </row>
    <row r="6409" spans="1:7" ht="24" customHeight="1" x14ac:dyDescent="0.2">
      <c r="A6409" s="211" t="str">
        <f t="shared" si="2320"/>
        <v/>
      </c>
      <c r="B6409" s="211" t="str">
        <f t="shared" si="2321"/>
        <v/>
      </c>
      <c r="C6409" s="220"/>
      <c r="D6409" s="174" t="str">
        <f t="shared" si="2322"/>
        <v/>
      </c>
      <c r="E6409" s="173"/>
      <c r="F6409" s="201">
        <f t="shared" si="2323"/>
        <v>0</v>
      </c>
      <c r="G6409" s="201">
        <f t="shared" si="2324"/>
        <v>0</v>
      </c>
    </row>
    <row r="6410" spans="1:7" ht="24" customHeight="1" x14ac:dyDescent="0.2">
      <c r="A6410" s="211" t="str">
        <f t="shared" si="2320"/>
        <v/>
      </c>
      <c r="B6410" s="211" t="str">
        <f t="shared" si="2321"/>
        <v/>
      </c>
      <c r="C6410" s="220"/>
      <c r="D6410" s="174" t="str">
        <f t="shared" si="2322"/>
        <v/>
      </c>
      <c r="E6410" s="173"/>
      <c r="F6410" s="201">
        <f t="shared" si="2323"/>
        <v>0</v>
      </c>
      <c r="G6410" s="201">
        <f t="shared" si="2324"/>
        <v>0</v>
      </c>
    </row>
    <row r="6411" spans="1:7" ht="24" customHeight="1" x14ac:dyDescent="0.2">
      <c r="A6411" s="211" t="str">
        <f t="shared" si="2320"/>
        <v/>
      </c>
      <c r="B6411" s="211" t="str">
        <f t="shared" si="2321"/>
        <v/>
      </c>
      <c r="C6411" s="221"/>
      <c r="D6411" s="172" t="str">
        <f t="shared" si="2322"/>
        <v/>
      </c>
      <c r="E6411" s="176"/>
      <c r="F6411" s="201">
        <f t="shared" si="2323"/>
        <v>0</v>
      </c>
      <c r="G6411" s="201">
        <f t="shared" si="2324"/>
        <v>0</v>
      </c>
    </row>
    <row r="6412" spans="1:7" ht="24" customHeight="1" x14ac:dyDescent="0.2">
      <c r="A6412" s="211" t="str">
        <f t="shared" si="2320"/>
        <v/>
      </c>
      <c r="B6412" s="211" t="str">
        <f t="shared" si="2321"/>
        <v/>
      </c>
      <c r="C6412" s="221"/>
      <c r="D6412" s="172" t="str">
        <f t="shared" si="2322"/>
        <v/>
      </c>
      <c r="E6412" s="176"/>
      <c r="F6412" s="201">
        <f t="shared" si="2323"/>
        <v>0</v>
      </c>
      <c r="G6412" s="201">
        <f t="shared" si="2324"/>
        <v>0</v>
      </c>
    </row>
    <row r="6413" spans="1:7" ht="24" customHeight="1" x14ac:dyDescent="0.2">
      <c r="A6413" s="212"/>
      <c r="E6413" s="178"/>
      <c r="F6413" s="195" t="s">
        <v>1744</v>
      </c>
      <c r="G6413" s="222">
        <f t="shared" si="2305"/>
        <v>0</v>
      </c>
    </row>
    <row r="6414" spans="1:7" ht="24" customHeight="1" x14ac:dyDescent="0.2">
      <c r="A6414" s="212"/>
      <c r="C6414" s="74" t="s">
        <v>1745</v>
      </c>
      <c r="E6414" s="178"/>
      <c r="G6414" s="194"/>
    </row>
    <row r="6415" spans="1:7" ht="24" customHeight="1" x14ac:dyDescent="0.2">
      <c r="A6415" s="211" t="str">
        <f t="shared" ref="A6415:A6423" si="2325">IFERROR(VLOOKUP(C6415,Tabla_Insumos,4,FALSE),"")</f>
        <v/>
      </c>
      <c r="B6415" s="211" t="str">
        <f t="shared" ref="B6415:B6423" si="2326">IFERROR(VLOOKUP(C6415,Tabla_Insumos,5,FALSE),"")</f>
        <v/>
      </c>
      <c r="C6415" s="220"/>
      <c r="D6415" s="174" t="str">
        <f t="shared" ref="D6415:D6423" si="2327">IFERROR(VLOOKUP(C6415,Tabla_Insumos,2,FALSE),"")</f>
        <v/>
      </c>
      <c r="E6415" s="173"/>
      <c r="F6415" s="201">
        <f t="shared" ref="F6415:F6423" si="2328">IFERROR(VLOOKUP(C6415,Tabla_Insumos,3,FALSE),0)</f>
        <v>0</v>
      </c>
      <c r="G6415" s="201">
        <f t="shared" ref="G6415:G6423" si="2329">ROUND(E6415*F6415,2)</f>
        <v>0</v>
      </c>
    </row>
    <row r="6416" spans="1:7" ht="24" customHeight="1" x14ac:dyDescent="0.2">
      <c r="A6416" s="211" t="str">
        <f t="shared" si="2325"/>
        <v/>
      </c>
      <c r="B6416" s="211" t="str">
        <f t="shared" si="2326"/>
        <v/>
      </c>
      <c r="C6416" s="220"/>
      <c r="D6416" s="174" t="str">
        <f t="shared" si="2327"/>
        <v/>
      </c>
      <c r="E6416" s="173"/>
      <c r="F6416" s="201">
        <f t="shared" si="2328"/>
        <v>0</v>
      </c>
      <c r="G6416" s="201">
        <f t="shared" si="2329"/>
        <v>0</v>
      </c>
    </row>
    <row r="6417" spans="1:7" ht="24" customHeight="1" x14ac:dyDescent="0.2">
      <c r="A6417" s="211" t="str">
        <f t="shared" si="2325"/>
        <v/>
      </c>
      <c r="B6417" s="211" t="str">
        <f t="shared" si="2326"/>
        <v/>
      </c>
      <c r="C6417" s="221"/>
      <c r="D6417" s="172" t="str">
        <f t="shared" si="2327"/>
        <v/>
      </c>
      <c r="E6417" s="176"/>
      <c r="F6417" s="201">
        <f t="shared" si="2328"/>
        <v>0</v>
      </c>
      <c r="G6417" s="201">
        <f t="shared" si="2329"/>
        <v>0</v>
      </c>
    </row>
    <row r="6418" spans="1:7" ht="24" customHeight="1" x14ac:dyDescent="0.2">
      <c r="A6418" s="211" t="str">
        <f t="shared" si="2325"/>
        <v/>
      </c>
      <c r="B6418" s="211" t="str">
        <f t="shared" si="2326"/>
        <v/>
      </c>
      <c r="C6418" s="221"/>
      <c r="D6418" s="172" t="str">
        <f t="shared" si="2327"/>
        <v/>
      </c>
      <c r="E6418" s="176"/>
      <c r="F6418" s="201">
        <f t="shared" si="2328"/>
        <v>0</v>
      </c>
      <c r="G6418" s="201">
        <f t="shared" si="2329"/>
        <v>0</v>
      </c>
    </row>
    <row r="6419" spans="1:7" ht="24" customHeight="1" x14ac:dyDescent="0.2">
      <c r="A6419" s="211" t="str">
        <f t="shared" si="2325"/>
        <v/>
      </c>
      <c r="B6419" s="211" t="str">
        <f t="shared" si="2326"/>
        <v/>
      </c>
      <c r="C6419" s="221"/>
      <c r="D6419" s="172" t="str">
        <f t="shared" si="2327"/>
        <v/>
      </c>
      <c r="E6419" s="176"/>
      <c r="F6419" s="201">
        <f t="shared" si="2328"/>
        <v>0</v>
      </c>
      <c r="G6419" s="201">
        <f t="shared" si="2329"/>
        <v>0</v>
      </c>
    </row>
    <row r="6420" spans="1:7" ht="24" customHeight="1" x14ac:dyDescent="0.2">
      <c r="A6420" s="211" t="str">
        <f t="shared" si="2325"/>
        <v/>
      </c>
      <c r="B6420" s="211" t="str">
        <f t="shared" si="2326"/>
        <v/>
      </c>
      <c r="C6420" s="221"/>
      <c r="D6420" s="172" t="str">
        <f t="shared" si="2327"/>
        <v/>
      </c>
      <c r="E6420" s="176"/>
      <c r="F6420" s="201">
        <f t="shared" si="2328"/>
        <v>0</v>
      </c>
      <c r="G6420" s="201">
        <f t="shared" si="2329"/>
        <v>0</v>
      </c>
    </row>
    <row r="6421" spans="1:7" ht="24" customHeight="1" x14ac:dyDescent="0.2">
      <c r="A6421" s="211" t="str">
        <f t="shared" si="2325"/>
        <v/>
      </c>
      <c r="B6421" s="211" t="str">
        <f t="shared" si="2326"/>
        <v/>
      </c>
      <c r="C6421" s="221"/>
      <c r="D6421" s="172" t="str">
        <f t="shared" si="2327"/>
        <v/>
      </c>
      <c r="E6421" s="176"/>
      <c r="F6421" s="201">
        <f t="shared" si="2328"/>
        <v>0</v>
      </c>
      <c r="G6421" s="201">
        <f t="shared" si="2329"/>
        <v>0</v>
      </c>
    </row>
    <row r="6422" spans="1:7" ht="24" customHeight="1" x14ac:dyDescent="0.2">
      <c r="A6422" s="211" t="str">
        <f t="shared" si="2325"/>
        <v/>
      </c>
      <c r="B6422" s="211" t="str">
        <f t="shared" si="2326"/>
        <v/>
      </c>
      <c r="C6422" s="221"/>
      <c r="D6422" s="172" t="str">
        <f t="shared" si="2327"/>
        <v/>
      </c>
      <c r="E6422" s="176"/>
      <c r="F6422" s="201">
        <f t="shared" si="2328"/>
        <v>0</v>
      </c>
      <c r="G6422" s="201">
        <f t="shared" si="2329"/>
        <v>0</v>
      </c>
    </row>
    <row r="6423" spans="1:7" ht="24" customHeight="1" x14ac:dyDescent="0.2">
      <c r="A6423" s="211" t="str">
        <f t="shared" si="2325"/>
        <v/>
      </c>
      <c r="B6423" s="211" t="str">
        <f t="shared" si="2326"/>
        <v/>
      </c>
      <c r="C6423" s="221"/>
      <c r="D6423" s="172" t="str">
        <f t="shared" si="2327"/>
        <v/>
      </c>
      <c r="E6423" s="176"/>
      <c r="F6423" s="201">
        <f t="shared" si="2328"/>
        <v>0</v>
      </c>
      <c r="G6423" s="201">
        <f t="shared" si="2329"/>
        <v>0</v>
      </c>
    </row>
    <row r="6424" spans="1:7" ht="24" customHeight="1" x14ac:dyDescent="0.2">
      <c r="A6424" s="213"/>
      <c r="E6424" s="178"/>
      <c r="F6424" s="195" t="s">
        <v>1746</v>
      </c>
      <c r="G6424" s="222">
        <f t="shared" si="2311"/>
        <v>0</v>
      </c>
    </row>
    <row r="6425" spans="1:7" ht="24" customHeight="1" x14ac:dyDescent="0.2">
      <c r="A6425" s="212"/>
      <c r="E6425" s="178"/>
      <c r="G6425" s="194"/>
    </row>
    <row r="6426" spans="1:7" ht="24" customHeight="1" x14ac:dyDescent="0.2">
      <c r="A6426" s="214" t="str">
        <f t="shared" ref="A6426" si="2330">B6384</f>
        <v/>
      </c>
      <c r="B6426" s="98" t="str">
        <f t="shared" ref="B6426" si="2331">C6384</f>
        <v/>
      </c>
      <c r="C6426" s="197"/>
      <c r="D6426" s="197" t="s">
        <v>1747</v>
      </c>
      <c r="E6426" s="198"/>
      <c r="F6426" s="225" t="s">
        <v>1748</v>
      </c>
      <c r="G6426" s="226">
        <f t="shared" si="2314"/>
        <v>0</v>
      </c>
    </row>
    <row r="6427" spans="1:7" ht="24" customHeight="1" x14ac:dyDescent="0.2">
      <c r="A6427" s="203" t="s">
        <v>1725</v>
      </c>
      <c r="B6427" s="204"/>
      <c r="C6427" s="99"/>
      <c r="D6427" s="99"/>
      <c r="E6427" s="99"/>
      <c r="F6427" s="99"/>
      <c r="G6427" s="215"/>
    </row>
    <row r="6428" spans="1:7" ht="24" customHeight="1" x14ac:dyDescent="0.2">
      <c r="A6428" s="206" t="s">
        <v>1726</v>
      </c>
      <c r="B6428" s="207" t="str">
        <f>Comitente</f>
        <v>SUBSECRETARIA DE OBRAS PUBLICAS</v>
      </c>
      <c r="C6428" s="216"/>
      <c r="D6428" s="74"/>
      <c r="E6428" s="74"/>
      <c r="F6428" s="190"/>
      <c r="G6428" s="191"/>
    </row>
    <row r="6429" spans="1:7" ht="24" customHeight="1" x14ac:dyDescent="0.2">
      <c r="A6429" s="206" t="s">
        <v>1727</v>
      </c>
      <c r="B6429" s="207">
        <f>Contratista</f>
        <v>0</v>
      </c>
      <c r="C6429" s="217"/>
      <c r="D6429" s="217"/>
      <c r="E6429" s="217"/>
      <c r="F6429" s="190"/>
      <c r="G6429" s="191"/>
    </row>
    <row r="6430" spans="1:7" ht="24" customHeight="1" x14ac:dyDescent="0.2">
      <c r="A6430" s="206" t="s">
        <v>1728</v>
      </c>
      <c r="B6430" s="207" t="str">
        <f>Obra</f>
        <v>CAPS. VIRGEN DE GUADALUPE</v>
      </c>
      <c r="C6430" s="217"/>
      <c r="D6430" s="217"/>
      <c r="E6430" s="217"/>
      <c r="F6430" s="190" t="s">
        <v>1729</v>
      </c>
      <c r="G6430" s="218">
        <f>Fecha_Base</f>
        <v>0</v>
      </c>
    </row>
    <row r="6431" spans="1:7" ht="24" customHeight="1" x14ac:dyDescent="0.2">
      <c r="A6431" s="208" t="s">
        <v>1730</v>
      </c>
      <c r="B6431" s="100" t="str">
        <f>Ubicación</f>
        <v xml:space="preserve"> Calle Enfermera Medina y Cristobal Colon - Dpto. CAUCETE   -  Sup. 227,50m2</v>
      </c>
      <c r="C6431" s="74"/>
      <c r="E6431" s="178"/>
      <c r="G6431" s="194"/>
    </row>
    <row r="6432" spans="1:7" ht="24" customHeight="1" x14ac:dyDescent="0.2">
      <c r="A6432" s="208" t="s">
        <v>1731</v>
      </c>
      <c r="B6432" s="192" t="str">
        <f t="shared" ref="B6432" si="2332">IFERROR(VALUE(LEFT(B6433,FIND(".",B6433)-1)),"")</f>
        <v/>
      </c>
      <c r="C6432" s="71" t="str">
        <f>IFERROR(VLOOKUP(B6432,Tabla_CyP,2,FALSE),"VIDRIOS Y ESPEJOS ")</f>
        <v xml:space="preserve">VIDRIOS Y ESPEJOS </v>
      </c>
      <c r="E6432" s="178"/>
      <c r="G6432" s="194"/>
    </row>
    <row r="6433" spans="1:7" ht="24" customHeight="1" x14ac:dyDescent="0.2">
      <c r="A6433" s="208" t="s">
        <v>1732</v>
      </c>
      <c r="B6433" s="193" t="str">
        <f>IFERROR(VLOOKUP(COUNTIF($A$1:A6433,"ANALISIS DE PRECIOS"),Tabla_NumeroItem,2,FALSE),"")</f>
        <v/>
      </c>
      <c r="C6433" s="71" t="str">
        <f>IFERROR(VLOOKUP(B6433,Tabla_CyP,2,FALSE),"")</f>
        <v/>
      </c>
      <c r="E6433" s="178"/>
      <c r="F6433" s="190" t="s">
        <v>1733</v>
      </c>
      <c r="G6433" s="194" t="str">
        <f>IFERROR(VLOOKUP(B6433,Tabla_CyP,4,FALSE),"")</f>
        <v/>
      </c>
    </row>
    <row r="6434" spans="1:7" ht="24" customHeight="1" x14ac:dyDescent="0.2">
      <c r="A6434" s="208"/>
      <c r="B6434" s="100"/>
      <c r="E6434" s="178"/>
      <c r="G6434" s="194"/>
    </row>
    <row r="6435" spans="1:7" ht="24" customHeight="1" x14ac:dyDescent="0.2">
      <c r="A6435" s="419" t="s">
        <v>1734</v>
      </c>
      <c r="B6435" s="420"/>
      <c r="C6435" s="421" t="s">
        <v>1690</v>
      </c>
      <c r="D6435" s="421" t="s">
        <v>1735</v>
      </c>
      <c r="E6435" s="423" t="s">
        <v>1736</v>
      </c>
      <c r="F6435" s="425" t="s">
        <v>1737</v>
      </c>
      <c r="G6435" s="425" t="s">
        <v>1738</v>
      </c>
    </row>
    <row r="6436" spans="1:7" ht="24" customHeight="1" x14ac:dyDescent="0.2">
      <c r="A6436" s="209" t="s">
        <v>1739</v>
      </c>
      <c r="B6436" s="209" t="s">
        <v>1740</v>
      </c>
      <c r="C6436" s="422"/>
      <c r="D6436" s="422"/>
      <c r="E6436" s="424"/>
      <c r="F6436" s="426"/>
      <c r="G6436" s="426"/>
    </row>
    <row r="6437" spans="1:7" ht="24" customHeight="1" x14ac:dyDescent="0.2">
      <c r="A6437" s="189"/>
      <c r="B6437" s="210"/>
      <c r="C6437" s="89" t="s">
        <v>1741</v>
      </c>
      <c r="D6437" s="197"/>
      <c r="E6437" s="198"/>
      <c r="F6437" s="199"/>
      <c r="G6437" s="200"/>
    </row>
    <row r="6438" spans="1:7" ht="24" customHeight="1" x14ac:dyDescent="0.2">
      <c r="A6438" s="211" t="str">
        <f t="shared" ref="A6438:A6451" si="2333">IFERROR(VLOOKUP(C6438,Tabla_Insumos,4,FALSE),"")</f>
        <v/>
      </c>
      <c r="B6438" s="211" t="str">
        <f>IFERROR(VLOOKUP(C6438,Tabla_Insumos,5,FALSE),"")</f>
        <v/>
      </c>
      <c r="C6438" s="220"/>
      <c r="D6438" s="174" t="str">
        <f t="shared" ref="D6438:D6451" si="2334">IFERROR(VLOOKUP(C6438,Tabla_Insumos,2,FALSE),"")</f>
        <v/>
      </c>
      <c r="E6438" s="173"/>
      <c r="F6438" s="201">
        <f t="shared" ref="F6438:F6451" si="2335">IFERROR(VLOOKUP(C6438,Tabla_Insumos,3,FALSE),0)</f>
        <v>0</v>
      </c>
      <c r="G6438" s="201">
        <f t="shared" ref="G6438:G6451" si="2336">ROUND(E6438*F6438,2)</f>
        <v>0</v>
      </c>
    </row>
    <row r="6439" spans="1:7" ht="24" customHeight="1" x14ac:dyDescent="0.2">
      <c r="A6439" s="211" t="str">
        <f t="shared" si="2333"/>
        <v/>
      </c>
      <c r="B6439" s="211" t="str">
        <f t="shared" ref="B6439:B6451" si="2337">IFERROR(VLOOKUP(C6439,Tabla_Insumos,5,FALSE),"")</f>
        <v/>
      </c>
      <c r="C6439" s="220"/>
      <c r="D6439" s="174" t="str">
        <f t="shared" si="2334"/>
        <v/>
      </c>
      <c r="E6439" s="173"/>
      <c r="F6439" s="201">
        <f t="shared" si="2335"/>
        <v>0</v>
      </c>
      <c r="G6439" s="201">
        <f t="shared" si="2336"/>
        <v>0</v>
      </c>
    </row>
    <row r="6440" spans="1:7" ht="24" customHeight="1" x14ac:dyDescent="0.2">
      <c r="A6440" s="211" t="str">
        <f t="shared" si="2333"/>
        <v/>
      </c>
      <c r="B6440" s="211" t="str">
        <f t="shared" si="2337"/>
        <v/>
      </c>
      <c r="C6440" s="227"/>
      <c r="D6440" s="174" t="str">
        <f t="shared" si="2334"/>
        <v/>
      </c>
      <c r="E6440" s="173"/>
      <c r="F6440" s="201">
        <f t="shared" si="2335"/>
        <v>0</v>
      </c>
      <c r="G6440" s="201">
        <f t="shared" si="2336"/>
        <v>0</v>
      </c>
    </row>
    <row r="6441" spans="1:7" ht="24" customHeight="1" x14ac:dyDescent="0.2">
      <c r="A6441" s="211" t="str">
        <f t="shared" si="2333"/>
        <v/>
      </c>
      <c r="B6441" s="211" t="str">
        <f t="shared" si="2337"/>
        <v/>
      </c>
      <c r="C6441" s="220"/>
      <c r="D6441" s="174" t="str">
        <f t="shared" si="2334"/>
        <v/>
      </c>
      <c r="E6441" s="173"/>
      <c r="F6441" s="201">
        <f t="shared" si="2335"/>
        <v>0</v>
      </c>
      <c r="G6441" s="201">
        <f t="shared" si="2336"/>
        <v>0</v>
      </c>
    </row>
    <row r="6442" spans="1:7" ht="24" customHeight="1" x14ac:dyDescent="0.2">
      <c r="A6442" s="211" t="str">
        <f t="shared" si="2333"/>
        <v/>
      </c>
      <c r="B6442" s="211" t="str">
        <f t="shared" si="2337"/>
        <v/>
      </c>
      <c r="C6442" s="221"/>
      <c r="D6442" s="172" t="str">
        <f t="shared" si="2334"/>
        <v/>
      </c>
      <c r="E6442" s="176"/>
      <c r="F6442" s="201">
        <f t="shared" si="2335"/>
        <v>0</v>
      </c>
      <c r="G6442" s="201">
        <f t="shared" si="2336"/>
        <v>0</v>
      </c>
    </row>
    <row r="6443" spans="1:7" ht="24" customHeight="1" x14ac:dyDescent="0.2">
      <c r="A6443" s="211" t="str">
        <f t="shared" si="2333"/>
        <v/>
      </c>
      <c r="B6443" s="211" t="str">
        <f t="shared" si="2337"/>
        <v/>
      </c>
      <c r="C6443" s="221"/>
      <c r="D6443" s="172" t="str">
        <f t="shared" si="2334"/>
        <v/>
      </c>
      <c r="E6443" s="176"/>
      <c r="F6443" s="201">
        <f t="shared" si="2335"/>
        <v>0</v>
      </c>
      <c r="G6443" s="201">
        <f t="shared" si="2336"/>
        <v>0</v>
      </c>
    </row>
    <row r="6444" spans="1:7" ht="24" customHeight="1" x14ac:dyDescent="0.2">
      <c r="A6444" s="211" t="str">
        <f t="shared" si="2333"/>
        <v/>
      </c>
      <c r="B6444" s="211" t="str">
        <f t="shared" si="2337"/>
        <v/>
      </c>
      <c r="C6444" s="221"/>
      <c r="D6444" s="172" t="str">
        <f t="shared" si="2334"/>
        <v/>
      </c>
      <c r="E6444" s="176"/>
      <c r="F6444" s="201">
        <f t="shared" si="2335"/>
        <v>0</v>
      </c>
      <c r="G6444" s="201">
        <f t="shared" si="2336"/>
        <v>0</v>
      </c>
    </row>
    <row r="6445" spans="1:7" ht="24" customHeight="1" x14ac:dyDescent="0.2">
      <c r="A6445" s="211" t="str">
        <f t="shared" si="2333"/>
        <v/>
      </c>
      <c r="B6445" s="211" t="str">
        <f t="shared" si="2337"/>
        <v/>
      </c>
      <c r="C6445" s="221"/>
      <c r="D6445" s="172" t="str">
        <f t="shared" si="2334"/>
        <v/>
      </c>
      <c r="E6445" s="176"/>
      <c r="F6445" s="201">
        <f t="shared" si="2335"/>
        <v>0</v>
      </c>
      <c r="G6445" s="201">
        <f t="shared" si="2336"/>
        <v>0</v>
      </c>
    </row>
    <row r="6446" spans="1:7" ht="24" customHeight="1" x14ac:dyDescent="0.2">
      <c r="A6446" s="211" t="str">
        <f t="shared" si="2333"/>
        <v/>
      </c>
      <c r="B6446" s="211" t="str">
        <f t="shared" si="2337"/>
        <v/>
      </c>
      <c r="C6446" s="221"/>
      <c r="D6446" s="172" t="str">
        <f t="shared" si="2334"/>
        <v/>
      </c>
      <c r="E6446" s="176"/>
      <c r="F6446" s="201">
        <f t="shared" si="2335"/>
        <v>0</v>
      </c>
      <c r="G6446" s="201">
        <f t="shared" si="2336"/>
        <v>0</v>
      </c>
    </row>
    <row r="6447" spans="1:7" ht="24" customHeight="1" x14ac:dyDescent="0.2">
      <c r="A6447" s="211" t="str">
        <f t="shared" si="2333"/>
        <v/>
      </c>
      <c r="B6447" s="211" t="str">
        <f t="shared" si="2337"/>
        <v/>
      </c>
      <c r="C6447" s="221"/>
      <c r="D6447" s="172" t="str">
        <f t="shared" si="2334"/>
        <v/>
      </c>
      <c r="E6447" s="176"/>
      <c r="F6447" s="201">
        <f t="shared" si="2335"/>
        <v>0</v>
      </c>
      <c r="G6447" s="201">
        <f t="shared" si="2336"/>
        <v>0</v>
      </c>
    </row>
    <row r="6448" spans="1:7" ht="24" customHeight="1" x14ac:dyDescent="0.2">
      <c r="A6448" s="211" t="str">
        <f t="shared" si="2333"/>
        <v/>
      </c>
      <c r="B6448" s="211" t="str">
        <f t="shared" si="2337"/>
        <v/>
      </c>
      <c r="C6448" s="221"/>
      <c r="D6448" s="172" t="str">
        <f t="shared" si="2334"/>
        <v/>
      </c>
      <c r="E6448" s="176"/>
      <c r="F6448" s="201">
        <f t="shared" si="2335"/>
        <v>0</v>
      </c>
      <c r="G6448" s="201">
        <f t="shared" si="2336"/>
        <v>0</v>
      </c>
    </row>
    <row r="6449" spans="1:7" ht="24" customHeight="1" x14ac:dyDescent="0.2">
      <c r="A6449" s="211" t="str">
        <f t="shared" si="2333"/>
        <v/>
      </c>
      <c r="B6449" s="211" t="str">
        <f t="shared" si="2337"/>
        <v/>
      </c>
      <c r="C6449" s="221"/>
      <c r="D6449" s="172" t="str">
        <f t="shared" si="2334"/>
        <v/>
      </c>
      <c r="E6449" s="176"/>
      <c r="F6449" s="201">
        <f t="shared" si="2335"/>
        <v>0</v>
      </c>
      <c r="G6449" s="201">
        <f t="shared" si="2336"/>
        <v>0</v>
      </c>
    </row>
    <row r="6450" spans="1:7" ht="24" customHeight="1" x14ac:dyDescent="0.2">
      <c r="A6450" s="211" t="str">
        <f t="shared" si="2333"/>
        <v/>
      </c>
      <c r="B6450" s="211" t="str">
        <f t="shared" si="2337"/>
        <v/>
      </c>
      <c r="C6450" s="221"/>
      <c r="D6450" s="172" t="str">
        <f t="shared" si="2334"/>
        <v/>
      </c>
      <c r="E6450" s="176"/>
      <c r="F6450" s="201">
        <f t="shared" si="2335"/>
        <v>0</v>
      </c>
      <c r="G6450" s="201">
        <f t="shared" si="2336"/>
        <v>0</v>
      </c>
    </row>
    <row r="6451" spans="1:7" ht="24" customHeight="1" x14ac:dyDescent="0.2">
      <c r="A6451" s="211" t="str">
        <f t="shared" si="2333"/>
        <v/>
      </c>
      <c r="B6451" s="211" t="str">
        <f t="shared" si="2337"/>
        <v/>
      </c>
      <c r="C6451" s="221"/>
      <c r="D6451" s="172" t="str">
        <f t="shared" si="2334"/>
        <v/>
      </c>
      <c r="E6451" s="176"/>
      <c r="F6451" s="202">
        <f t="shared" si="2335"/>
        <v>0</v>
      </c>
      <c r="G6451" s="201">
        <f t="shared" si="2336"/>
        <v>0</v>
      </c>
    </row>
    <row r="6452" spans="1:7" ht="24" customHeight="1" x14ac:dyDescent="0.2">
      <c r="A6452" s="212"/>
      <c r="E6452" s="178"/>
      <c r="F6452" s="195" t="s">
        <v>1742</v>
      </c>
      <c r="G6452" s="222">
        <f t="shared" ref="G6452" si="2338">SUBTOTAL(9,G6438:G6451)</f>
        <v>0</v>
      </c>
    </row>
    <row r="6453" spans="1:7" ht="24" customHeight="1" x14ac:dyDescent="0.2">
      <c r="A6453" s="212"/>
      <c r="C6453" s="74" t="s">
        <v>1743</v>
      </c>
      <c r="E6453" s="178"/>
      <c r="G6453" s="194"/>
    </row>
    <row r="6454" spans="1:7" ht="24" customHeight="1" x14ac:dyDescent="0.2">
      <c r="A6454" s="211" t="str">
        <f t="shared" ref="A6454:A6461" si="2339">IFERROR(VLOOKUP(C6454,Tabla_Insumos,4,FALSE),"")</f>
        <v/>
      </c>
      <c r="B6454" s="211" t="str">
        <f t="shared" ref="B6454:B6461" si="2340">IFERROR(VLOOKUP(A6454,Tabla_Indices,5,FALSE),"")</f>
        <v/>
      </c>
      <c r="C6454" s="220"/>
      <c r="D6454" s="174" t="str">
        <f t="shared" ref="D6454:D6461" si="2341">IFERROR(VLOOKUP(C6454,Tabla_Insumos,2,FALSE),"")</f>
        <v/>
      </c>
      <c r="E6454" s="173"/>
      <c r="F6454" s="201">
        <f t="shared" ref="F6454:F6461" si="2342">IFERROR(VLOOKUP(C6454,Tabla_Insumos,3,FALSE),0)</f>
        <v>0</v>
      </c>
      <c r="G6454" s="201">
        <f t="shared" ref="G6454:G6461" si="2343">ROUND(E6454*F6454,2)</f>
        <v>0</v>
      </c>
    </row>
    <row r="6455" spans="1:7" ht="24" customHeight="1" x14ac:dyDescent="0.2">
      <c r="A6455" s="211" t="str">
        <f t="shared" si="2339"/>
        <v/>
      </c>
      <c r="B6455" s="211" t="str">
        <f t="shared" si="2340"/>
        <v/>
      </c>
      <c r="C6455" s="220"/>
      <c r="D6455" s="174" t="str">
        <f t="shared" si="2341"/>
        <v/>
      </c>
      <c r="E6455" s="173"/>
      <c r="F6455" s="201">
        <f t="shared" si="2342"/>
        <v>0</v>
      </c>
      <c r="G6455" s="201">
        <f t="shared" si="2343"/>
        <v>0</v>
      </c>
    </row>
    <row r="6456" spans="1:7" ht="24" customHeight="1" x14ac:dyDescent="0.2">
      <c r="A6456" s="211" t="str">
        <f t="shared" si="2339"/>
        <v/>
      </c>
      <c r="B6456" s="211" t="str">
        <f t="shared" si="2340"/>
        <v/>
      </c>
      <c r="C6456" s="220"/>
      <c r="D6456" s="174" t="str">
        <f t="shared" si="2341"/>
        <v/>
      </c>
      <c r="E6456" s="173"/>
      <c r="F6456" s="201">
        <f t="shared" si="2342"/>
        <v>0</v>
      </c>
      <c r="G6456" s="201">
        <f t="shared" si="2343"/>
        <v>0</v>
      </c>
    </row>
    <row r="6457" spans="1:7" ht="24" customHeight="1" x14ac:dyDescent="0.2">
      <c r="A6457" s="211" t="str">
        <f t="shared" si="2339"/>
        <v/>
      </c>
      <c r="B6457" s="211" t="str">
        <f t="shared" si="2340"/>
        <v/>
      </c>
      <c r="C6457" s="220"/>
      <c r="D6457" s="174" t="str">
        <f t="shared" si="2341"/>
        <v/>
      </c>
      <c r="E6457" s="173"/>
      <c r="F6457" s="201">
        <f t="shared" si="2342"/>
        <v>0</v>
      </c>
      <c r="G6457" s="201">
        <f t="shared" si="2343"/>
        <v>0</v>
      </c>
    </row>
    <row r="6458" spans="1:7" ht="24" customHeight="1" x14ac:dyDescent="0.2">
      <c r="A6458" s="211" t="str">
        <f t="shared" si="2339"/>
        <v/>
      </c>
      <c r="B6458" s="211" t="str">
        <f t="shared" si="2340"/>
        <v/>
      </c>
      <c r="C6458" s="220"/>
      <c r="D6458" s="174" t="str">
        <f t="shared" si="2341"/>
        <v/>
      </c>
      <c r="E6458" s="173"/>
      <c r="F6458" s="201">
        <f t="shared" si="2342"/>
        <v>0</v>
      </c>
      <c r="G6458" s="201">
        <f t="shared" si="2343"/>
        <v>0</v>
      </c>
    </row>
    <row r="6459" spans="1:7" ht="24" customHeight="1" x14ac:dyDescent="0.2">
      <c r="A6459" s="211" t="str">
        <f t="shared" si="2339"/>
        <v/>
      </c>
      <c r="B6459" s="211" t="str">
        <f t="shared" si="2340"/>
        <v/>
      </c>
      <c r="C6459" s="220"/>
      <c r="D6459" s="174" t="str">
        <f t="shared" si="2341"/>
        <v/>
      </c>
      <c r="E6459" s="173"/>
      <c r="F6459" s="201">
        <f t="shared" si="2342"/>
        <v>0</v>
      </c>
      <c r="G6459" s="201">
        <f t="shared" si="2343"/>
        <v>0</v>
      </c>
    </row>
    <row r="6460" spans="1:7" ht="24" customHeight="1" x14ac:dyDescent="0.2">
      <c r="A6460" s="211" t="str">
        <f t="shared" si="2339"/>
        <v/>
      </c>
      <c r="B6460" s="211" t="str">
        <f t="shared" si="2340"/>
        <v/>
      </c>
      <c r="C6460" s="221"/>
      <c r="D6460" s="172" t="str">
        <f t="shared" si="2341"/>
        <v/>
      </c>
      <c r="E6460" s="176"/>
      <c r="F6460" s="201">
        <f t="shared" si="2342"/>
        <v>0</v>
      </c>
      <c r="G6460" s="201">
        <f t="shared" si="2343"/>
        <v>0</v>
      </c>
    </row>
    <row r="6461" spans="1:7" ht="24" customHeight="1" x14ac:dyDescent="0.2">
      <c r="A6461" s="211" t="str">
        <f t="shared" si="2339"/>
        <v/>
      </c>
      <c r="B6461" s="211" t="str">
        <f t="shared" si="2340"/>
        <v/>
      </c>
      <c r="C6461" s="221"/>
      <c r="D6461" s="172" t="str">
        <f t="shared" si="2341"/>
        <v/>
      </c>
      <c r="E6461" s="176"/>
      <c r="F6461" s="201">
        <f t="shared" si="2342"/>
        <v>0</v>
      </c>
      <c r="G6461" s="201">
        <f t="shared" si="2343"/>
        <v>0</v>
      </c>
    </row>
    <row r="6462" spans="1:7" ht="24" customHeight="1" x14ac:dyDescent="0.2">
      <c r="A6462" s="212"/>
      <c r="E6462" s="178"/>
      <c r="F6462" s="195" t="s">
        <v>1744</v>
      </c>
      <c r="G6462" s="222">
        <f t="shared" ref="G6462" si="2344">SUBTOTAL(9,G6454:G6461)</f>
        <v>0</v>
      </c>
    </row>
    <row r="6463" spans="1:7" ht="24" customHeight="1" x14ac:dyDescent="0.2">
      <c r="A6463" s="212"/>
      <c r="C6463" s="74" t="s">
        <v>1745</v>
      </c>
      <c r="E6463" s="178"/>
      <c r="G6463" s="194"/>
    </row>
    <row r="6464" spans="1:7" ht="24" customHeight="1" x14ac:dyDescent="0.2">
      <c r="A6464" s="211" t="str">
        <f t="shared" ref="A6464:A6472" si="2345">IFERROR(VLOOKUP(C6464,Tabla_Insumos,4,FALSE),"")</f>
        <v/>
      </c>
      <c r="B6464" s="211" t="str">
        <f t="shared" ref="B6464:B6472" si="2346">IFERROR(VLOOKUP(C6464,Tabla_Insumos,5,FALSE),"")</f>
        <v/>
      </c>
      <c r="C6464" s="220"/>
      <c r="D6464" s="174" t="str">
        <f t="shared" ref="D6464:D6472" si="2347">IFERROR(VLOOKUP(C6464,Tabla_Insumos,2,FALSE),"")</f>
        <v/>
      </c>
      <c r="E6464" s="173"/>
      <c r="F6464" s="201">
        <f t="shared" ref="F6464:F6472" si="2348">IFERROR(VLOOKUP(C6464,Tabla_Insumos,3,FALSE),0)</f>
        <v>0</v>
      </c>
      <c r="G6464" s="201">
        <f t="shared" ref="G6464:G6472" si="2349">ROUND(E6464*F6464,2)</f>
        <v>0</v>
      </c>
    </row>
    <row r="6465" spans="1:7" ht="24" customHeight="1" x14ac:dyDescent="0.2">
      <c r="A6465" s="211" t="str">
        <f t="shared" si="2345"/>
        <v/>
      </c>
      <c r="B6465" s="211" t="str">
        <f t="shared" si="2346"/>
        <v/>
      </c>
      <c r="C6465" s="220"/>
      <c r="D6465" s="174" t="str">
        <f t="shared" si="2347"/>
        <v/>
      </c>
      <c r="E6465" s="173"/>
      <c r="F6465" s="201">
        <f t="shared" si="2348"/>
        <v>0</v>
      </c>
      <c r="G6465" s="201">
        <f t="shared" si="2349"/>
        <v>0</v>
      </c>
    </row>
    <row r="6466" spans="1:7" ht="24" customHeight="1" x14ac:dyDescent="0.2">
      <c r="A6466" s="211" t="str">
        <f t="shared" si="2345"/>
        <v/>
      </c>
      <c r="B6466" s="211" t="str">
        <f t="shared" si="2346"/>
        <v/>
      </c>
      <c r="C6466" s="221"/>
      <c r="D6466" s="172" t="str">
        <f t="shared" si="2347"/>
        <v/>
      </c>
      <c r="E6466" s="176"/>
      <c r="F6466" s="201">
        <f t="shared" si="2348"/>
        <v>0</v>
      </c>
      <c r="G6466" s="201">
        <f t="shared" si="2349"/>
        <v>0</v>
      </c>
    </row>
    <row r="6467" spans="1:7" ht="24" customHeight="1" x14ac:dyDescent="0.2">
      <c r="A6467" s="211" t="str">
        <f t="shared" si="2345"/>
        <v/>
      </c>
      <c r="B6467" s="211" t="str">
        <f t="shared" si="2346"/>
        <v/>
      </c>
      <c r="C6467" s="221"/>
      <c r="D6467" s="172" t="str">
        <f t="shared" si="2347"/>
        <v/>
      </c>
      <c r="E6467" s="176"/>
      <c r="F6467" s="201">
        <f t="shared" si="2348"/>
        <v>0</v>
      </c>
      <c r="G6467" s="201">
        <f t="shared" si="2349"/>
        <v>0</v>
      </c>
    </row>
    <row r="6468" spans="1:7" ht="24" customHeight="1" x14ac:dyDescent="0.2">
      <c r="A6468" s="211" t="str">
        <f t="shared" si="2345"/>
        <v/>
      </c>
      <c r="B6468" s="211" t="str">
        <f t="shared" si="2346"/>
        <v/>
      </c>
      <c r="C6468" s="221"/>
      <c r="D6468" s="172" t="str">
        <f t="shared" si="2347"/>
        <v/>
      </c>
      <c r="E6468" s="176"/>
      <c r="F6468" s="201">
        <f t="shared" si="2348"/>
        <v>0</v>
      </c>
      <c r="G6468" s="201">
        <f t="shared" si="2349"/>
        <v>0</v>
      </c>
    </row>
    <row r="6469" spans="1:7" ht="24" customHeight="1" x14ac:dyDescent="0.2">
      <c r="A6469" s="211" t="str">
        <f t="shared" si="2345"/>
        <v/>
      </c>
      <c r="B6469" s="211" t="str">
        <f t="shared" si="2346"/>
        <v/>
      </c>
      <c r="C6469" s="221"/>
      <c r="D6469" s="172" t="str">
        <f t="shared" si="2347"/>
        <v/>
      </c>
      <c r="E6469" s="176"/>
      <c r="F6469" s="201">
        <f t="shared" si="2348"/>
        <v>0</v>
      </c>
      <c r="G6469" s="201">
        <f t="shared" si="2349"/>
        <v>0</v>
      </c>
    </row>
    <row r="6470" spans="1:7" ht="24" customHeight="1" x14ac:dyDescent="0.2">
      <c r="A6470" s="211" t="str">
        <f t="shared" si="2345"/>
        <v/>
      </c>
      <c r="B6470" s="211" t="str">
        <f t="shared" si="2346"/>
        <v/>
      </c>
      <c r="C6470" s="221"/>
      <c r="D6470" s="172" t="str">
        <f t="shared" si="2347"/>
        <v/>
      </c>
      <c r="E6470" s="176"/>
      <c r="F6470" s="201">
        <f t="shared" si="2348"/>
        <v>0</v>
      </c>
      <c r="G6470" s="201">
        <f t="shared" si="2349"/>
        <v>0</v>
      </c>
    </row>
    <row r="6471" spans="1:7" ht="24" customHeight="1" x14ac:dyDescent="0.2">
      <c r="A6471" s="211" t="str">
        <f t="shared" si="2345"/>
        <v/>
      </c>
      <c r="B6471" s="211" t="str">
        <f t="shared" si="2346"/>
        <v/>
      </c>
      <c r="C6471" s="221"/>
      <c r="D6471" s="172" t="str">
        <f t="shared" si="2347"/>
        <v/>
      </c>
      <c r="E6471" s="176"/>
      <c r="F6471" s="201">
        <f t="shared" si="2348"/>
        <v>0</v>
      </c>
      <c r="G6471" s="201">
        <f t="shared" si="2349"/>
        <v>0</v>
      </c>
    </row>
    <row r="6472" spans="1:7" ht="24" customHeight="1" x14ac:dyDescent="0.2">
      <c r="A6472" s="211" t="str">
        <f t="shared" si="2345"/>
        <v/>
      </c>
      <c r="B6472" s="211" t="str">
        <f t="shared" si="2346"/>
        <v/>
      </c>
      <c r="C6472" s="221"/>
      <c r="D6472" s="172" t="str">
        <f t="shared" si="2347"/>
        <v/>
      </c>
      <c r="E6472" s="176"/>
      <c r="F6472" s="201">
        <f t="shared" si="2348"/>
        <v>0</v>
      </c>
      <c r="G6472" s="201">
        <f t="shared" si="2349"/>
        <v>0</v>
      </c>
    </row>
    <row r="6473" spans="1:7" ht="24" customHeight="1" x14ac:dyDescent="0.2">
      <c r="A6473" s="213"/>
      <c r="E6473" s="178"/>
      <c r="F6473" s="195" t="s">
        <v>1746</v>
      </c>
      <c r="G6473" s="222">
        <f t="shared" ref="G6473" si="2350">SUBTOTAL(9,G6464:G6472)</f>
        <v>0</v>
      </c>
    </row>
    <row r="6474" spans="1:7" ht="24" customHeight="1" x14ac:dyDescent="0.2">
      <c r="A6474" s="212"/>
      <c r="E6474" s="178"/>
      <c r="G6474" s="194"/>
    </row>
    <row r="6475" spans="1:7" ht="24" customHeight="1" x14ac:dyDescent="0.2">
      <c r="A6475" s="214" t="str">
        <f t="shared" ref="A6475" si="2351">B6433</f>
        <v/>
      </c>
      <c r="B6475" s="98" t="str">
        <f t="shared" ref="B6475" si="2352">C6433</f>
        <v/>
      </c>
      <c r="C6475" s="197"/>
      <c r="D6475" s="197" t="s">
        <v>1747</v>
      </c>
      <c r="E6475" s="198"/>
      <c r="F6475" s="225" t="s">
        <v>1748</v>
      </c>
      <c r="G6475" s="226">
        <f t="shared" ref="G6475" si="2353">SUBTOTAL(9,G6438:G6474)</f>
        <v>0</v>
      </c>
    </row>
  </sheetData>
  <sheetProtection insertRows="0" deleteRows="0"/>
  <mergeCells count="786">
    <mergeCell ref="A4230:B4230"/>
    <mergeCell ref="C4230:C4231"/>
    <mergeCell ref="D4230:D4231"/>
    <mergeCell ref="E4230:E4231"/>
    <mergeCell ref="F4230:F4231"/>
    <mergeCell ref="G4230:G4231"/>
    <mergeCell ref="A4279:B4279"/>
    <mergeCell ref="C4279:C4280"/>
    <mergeCell ref="D4279:D4280"/>
    <mergeCell ref="E4279:E4280"/>
    <mergeCell ref="F4279:F4280"/>
    <mergeCell ref="G4279:G4280"/>
    <mergeCell ref="A4132:B4132"/>
    <mergeCell ref="C4132:C4133"/>
    <mergeCell ref="D4132:D4133"/>
    <mergeCell ref="E4132:E4133"/>
    <mergeCell ref="F4132:F4133"/>
    <mergeCell ref="G4132:G4133"/>
    <mergeCell ref="A4181:B4181"/>
    <mergeCell ref="C4181:C4182"/>
    <mergeCell ref="D4181:D4182"/>
    <mergeCell ref="E4181:E4182"/>
    <mergeCell ref="F4181:F4182"/>
    <mergeCell ref="G4181:G4182"/>
    <mergeCell ref="A4034:B4034"/>
    <mergeCell ref="C4034:C4035"/>
    <mergeCell ref="D4034:D4035"/>
    <mergeCell ref="E4034:E4035"/>
    <mergeCell ref="F4034:F4035"/>
    <mergeCell ref="G4034:G4035"/>
    <mergeCell ref="A4083:B4083"/>
    <mergeCell ref="C4083:C4084"/>
    <mergeCell ref="D4083:D4084"/>
    <mergeCell ref="E4083:E4084"/>
    <mergeCell ref="F4083:F4084"/>
    <mergeCell ref="G4083:G4084"/>
    <mergeCell ref="A3936:B3936"/>
    <mergeCell ref="C3936:C3937"/>
    <mergeCell ref="D3936:D3937"/>
    <mergeCell ref="E3936:E3937"/>
    <mergeCell ref="F3936:F3937"/>
    <mergeCell ref="G3936:G3937"/>
    <mergeCell ref="A3985:B3985"/>
    <mergeCell ref="C3985:C3986"/>
    <mergeCell ref="D3985:D3986"/>
    <mergeCell ref="E3985:E3986"/>
    <mergeCell ref="F3985:F3986"/>
    <mergeCell ref="G3985:G3986"/>
    <mergeCell ref="A3838:B3838"/>
    <mergeCell ref="C3838:C3839"/>
    <mergeCell ref="D3838:D3839"/>
    <mergeCell ref="E3838:E3839"/>
    <mergeCell ref="F3838:F3839"/>
    <mergeCell ref="G3838:G3839"/>
    <mergeCell ref="A3887:B3887"/>
    <mergeCell ref="C3887:C3888"/>
    <mergeCell ref="D3887:D3888"/>
    <mergeCell ref="E3887:E3888"/>
    <mergeCell ref="F3887:F3888"/>
    <mergeCell ref="G3887:G3888"/>
    <mergeCell ref="A3740:B3740"/>
    <mergeCell ref="C3740:C3741"/>
    <mergeCell ref="D3740:D3741"/>
    <mergeCell ref="E3740:E3741"/>
    <mergeCell ref="F3740:F3741"/>
    <mergeCell ref="G3740:G3741"/>
    <mergeCell ref="A3789:B3789"/>
    <mergeCell ref="C3789:C3790"/>
    <mergeCell ref="D3789:D3790"/>
    <mergeCell ref="E3789:E3790"/>
    <mergeCell ref="F3789:F3790"/>
    <mergeCell ref="G3789:G3790"/>
    <mergeCell ref="A3642:B3642"/>
    <mergeCell ref="C3642:C3643"/>
    <mergeCell ref="D3642:D3643"/>
    <mergeCell ref="E3642:E3643"/>
    <mergeCell ref="F3642:F3643"/>
    <mergeCell ref="G3642:G3643"/>
    <mergeCell ref="A3691:B3691"/>
    <mergeCell ref="C3691:C3692"/>
    <mergeCell ref="D3691:D3692"/>
    <mergeCell ref="E3691:E3692"/>
    <mergeCell ref="F3691:F3692"/>
    <mergeCell ref="G3691:G3692"/>
    <mergeCell ref="A3544:B3544"/>
    <mergeCell ref="C3544:C3545"/>
    <mergeCell ref="D3544:D3545"/>
    <mergeCell ref="E3544:E3545"/>
    <mergeCell ref="F3544:F3545"/>
    <mergeCell ref="G3544:G3545"/>
    <mergeCell ref="A3593:B3593"/>
    <mergeCell ref="C3593:C3594"/>
    <mergeCell ref="D3593:D3594"/>
    <mergeCell ref="E3593:E3594"/>
    <mergeCell ref="F3593:F3594"/>
    <mergeCell ref="G3593:G3594"/>
    <mergeCell ref="A3446:B3446"/>
    <mergeCell ref="C3446:C3447"/>
    <mergeCell ref="D3446:D3447"/>
    <mergeCell ref="E3446:E3447"/>
    <mergeCell ref="F3446:F3447"/>
    <mergeCell ref="G3446:G3447"/>
    <mergeCell ref="A3495:B3495"/>
    <mergeCell ref="C3495:C3496"/>
    <mergeCell ref="D3495:D3496"/>
    <mergeCell ref="E3495:E3496"/>
    <mergeCell ref="F3495:F3496"/>
    <mergeCell ref="G3495:G3496"/>
    <mergeCell ref="A3348:B3348"/>
    <mergeCell ref="C3348:C3349"/>
    <mergeCell ref="D3348:D3349"/>
    <mergeCell ref="E3348:E3349"/>
    <mergeCell ref="F3348:F3349"/>
    <mergeCell ref="G3348:G3349"/>
    <mergeCell ref="A3397:B3397"/>
    <mergeCell ref="C3397:C3398"/>
    <mergeCell ref="D3397:D3398"/>
    <mergeCell ref="E3397:E3398"/>
    <mergeCell ref="F3397:F3398"/>
    <mergeCell ref="G3397:G3398"/>
    <mergeCell ref="A3250:B3250"/>
    <mergeCell ref="C3250:C3251"/>
    <mergeCell ref="D3250:D3251"/>
    <mergeCell ref="E3250:E3251"/>
    <mergeCell ref="F3250:F3251"/>
    <mergeCell ref="G3250:G3251"/>
    <mergeCell ref="A3299:B3299"/>
    <mergeCell ref="C3299:C3300"/>
    <mergeCell ref="D3299:D3300"/>
    <mergeCell ref="E3299:E3300"/>
    <mergeCell ref="F3299:F3300"/>
    <mergeCell ref="G3299:G3300"/>
    <mergeCell ref="A3152:B3152"/>
    <mergeCell ref="C3152:C3153"/>
    <mergeCell ref="D3152:D3153"/>
    <mergeCell ref="E3152:E3153"/>
    <mergeCell ref="F3152:F3153"/>
    <mergeCell ref="G3152:G3153"/>
    <mergeCell ref="A3201:B3201"/>
    <mergeCell ref="C3201:C3202"/>
    <mergeCell ref="D3201:D3202"/>
    <mergeCell ref="E3201:E3202"/>
    <mergeCell ref="F3201:F3202"/>
    <mergeCell ref="G3201:G3202"/>
    <mergeCell ref="A3054:B3054"/>
    <mergeCell ref="C3054:C3055"/>
    <mergeCell ref="D3054:D3055"/>
    <mergeCell ref="E3054:E3055"/>
    <mergeCell ref="F3054:F3055"/>
    <mergeCell ref="G3054:G3055"/>
    <mergeCell ref="A3103:B3103"/>
    <mergeCell ref="C3103:C3104"/>
    <mergeCell ref="D3103:D3104"/>
    <mergeCell ref="E3103:E3104"/>
    <mergeCell ref="F3103:F3104"/>
    <mergeCell ref="G3103:G3104"/>
    <mergeCell ref="A2956:B2956"/>
    <mergeCell ref="C2956:C2957"/>
    <mergeCell ref="D2956:D2957"/>
    <mergeCell ref="E2956:E2957"/>
    <mergeCell ref="F2956:F2957"/>
    <mergeCell ref="G2956:G2957"/>
    <mergeCell ref="A3005:B3005"/>
    <mergeCell ref="C3005:C3006"/>
    <mergeCell ref="D3005:D3006"/>
    <mergeCell ref="E3005:E3006"/>
    <mergeCell ref="F3005:F3006"/>
    <mergeCell ref="G3005:G3006"/>
    <mergeCell ref="A2858:B2858"/>
    <mergeCell ref="C2858:C2859"/>
    <mergeCell ref="D2858:D2859"/>
    <mergeCell ref="E2858:E2859"/>
    <mergeCell ref="F2858:F2859"/>
    <mergeCell ref="G2858:G2859"/>
    <mergeCell ref="A2907:B2907"/>
    <mergeCell ref="C2907:C2908"/>
    <mergeCell ref="D2907:D2908"/>
    <mergeCell ref="E2907:E2908"/>
    <mergeCell ref="F2907:F2908"/>
    <mergeCell ref="G2907:G2908"/>
    <mergeCell ref="A1709:B1709"/>
    <mergeCell ref="C1709:C1710"/>
    <mergeCell ref="D1709:D1710"/>
    <mergeCell ref="E1709:E1710"/>
    <mergeCell ref="F1709:F1710"/>
    <mergeCell ref="G1709:G171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309:B309"/>
    <mergeCell ref="C309:C310"/>
    <mergeCell ref="D309:D310"/>
    <mergeCell ref="E309:E310"/>
    <mergeCell ref="F309:F310"/>
    <mergeCell ref="G309:G310"/>
    <mergeCell ref="D359:D360"/>
    <mergeCell ref="E359:E360"/>
    <mergeCell ref="F359:F360"/>
    <mergeCell ref="G359:G360"/>
    <mergeCell ref="A359:B359"/>
    <mergeCell ref="C359:C3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C609:C610"/>
    <mergeCell ref="D609:D610"/>
    <mergeCell ref="E609:E610"/>
    <mergeCell ref="F609:F610"/>
    <mergeCell ref="A9:B9"/>
    <mergeCell ref="C9:C10"/>
    <mergeCell ref="D9:D10"/>
    <mergeCell ref="E9:E10"/>
    <mergeCell ref="F9:F10"/>
    <mergeCell ref="G9:G10"/>
    <mergeCell ref="A59:B59"/>
    <mergeCell ref="C59:C60"/>
    <mergeCell ref="D59:D60"/>
    <mergeCell ref="E59:E60"/>
    <mergeCell ref="F59:F60"/>
    <mergeCell ref="G59:G60"/>
    <mergeCell ref="A409:B409"/>
    <mergeCell ref="C409:C410"/>
    <mergeCell ref="D409:D410"/>
    <mergeCell ref="E409:E410"/>
    <mergeCell ref="F409:F410"/>
    <mergeCell ref="G409:G410"/>
    <mergeCell ref="A459:B459"/>
    <mergeCell ref="C459:C460"/>
    <mergeCell ref="G459:G460"/>
    <mergeCell ref="D459:D460"/>
    <mergeCell ref="E459:E460"/>
    <mergeCell ref="F259:F260"/>
    <mergeCell ref="G259:G260"/>
    <mergeCell ref="D909:D910"/>
    <mergeCell ref="E909:E910"/>
    <mergeCell ref="F909:F910"/>
    <mergeCell ref="G909:G910"/>
    <mergeCell ref="A859:B859"/>
    <mergeCell ref="C859:C860"/>
    <mergeCell ref="D859:D860"/>
    <mergeCell ref="E859:E860"/>
    <mergeCell ref="F859:F860"/>
    <mergeCell ref="G859:G860"/>
    <mergeCell ref="A259:B259"/>
    <mergeCell ref="C259:C260"/>
    <mergeCell ref="D259:D260"/>
    <mergeCell ref="E259:E260"/>
    <mergeCell ref="A509:B509"/>
    <mergeCell ref="C509:C510"/>
    <mergeCell ref="D509:D510"/>
    <mergeCell ref="E509:E510"/>
    <mergeCell ref="F509:F510"/>
    <mergeCell ref="G509:G510"/>
    <mergeCell ref="A659:B659"/>
    <mergeCell ref="C659:C660"/>
    <mergeCell ref="C109:C110"/>
    <mergeCell ref="D109:D110"/>
    <mergeCell ref="E109:E110"/>
    <mergeCell ref="F109:F110"/>
    <mergeCell ref="G109:G110"/>
    <mergeCell ref="A109:B109"/>
    <mergeCell ref="A209:B209"/>
    <mergeCell ref="C209:C210"/>
    <mergeCell ref="D209:D210"/>
    <mergeCell ref="E209:E210"/>
    <mergeCell ref="F209:F210"/>
    <mergeCell ref="G209:G210"/>
    <mergeCell ref="A159:B159"/>
    <mergeCell ref="C159:C160"/>
    <mergeCell ref="D159:D160"/>
    <mergeCell ref="E159:E160"/>
    <mergeCell ref="F159:F160"/>
    <mergeCell ref="G159:G160"/>
    <mergeCell ref="G609:G6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759:B759"/>
    <mergeCell ref="C759:C760"/>
    <mergeCell ref="D759:D760"/>
    <mergeCell ref="E759:E760"/>
    <mergeCell ref="F759:F760"/>
    <mergeCell ref="G759:G76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A1859:B1859"/>
    <mergeCell ref="C1859:C1860"/>
    <mergeCell ref="D1859:D1860"/>
    <mergeCell ref="E1859:E1860"/>
    <mergeCell ref="F1859:F1860"/>
    <mergeCell ref="G1859:G1860"/>
    <mergeCell ref="A1909:B1909"/>
    <mergeCell ref="C1909:C1910"/>
    <mergeCell ref="D1909:D1910"/>
    <mergeCell ref="E1909:E1910"/>
    <mergeCell ref="F1909:F1910"/>
    <mergeCell ref="G1909:G1910"/>
    <mergeCell ref="A1959:B1959"/>
    <mergeCell ref="C1959:C1960"/>
    <mergeCell ref="D1959:D1960"/>
    <mergeCell ref="E1959:E1960"/>
    <mergeCell ref="F1959:F1960"/>
    <mergeCell ref="G1959:G196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2109:B2109"/>
    <mergeCell ref="C2109:C2110"/>
    <mergeCell ref="D2109:D2110"/>
    <mergeCell ref="E2109:E2110"/>
    <mergeCell ref="F2109:F2110"/>
    <mergeCell ref="G2109:G2110"/>
    <mergeCell ref="A2159:B2159"/>
    <mergeCell ref="C2159:C2160"/>
    <mergeCell ref="D2159:D2160"/>
    <mergeCell ref="E2159:E2160"/>
    <mergeCell ref="F2159:F2160"/>
    <mergeCell ref="G2159:G216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309:B2309"/>
    <mergeCell ref="C2309:C2310"/>
    <mergeCell ref="D2309:D2310"/>
    <mergeCell ref="E2309:E2310"/>
    <mergeCell ref="F2309:F2310"/>
    <mergeCell ref="G2309:G2310"/>
    <mergeCell ref="A2359:B2359"/>
    <mergeCell ref="C2359:C2360"/>
    <mergeCell ref="D2359:D2360"/>
    <mergeCell ref="E2359:E2360"/>
    <mergeCell ref="F2359:F2360"/>
    <mergeCell ref="G2359:G236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509:B2509"/>
    <mergeCell ref="C2509:C2510"/>
    <mergeCell ref="D2509:D2510"/>
    <mergeCell ref="E2509:E2510"/>
    <mergeCell ref="F2509:F2510"/>
    <mergeCell ref="G2509:G2510"/>
    <mergeCell ref="A2559:B2559"/>
    <mergeCell ref="C2559:C2560"/>
    <mergeCell ref="D2559:D2560"/>
    <mergeCell ref="E2559:E2560"/>
    <mergeCell ref="F2559:F2560"/>
    <mergeCell ref="G2559:G256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709:B2709"/>
    <mergeCell ref="C2709:C2710"/>
    <mergeCell ref="D2709:D2710"/>
    <mergeCell ref="E2709:E2710"/>
    <mergeCell ref="F2709:F2710"/>
    <mergeCell ref="G2709:G2710"/>
    <mergeCell ref="A2759:B2759"/>
    <mergeCell ref="C2759:C2760"/>
    <mergeCell ref="D2759:D2760"/>
    <mergeCell ref="E2759:E2760"/>
    <mergeCell ref="F2759:F2760"/>
    <mergeCell ref="G2759:G2760"/>
    <mergeCell ref="A2809:B2809"/>
    <mergeCell ref="C2809:C2810"/>
    <mergeCell ref="D2809:D2810"/>
    <mergeCell ref="E2809:E2810"/>
    <mergeCell ref="F2809:F2810"/>
    <mergeCell ref="G2809:G2810"/>
    <mergeCell ref="A4328:B4328"/>
    <mergeCell ref="C4328:C4329"/>
    <mergeCell ref="D4328:D4329"/>
    <mergeCell ref="E4328:E4329"/>
    <mergeCell ref="F4328:F4329"/>
    <mergeCell ref="G4328:G4329"/>
    <mergeCell ref="A4377:B4377"/>
    <mergeCell ref="C4377:C4378"/>
    <mergeCell ref="D4377:D4378"/>
    <mergeCell ref="E4377:E4378"/>
    <mergeCell ref="F4377:F4378"/>
    <mergeCell ref="G4377:G4378"/>
    <mergeCell ref="A4426:B4426"/>
    <mergeCell ref="C4426:C4427"/>
    <mergeCell ref="D4426:D4427"/>
    <mergeCell ref="E4426:E4427"/>
    <mergeCell ref="F4426:F4427"/>
    <mergeCell ref="G4426:G4427"/>
    <mergeCell ref="A4475:B4475"/>
    <mergeCell ref="C4475:C4476"/>
    <mergeCell ref="D4475:D4476"/>
    <mergeCell ref="E4475:E4476"/>
    <mergeCell ref="F4475:F4476"/>
    <mergeCell ref="G4475:G4476"/>
    <mergeCell ref="A4524:B4524"/>
    <mergeCell ref="C4524:C4525"/>
    <mergeCell ref="D4524:D4525"/>
    <mergeCell ref="E4524:E4525"/>
    <mergeCell ref="F4524:F4525"/>
    <mergeCell ref="G4524:G4525"/>
    <mergeCell ref="A4573:B4573"/>
    <mergeCell ref="C4573:C4574"/>
    <mergeCell ref="D4573:D4574"/>
    <mergeCell ref="E4573:E4574"/>
    <mergeCell ref="F4573:F4574"/>
    <mergeCell ref="G4573:G4574"/>
    <mergeCell ref="A4622:B4622"/>
    <mergeCell ref="C4622:C4623"/>
    <mergeCell ref="D4622:D4623"/>
    <mergeCell ref="E4622:E4623"/>
    <mergeCell ref="F4622:F4623"/>
    <mergeCell ref="G4622:G4623"/>
    <mergeCell ref="A4671:B4671"/>
    <mergeCell ref="C4671:C4672"/>
    <mergeCell ref="D4671:D4672"/>
    <mergeCell ref="E4671:E4672"/>
    <mergeCell ref="F4671:F4672"/>
    <mergeCell ref="G4671:G4672"/>
    <mergeCell ref="A4720:B4720"/>
    <mergeCell ref="C4720:C4721"/>
    <mergeCell ref="D4720:D4721"/>
    <mergeCell ref="E4720:E4721"/>
    <mergeCell ref="F4720:F4721"/>
    <mergeCell ref="G4720:G4721"/>
    <mergeCell ref="A4769:B4769"/>
    <mergeCell ref="C4769:C4770"/>
    <mergeCell ref="D4769:D4770"/>
    <mergeCell ref="E4769:E4770"/>
    <mergeCell ref="F4769:F4770"/>
    <mergeCell ref="G4769:G4770"/>
    <mergeCell ref="A4818:B4818"/>
    <mergeCell ref="C4818:C4819"/>
    <mergeCell ref="D4818:D4819"/>
    <mergeCell ref="E4818:E4819"/>
    <mergeCell ref="F4818:F4819"/>
    <mergeCell ref="G4818:G4819"/>
    <mergeCell ref="A4867:B4867"/>
    <mergeCell ref="C4867:C4868"/>
    <mergeCell ref="D4867:D4868"/>
    <mergeCell ref="E4867:E4868"/>
    <mergeCell ref="F4867:F4868"/>
    <mergeCell ref="G4867:G4868"/>
    <mergeCell ref="A4916:B4916"/>
    <mergeCell ref="C4916:C4917"/>
    <mergeCell ref="D4916:D4917"/>
    <mergeCell ref="E4916:E4917"/>
    <mergeCell ref="F4916:F4917"/>
    <mergeCell ref="G4916:G4917"/>
    <mergeCell ref="A4965:B4965"/>
    <mergeCell ref="C4965:C4966"/>
    <mergeCell ref="D4965:D4966"/>
    <mergeCell ref="E4965:E4966"/>
    <mergeCell ref="F4965:F4966"/>
    <mergeCell ref="G4965:G4966"/>
    <mergeCell ref="A5014:B5014"/>
    <mergeCell ref="C5014:C5015"/>
    <mergeCell ref="D5014:D5015"/>
    <mergeCell ref="E5014:E5015"/>
    <mergeCell ref="F5014:F5015"/>
    <mergeCell ref="G5014:G5015"/>
    <mergeCell ref="A5063:B5063"/>
    <mergeCell ref="C5063:C5064"/>
    <mergeCell ref="D5063:D5064"/>
    <mergeCell ref="E5063:E5064"/>
    <mergeCell ref="F5063:F5064"/>
    <mergeCell ref="G5063:G5064"/>
    <mergeCell ref="A5112:B5112"/>
    <mergeCell ref="C5112:C5113"/>
    <mergeCell ref="D5112:D5113"/>
    <mergeCell ref="E5112:E5113"/>
    <mergeCell ref="F5112:F5113"/>
    <mergeCell ref="G5112:G5113"/>
    <mergeCell ref="A5161:B5161"/>
    <mergeCell ref="C5161:C5162"/>
    <mergeCell ref="D5161:D5162"/>
    <mergeCell ref="E5161:E5162"/>
    <mergeCell ref="F5161:F5162"/>
    <mergeCell ref="G5161:G5162"/>
    <mergeCell ref="A5210:B5210"/>
    <mergeCell ref="C5210:C5211"/>
    <mergeCell ref="D5210:D5211"/>
    <mergeCell ref="E5210:E5211"/>
    <mergeCell ref="F5210:F5211"/>
    <mergeCell ref="G5210:G5211"/>
    <mergeCell ref="A5259:B5259"/>
    <mergeCell ref="C5259:C5260"/>
    <mergeCell ref="D5259:D5260"/>
    <mergeCell ref="E5259:E5260"/>
    <mergeCell ref="F5259:F5260"/>
    <mergeCell ref="G5259:G5260"/>
    <mergeCell ref="A5308:B5308"/>
    <mergeCell ref="C5308:C5309"/>
    <mergeCell ref="D5308:D5309"/>
    <mergeCell ref="E5308:E5309"/>
    <mergeCell ref="F5308:F5309"/>
    <mergeCell ref="G5308:G5309"/>
    <mergeCell ref="A5357:B5357"/>
    <mergeCell ref="C5357:C5358"/>
    <mergeCell ref="D5357:D5358"/>
    <mergeCell ref="E5357:E5358"/>
    <mergeCell ref="F5357:F5358"/>
    <mergeCell ref="G5357:G5358"/>
    <mergeCell ref="A5406:B5406"/>
    <mergeCell ref="C5406:C5407"/>
    <mergeCell ref="D5406:D5407"/>
    <mergeCell ref="E5406:E5407"/>
    <mergeCell ref="F5406:F5407"/>
    <mergeCell ref="G5406:G5407"/>
    <mergeCell ref="A5455:B5455"/>
    <mergeCell ref="C5455:C5456"/>
    <mergeCell ref="D5455:D5456"/>
    <mergeCell ref="E5455:E5456"/>
    <mergeCell ref="F5455:F5456"/>
    <mergeCell ref="G5455:G5456"/>
    <mergeCell ref="A5504:B5504"/>
    <mergeCell ref="C5504:C5505"/>
    <mergeCell ref="D5504:D5505"/>
    <mergeCell ref="E5504:E5505"/>
    <mergeCell ref="F5504:F5505"/>
    <mergeCell ref="G5504:G5505"/>
    <mergeCell ref="A5553:B5553"/>
    <mergeCell ref="C5553:C5554"/>
    <mergeCell ref="D5553:D5554"/>
    <mergeCell ref="E5553:E5554"/>
    <mergeCell ref="F5553:F5554"/>
    <mergeCell ref="G5553:G5554"/>
    <mergeCell ref="A5602:B5602"/>
    <mergeCell ref="C5602:C5603"/>
    <mergeCell ref="D5602:D5603"/>
    <mergeCell ref="E5602:E5603"/>
    <mergeCell ref="F5602:F5603"/>
    <mergeCell ref="G5602:G5603"/>
    <mergeCell ref="A5651:B5651"/>
    <mergeCell ref="C5651:C5652"/>
    <mergeCell ref="D5651:D5652"/>
    <mergeCell ref="E5651:E5652"/>
    <mergeCell ref="F5651:F5652"/>
    <mergeCell ref="G5651:G5652"/>
    <mergeCell ref="A5700:B5700"/>
    <mergeCell ref="C5700:C5701"/>
    <mergeCell ref="D5700:D5701"/>
    <mergeCell ref="E5700:E5701"/>
    <mergeCell ref="F5700:F5701"/>
    <mergeCell ref="G5700:G5701"/>
    <mergeCell ref="A5749:B5749"/>
    <mergeCell ref="C5749:C5750"/>
    <mergeCell ref="D5749:D5750"/>
    <mergeCell ref="E5749:E5750"/>
    <mergeCell ref="F5749:F5750"/>
    <mergeCell ref="G5749:G5750"/>
    <mergeCell ref="A5798:B5798"/>
    <mergeCell ref="C5798:C5799"/>
    <mergeCell ref="D5798:D5799"/>
    <mergeCell ref="E5798:E5799"/>
    <mergeCell ref="F5798:F5799"/>
    <mergeCell ref="G5798:G5799"/>
    <mergeCell ref="A5847:B5847"/>
    <mergeCell ref="C5847:C5848"/>
    <mergeCell ref="D5847:D5848"/>
    <mergeCell ref="E5847:E5848"/>
    <mergeCell ref="F5847:F5848"/>
    <mergeCell ref="G5847:G5848"/>
    <mergeCell ref="A5896:B5896"/>
    <mergeCell ref="C5896:C5897"/>
    <mergeCell ref="D5896:D5897"/>
    <mergeCell ref="E5896:E5897"/>
    <mergeCell ref="F5896:F5897"/>
    <mergeCell ref="G5896:G5897"/>
    <mergeCell ref="A5945:B5945"/>
    <mergeCell ref="C5945:C5946"/>
    <mergeCell ref="D5945:D5946"/>
    <mergeCell ref="E5945:E5946"/>
    <mergeCell ref="F5945:F5946"/>
    <mergeCell ref="G5945:G5946"/>
    <mergeCell ref="A5994:B5994"/>
    <mergeCell ref="C5994:C5995"/>
    <mergeCell ref="D5994:D5995"/>
    <mergeCell ref="E5994:E5995"/>
    <mergeCell ref="F5994:F5995"/>
    <mergeCell ref="G5994:G5995"/>
    <mergeCell ref="A6043:B6043"/>
    <mergeCell ref="C6043:C6044"/>
    <mergeCell ref="D6043:D6044"/>
    <mergeCell ref="E6043:E6044"/>
    <mergeCell ref="F6043:F6044"/>
    <mergeCell ref="G6043:G6044"/>
    <mergeCell ref="A6092:B6092"/>
    <mergeCell ref="C6092:C6093"/>
    <mergeCell ref="D6092:D6093"/>
    <mergeCell ref="E6092:E6093"/>
    <mergeCell ref="F6092:F6093"/>
    <mergeCell ref="G6092:G6093"/>
    <mergeCell ref="A6141:B6141"/>
    <mergeCell ref="C6141:C6142"/>
    <mergeCell ref="D6141:D6142"/>
    <mergeCell ref="E6141:E6142"/>
    <mergeCell ref="F6141:F6142"/>
    <mergeCell ref="G6141:G6142"/>
    <mergeCell ref="A6190:B6190"/>
    <mergeCell ref="C6190:C6191"/>
    <mergeCell ref="D6190:D6191"/>
    <mergeCell ref="E6190:E6191"/>
    <mergeCell ref="F6190:F6191"/>
    <mergeCell ref="G6190:G6191"/>
    <mergeCell ref="A6239:B6239"/>
    <mergeCell ref="C6239:C6240"/>
    <mergeCell ref="D6239:D6240"/>
    <mergeCell ref="E6239:E6240"/>
    <mergeCell ref="F6239:F6240"/>
    <mergeCell ref="G6239:G6240"/>
    <mergeCell ref="A6288:B6288"/>
    <mergeCell ref="C6288:C6289"/>
    <mergeCell ref="D6288:D6289"/>
    <mergeCell ref="E6288:E6289"/>
    <mergeCell ref="F6288:F6289"/>
    <mergeCell ref="G6288:G6289"/>
    <mergeCell ref="A6337:B6337"/>
    <mergeCell ref="C6337:C6338"/>
    <mergeCell ref="D6337:D6338"/>
    <mergeCell ref="E6337:E6338"/>
    <mergeCell ref="F6337:F6338"/>
    <mergeCell ref="G6337:G6338"/>
    <mergeCell ref="A6386:B6386"/>
    <mergeCell ref="C6386:C6387"/>
    <mergeCell ref="D6386:D6387"/>
    <mergeCell ref="E6386:E6387"/>
    <mergeCell ref="F6386:F6387"/>
    <mergeCell ref="G6386:G6387"/>
    <mergeCell ref="A6435:B6435"/>
    <mergeCell ref="C6435:C6436"/>
    <mergeCell ref="D6435:D6436"/>
    <mergeCell ref="E6435:E6436"/>
    <mergeCell ref="F6435:F6436"/>
    <mergeCell ref="G6435:G6436"/>
  </mergeCells>
  <conditionalFormatting sqref="C31:C33">
    <cfRule type="cellIs" dxfId="92"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E194"/>
  <sheetViews>
    <sheetView showGridLines="0" showZeros="0" topLeftCell="A146" zoomScale="60" zoomScaleNormal="60" zoomScaleSheetLayoutView="70" zoomScalePageLayoutView="70" workbookViewId="0">
      <selection activeCell="A151" sqref="A151:M193"/>
    </sheetView>
  </sheetViews>
  <sheetFormatPr baseColWidth="10" defaultColWidth="11.42578125" defaultRowHeight="20.100000000000001" customHeight="1" x14ac:dyDescent="0.2"/>
  <cols>
    <col min="1" max="1" width="8.7109375" style="7" customWidth="1"/>
    <col min="2" max="2" width="30.7109375" style="7" customWidth="1"/>
    <col min="3" max="3" width="49.42578125" style="7" customWidth="1"/>
    <col min="4" max="4" width="18.7109375" style="7" customWidth="1"/>
    <col min="5" max="12" width="15.7109375" style="7" customWidth="1"/>
    <col min="13" max="14" width="10.7109375" style="7" customWidth="1"/>
    <col min="15" max="34" width="10.7109375" style="75" customWidth="1"/>
    <col min="35" max="83" width="11.42578125" style="75"/>
    <col min="84" max="16384" width="11.42578125" style="7"/>
  </cols>
  <sheetData>
    <row r="1" spans="1:13" s="2" customFormat="1" ht="23.25" customHeight="1" x14ac:dyDescent="0.25">
      <c r="A1" s="245" t="s">
        <v>1669</v>
      </c>
      <c r="B1" s="245"/>
      <c r="C1" s="245" t="str">
        <f>Comitente</f>
        <v>SUBSECRETARIA DE OBRAS PUBLICAS</v>
      </c>
      <c r="D1" s="4"/>
    </row>
    <row r="2" spans="1:13" s="5" customFormat="1" ht="20.100000000000001" customHeight="1" x14ac:dyDescent="0.2">
      <c r="A2" s="9" t="s">
        <v>1671</v>
      </c>
      <c r="B2" s="9"/>
      <c r="C2" s="9" t="str">
        <f>Obra</f>
        <v>CAPS. VIRGEN DE GUADALUPE</v>
      </c>
    </row>
    <row r="3" spans="1:13" s="5" customFormat="1" ht="20.100000000000001" customHeight="1" x14ac:dyDescent="0.2">
      <c r="A3" s="9" t="s">
        <v>1672</v>
      </c>
      <c r="B3" s="9"/>
      <c r="C3" s="9" t="str">
        <f>Ubicación</f>
        <v xml:space="preserve"> Calle Enfermera Medina y Cristobal Colon - Dpto. CAUCETE   -  Sup. 227,50m2</v>
      </c>
    </row>
    <row r="4" spans="1:13" s="5" customFormat="1" ht="20.100000000000001" customHeight="1" x14ac:dyDescent="0.2">
      <c r="A4" s="9" t="s">
        <v>1673</v>
      </c>
      <c r="B4" s="10"/>
      <c r="C4" s="58">
        <f>Licitación_N°</f>
        <v>0</v>
      </c>
    </row>
    <row r="5" spans="1:13" s="5" customFormat="1" ht="20.100000000000001" customHeight="1" x14ac:dyDescent="0.2">
      <c r="A5" s="9" t="s">
        <v>1678</v>
      </c>
      <c r="B5" s="10"/>
      <c r="C5" s="59">
        <f>Plazo_Obra</f>
        <v>180</v>
      </c>
    </row>
    <row r="6" spans="1:13" s="5" customFormat="1" ht="20.100000000000001" customHeight="1" x14ac:dyDescent="0.2">
      <c r="A6" s="9" t="s">
        <v>1680</v>
      </c>
      <c r="B6" s="9"/>
      <c r="C6" s="9">
        <f>Contratista</f>
        <v>0</v>
      </c>
    </row>
    <row r="7" spans="1:13" s="2" customFormat="1" ht="20.100000000000001" customHeight="1" x14ac:dyDescent="0.2"/>
    <row r="8" spans="1:13" s="2" customFormat="1" ht="20.100000000000001" customHeight="1" x14ac:dyDescent="0.2">
      <c r="A8" s="433" t="s">
        <v>1749</v>
      </c>
      <c r="B8" s="434"/>
      <c r="C8" s="434"/>
      <c r="D8" s="435"/>
      <c r="E8" s="6"/>
      <c r="F8" s="6"/>
      <c r="G8" s="6"/>
      <c r="H8" s="6"/>
      <c r="I8" s="6"/>
      <c r="J8" s="6"/>
      <c r="K8" s="6"/>
      <c r="L8" s="6"/>
    </row>
    <row r="10" spans="1:13" ht="20.100000000000001" customHeight="1" x14ac:dyDescent="0.2">
      <c r="A10" s="436" t="s">
        <v>1689</v>
      </c>
      <c r="B10" s="437" t="s">
        <v>1690</v>
      </c>
      <c r="C10" s="437"/>
      <c r="D10" s="438" t="s">
        <v>1711</v>
      </c>
      <c r="E10" s="42"/>
      <c r="F10" s="431" t="s">
        <v>1750</v>
      </c>
      <c r="G10" s="432"/>
      <c r="H10" s="432"/>
      <c r="I10" s="432"/>
      <c r="J10" s="432"/>
      <c r="K10" s="432"/>
      <c r="L10" s="13"/>
      <c r="M10" s="429" t="s">
        <v>1751</v>
      </c>
    </row>
    <row r="11" spans="1:13" ht="20.100000000000001" customHeight="1" x14ac:dyDescent="0.2">
      <c r="A11" s="436"/>
      <c r="B11" s="437"/>
      <c r="C11" s="437"/>
      <c r="D11" s="438"/>
      <c r="E11" s="42">
        <v>0</v>
      </c>
      <c r="F11" s="20">
        <v>1</v>
      </c>
      <c r="G11" s="20">
        <v>2</v>
      </c>
      <c r="H11" s="20">
        <v>3</v>
      </c>
      <c r="I11" s="20">
        <v>4</v>
      </c>
      <c r="J11" s="20">
        <v>5</v>
      </c>
      <c r="K11" s="20">
        <v>6</v>
      </c>
      <c r="L11" s="14"/>
      <c r="M11" s="430"/>
    </row>
    <row r="12" spans="1:13" ht="20.100000000000001" customHeight="1" x14ac:dyDescent="0.2">
      <c r="A12" s="21"/>
      <c r="B12" s="47"/>
      <c r="C12" s="47"/>
      <c r="D12" s="48"/>
      <c r="E12" s="42"/>
      <c r="F12" s="239"/>
      <c r="G12" s="239"/>
      <c r="H12" s="239"/>
      <c r="I12" s="239"/>
      <c r="J12" s="239"/>
      <c r="K12" s="239"/>
      <c r="L12" s="14"/>
      <c r="M12" s="70"/>
    </row>
    <row r="13" spans="1:13" ht="20.100000000000001" customHeight="1" x14ac:dyDescent="0.2">
      <c r="A13" s="45">
        <f>CyP!A18</f>
        <v>1</v>
      </c>
      <c r="B13" s="427" t="str">
        <f t="shared" ref="B13" si="0">IFERROR(VLOOKUP(A13,Tabla_CyP,2,FALSE),"")</f>
        <v>TRABAJOS PRELIMINARES</v>
      </c>
      <c r="C13" s="428"/>
      <c r="D13" s="11">
        <f t="shared" ref="D13" si="1">IFERROR(VLOOKUP(A13,Tabla_CyP,9,FALSE),0)</f>
        <v>0</v>
      </c>
      <c r="E13" s="22"/>
      <c r="F13" s="239"/>
      <c r="G13" s="239"/>
      <c r="H13" s="239"/>
      <c r="I13" s="239"/>
      <c r="J13" s="239"/>
      <c r="K13" s="239"/>
      <c r="L13" s="15"/>
      <c r="M13" s="16">
        <f t="shared" ref="M13" si="2">SUM(F13:K13)</f>
        <v>0</v>
      </c>
    </row>
    <row r="14" spans="1:13" ht="20.100000000000001" customHeight="1" x14ac:dyDescent="0.2">
      <c r="A14" s="45" t="str">
        <f>CyP!A19</f>
        <v>1.1</v>
      </c>
      <c r="B14" s="427" t="str">
        <f t="shared" ref="B14" si="3">IFERROR(VLOOKUP(A14,Tabla_CyP,2,FALSE),"")</f>
        <v>Preparación y Limpieza del terreno</v>
      </c>
      <c r="C14" s="428"/>
      <c r="D14" s="11">
        <f t="shared" ref="D14" si="4">IFERROR(VLOOKUP(A14,Tabla_CyP,9,FALSE),0)</f>
        <v>0</v>
      </c>
      <c r="E14" s="22"/>
      <c r="F14" s="239"/>
      <c r="G14" s="239"/>
      <c r="H14" s="239"/>
      <c r="I14" s="239"/>
      <c r="J14" s="239"/>
      <c r="K14" s="239"/>
      <c r="L14" s="15"/>
      <c r="M14" s="16">
        <f t="shared" ref="M14" si="5">SUM(F14:K14)</f>
        <v>0</v>
      </c>
    </row>
    <row r="15" spans="1:13" ht="20.100000000000001" customHeight="1" x14ac:dyDescent="0.2">
      <c r="A15" s="45" t="str">
        <f>CyP!A20</f>
        <v>1.1.1</v>
      </c>
      <c r="B15" s="427" t="str">
        <f t="shared" ref="B15:B78" si="6">IFERROR(VLOOKUP(A15,Tabla_CyP,2,FALSE),"")</f>
        <v>Limpieza de los Terrenos</v>
      </c>
      <c r="C15" s="428"/>
      <c r="D15" s="11">
        <f t="shared" ref="D15:D78" si="7">IFERROR(VLOOKUP(A15,Tabla_CyP,9,FALSE),0)</f>
        <v>0</v>
      </c>
      <c r="E15" s="22"/>
      <c r="F15" s="239"/>
      <c r="G15" s="239"/>
      <c r="H15" s="239"/>
      <c r="I15" s="239"/>
      <c r="J15" s="239"/>
      <c r="K15" s="239"/>
      <c r="L15" s="15"/>
      <c r="M15" s="16">
        <f t="shared" ref="M15:M78" si="8">SUM(F15:K15)</f>
        <v>0</v>
      </c>
    </row>
    <row r="16" spans="1:13" ht="20.100000000000001" customHeight="1" x14ac:dyDescent="0.2">
      <c r="A16" s="45" t="str">
        <f>CyP!A21</f>
        <v>1.1.2</v>
      </c>
      <c r="B16" s="427" t="str">
        <f t="shared" si="6"/>
        <v>Erradicación de arbustos y/o árboles</v>
      </c>
      <c r="C16" s="428"/>
      <c r="D16" s="11">
        <f t="shared" si="7"/>
        <v>0</v>
      </c>
      <c r="E16" s="22"/>
      <c r="F16" s="239"/>
      <c r="G16" s="239"/>
      <c r="H16" s="239"/>
      <c r="I16" s="239"/>
      <c r="J16" s="239"/>
      <c r="K16" s="239"/>
      <c r="L16" s="15"/>
      <c r="M16" s="16">
        <f t="shared" si="8"/>
        <v>0</v>
      </c>
    </row>
    <row r="17" spans="1:13" ht="20.100000000000001" customHeight="1" x14ac:dyDescent="0.2">
      <c r="A17" s="45" t="str">
        <f>CyP!A22</f>
        <v>1.1.5</v>
      </c>
      <c r="B17" s="427" t="str">
        <f t="shared" si="6"/>
        <v xml:space="preserve">Provisión y colocación de Cartel de Obra </v>
      </c>
      <c r="C17" s="428"/>
      <c r="D17" s="11">
        <f t="shared" si="7"/>
        <v>0</v>
      </c>
      <c r="E17" s="22"/>
      <c r="F17" s="239"/>
      <c r="G17" s="239"/>
      <c r="H17" s="239"/>
      <c r="I17" s="239"/>
      <c r="J17" s="239"/>
      <c r="K17" s="239"/>
      <c r="L17" s="15"/>
      <c r="M17" s="16">
        <f t="shared" si="8"/>
        <v>0</v>
      </c>
    </row>
    <row r="18" spans="1:13" ht="20.100000000000001" customHeight="1" x14ac:dyDescent="0.2">
      <c r="A18" s="45" t="str">
        <f>CyP!A23</f>
        <v>1.2</v>
      </c>
      <c r="B18" s="427" t="str">
        <f t="shared" si="6"/>
        <v>Replanteo y Otros</v>
      </c>
      <c r="C18" s="428"/>
      <c r="D18" s="11">
        <f t="shared" si="7"/>
        <v>0</v>
      </c>
      <c r="E18" s="22"/>
      <c r="F18" s="239"/>
      <c r="G18" s="239"/>
      <c r="H18" s="239"/>
      <c r="I18" s="239"/>
      <c r="J18" s="239"/>
      <c r="K18" s="239"/>
      <c r="L18" s="15"/>
      <c r="M18" s="16">
        <f t="shared" si="8"/>
        <v>0</v>
      </c>
    </row>
    <row r="19" spans="1:13" ht="20.100000000000001" customHeight="1" x14ac:dyDescent="0.2">
      <c r="A19" s="45" t="str">
        <f>CyP!A24</f>
        <v>1.2.1</v>
      </c>
      <c r="B19" s="427" t="str">
        <f t="shared" si="6"/>
        <v>Replanteo</v>
      </c>
      <c r="C19" s="428"/>
      <c r="D19" s="11">
        <f t="shared" si="7"/>
        <v>0</v>
      </c>
      <c r="E19" s="22"/>
      <c r="F19" s="239"/>
      <c r="G19" s="239"/>
      <c r="H19" s="239"/>
      <c r="I19" s="239"/>
      <c r="J19" s="239"/>
      <c r="K19" s="239"/>
      <c r="L19" s="15"/>
      <c r="M19" s="16">
        <f t="shared" si="8"/>
        <v>0</v>
      </c>
    </row>
    <row r="20" spans="1:13" ht="20.100000000000001" customHeight="1" x14ac:dyDescent="0.2">
      <c r="A20" s="45" t="str">
        <f>CyP!A25</f>
        <v>1.2.3</v>
      </c>
      <c r="B20" s="427" t="str">
        <f t="shared" si="6"/>
        <v>Vallados y Cierres perimetrales de Obra</v>
      </c>
      <c r="C20" s="428"/>
      <c r="D20" s="11">
        <f t="shared" si="7"/>
        <v>0</v>
      </c>
      <c r="E20" s="22"/>
      <c r="F20" s="239"/>
      <c r="G20" s="239"/>
      <c r="H20" s="239"/>
      <c r="I20" s="239"/>
      <c r="J20" s="239"/>
      <c r="K20" s="239"/>
      <c r="L20" s="15"/>
      <c r="M20" s="16">
        <f t="shared" si="8"/>
        <v>0</v>
      </c>
    </row>
    <row r="21" spans="1:13" ht="20.100000000000001" customHeight="1" x14ac:dyDescent="0.2">
      <c r="A21" s="45" t="str">
        <f>CyP!A26</f>
        <v>1.3</v>
      </c>
      <c r="B21" s="427" t="str">
        <f t="shared" si="6"/>
        <v>Actividades Complementarias</v>
      </c>
      <c r="C21" s="428"/>
      <c r="D21" s="11">
        <f t="shared" si="7"/>
        <v>0</v>
      </c>
      <c r="E21" s="22"/>
      <c r="F21" s="239"/>
      <c r="G21" s="239"/>
      <c r="H21" s="239"/>
      <c r="I21" s="239"/>
      <c r="J21" s="239"/>
      <c r="K21" s="239"/>
      <c r="L21" s="15"/>
      <c r="M21" s="16">
        <f t="shared" si="8"/>
        <v>0</v>
      </c>
    </row>
    <row r="22" spans="1:13" ht="20.100000000000001" customHeight="1" x14ac:dyDescent="0.2">
      <c r="A22" s="45" t="str">
        <f>CyP!A27</f>
        <v>1.3.1</v>
      </c>
      <c r="B22" s="427" t="str">
        <f t="shared" si="6"/>
        <v>Vigilancia y alumbrado de obra</v>
      </c>
      <c r="C22" s="428"/>
      <c r="D22" s="11">
        <f t="shared" si="7"/>
        <v>0</v>
      </c>
      <c r="E22" s="22"/>
      <c r="F22" s="239"/>
      <c r="G22" s="239"/>
      <c r="H22" s="239"/>
      <c r="I22" s="239"/>
      <c r="J22" s="239"/>
      <c r="K22" s="239"/>
      <c r="L22" s="15"/>
      <c r="M22" s="16">
        <f t="shared" si="8"/>
        <v>0</v>
      </c>
    </row>
    <row r="23" spans="1:13" ht="20.100000000000001" customHeight="1" x14ac:dyDescent="0.2">
      <c r="A23" s="45" t="str">
        <f>CyP!A28</f>
        <v>1.3.2</v>
      </c>
      <c r="B23" s="427" t="str">
        <f t="shared" si="6"/>
        <v>Energia de obra, Agua para la construcción</v>
      </c>
      <c r="C23" s="428"/>
      <c r="D23" s="11">
        <f t="shared" si="7"/>
        <v>0</v>
      </c>
      <c r="E23" s="22"/>
      <c r="F23" s="239"/>
      <c r="G23" s="239"/>
      <c r="H23" s="239"/>
      <c r="I23" s="239"/>
      <c r="J23" s="239"/>
      <c r="K23" s="239"/>
      <c r="L23" s="15"/>
      <c r="M23" s="16">
        <f t="shared" si="8"/>
        <v>0</v>
      </c>
    </row>
    <row r="24" spans="1:13" ht="20.100000000000001" customHeight="1" x14ac:dyDescent="0.2">
      <c r="A24" s="45" t="str">
        <f>CyP!A29</f>
        <v>1.3.3</v>
      </c>
      <c r="B24" s="427" t="str">
        <f t="shared" si="6"/>
        <v>Construcción del obrador, depósitos de materiales, sanitario del personal</v>
      </c>
      <c r="C24" s="428"/>
      <c r="D24" s="11">
        <f t="shared" si="7"/>
        <v>0</v>
      </c>
      <c r="E24" s="22"/>
      <c r="F24" s="239"/>
      <c r="G24" s="239"/>
      <c r="H24" s="239"/>
      <c r="I24" s="239"/>
      <c r="J24" s="239"/>
      <c r="K24" s="239"/>
      <c r="L24" s="15"/>
      <c r="M24" s="16">
        <f t="shared" si="8"/>
        <v>0</v>
      </c>
    </row>
    <row r="25" spans="1:13" ht="20.100000000000001" customHeight="1" x14ac:dyDescent="0.2">
      <c r="A25" s="45" t="str">
        <f>CyP!A30</f>
        <v>1.3.4</v>
      </c>
      <c r="B25" s="427" t="str">
        <f t="shared" si="6"/>
        <v>Oficina para la inspección</v>
      </c>
      <c r="C25" s="428"/>
      <c r="D25" s="11">
        <f t="shared" si="7"/>
        <v>0</v>
      </c>
      <c r="E25" s="22"/>
      <c r="F25" s="239"/>
      <c r="G25" s="239"/>
      <c r="H25" s="239"/>
      <c r="I25" s="239"/>
      <c r="J25" s="239"/>
      <c r="K25" s="239"/>
      <c r="L25" s="15"/>
      <c r="M25" s="16">
        <f t="shared" si="8"/>
        <v>0</v>
      </c>
    </row>
    <row r="26" spans="1:13" ht="20.100000000000001" customHeight="1" x14ac:dyDescent="0.2">
      <c r="A26" s="45" t="str">
        <f>CyP!A31</f>
        <v>1.3.5</v>
      </c>
      <c r="B26" s="427" t="str">
        <f t="shared" si="6"/>
        <v>Higiene y seguridad en el trabajo</v>
      </c>
      <c r="C26" s="428"/>
      <c r="D26" s="11">
        <f t="shared" si="7"/>
        <v>0</v>
      </c>
      <c r="E26" s="22"/>
      <c r="F26" s="239"/>
      <c r="G26" s="239"/>
      <c r="H26" s="239"/>
      <c r="I26" s="239"/>
      <c r="J26" s="239"/>
      <c r="K26" s="239"/>
      <c r="L26" s="15"/>
      <c r="M26" s="16">
        <f t="shared" si="8"/>
        <v>0</v>
      </c>
    </row>
    <row r="27" spans="1:13" ht="20.100000000000001" customHeight="1" x14ac:dyDescent="0.2">
      <c r="A27" s="45" t="str">
        <f>CyP!A32</f>
        <v>2</v>
      </c>
      <c r="B27" s="427" t="str">
        <f t="shared" si="6"/>
        <v>MOVIMIENTOS DE SUELO</v>
      </c>
      <c r="C27" s="428"/>
      <c r="D27" s="11">
        <f t="shared" si="7"/>
        <v>0</v>
      </c>
      <c r="E27" s="22"/>
      <c r="F27" s="239"/>
      <c r="G27" s="239"/>
      <c r="H27" s="239"/>
      <c r="I27" s="239"/>
      <c r="J27" s="239"/>
      <c r="K27" s="239"/>
      <c r="L27" s="15"/>
      <c r="M27" s="16">
        <f t="shared" si="8"/>
        <v>0</v>
      </c>
    </row>
    <row r="28" spans="1:13" ht="20.100000000000001" customHeight="1" x14ac:dyDescent="0.2">
      <c r="A28" s="45" t="str">
        <f>CyP!A33</f>
        <v>2.1</v>
      </c>
      <c r="B28" s="427" t="str">
        <f t="shared" si="6"/>
        <v>Terraplenamientos, Rellenos y Compactación</v>
      </c>
      <c r="C28" s="428"/>
      <c r="D28" s="11">
        <f t="shared" si="7"/>
        <v>0</v>
      </c>
      <c r="E28" s="22"/>
      <c r="F28" s="239"/>
      <c r="G28" s="239"/>
      <c r="H28" s="239"/>
      <c r="I28" s="239"/>
      <c r="J28" s="239"/>
      <c r="K28" s="239"/>
      <c r="L28" s="15"/>
      <c r="M28" s="16">
        <f t="shared" si="8"/>
        <v>0</v>
      </c>
    </row>
    <row r="29" spans="1:13" ht="20.100000000000001" customHeight="1" x14ac:dyDescent="0.2">
      <c r="A29" s="45" t="str">
        <f>CyP!A34</f>
        <v>2.1.1</v>
      </c>
      <c r="B29" s="427" t="str">
        <f t="shared" si="6"/>
        <v>Relleno y Compactación</v>
      </c>
      <c r="C29" s="428"/>
      <c r="D29" s="11">
        <f t="shared" si="7"/>
        <v>0</v>
      </c>
      <c r="E29" s="22"/>
      <c r="F29" s="239"/>
      <c r="G29" s="239"/>
      <c r="H29" s="239"/>
      <c r="I29" s="239"/>
      <c r="J29" s="239"/>
      <c r="K29" s="239"/>
      <c r="L29" s="15"/>
      <c r="M29" s="16">
        <f t="shared" si="8"/>
        <v>0</v>
      </c>
    </row>
    <row r="30" spans="1:13" ht="20.100000000000001" customHeight="1" x14ac:dyDescent="0.2">
      <c r="A30" s="45" t="str">
        <f>CyP!A35</f>
        <v>2.1.2</v>
      </c>
      <c r="B30" s="427" t="str">
        <f t="shared" si="6"/>
        <v>Relleno de zanjas y conductos</v>
      </c>
      <c r="C30" s="428"/>
      <c r="D30" s="11">
        <f t="shared" si="7"/>
        <v>0</v>
      </c>
      <c r="E30" s="22"/>
      <c r="F30" s="239"/>
      <c r="G30" s="239"/>
      <c r="H30" s="239"/>
      <c r="I30" s="239"/>
      <c r="J30" s="239"/>
      <c r="K30" s="239"/>
      <c r="L30" s="15"/>
      <c r="M30" s="16">
        <f t="shared" si="8"/>
        <v>0</v>
      </c>
    </row>
    <row r="31" spans="1:13" ht="20.100000000000001" customHeight="1" x14ac:dyDescent="0.2">
      <c r="A31" s="45" t="str">
        <f>CyP!A36</f>
        <v>2.1.3</v>
      </c>
      <c r="B31" s="427" t="str">
        <f t="shared" si="6"/>
        <v>Relleno bajo contrapiso</v>
      </c>
      <c r="C31" s="428"/>
      <c r="D31" s="11">
        <f t="shared" si="7"/>
        <v>0</v>
      </c>
      <c r="E31" s="22"/>
      <c r="F31" s="239"/>
      <c r="G31" s="239"/>
      <c r="H31" s="239"/>
      <c r="I31" s="239"/>
      <c r="J31" s="239"/>
      <c r="K31" s="239"/>
      <c r="L31" s="15"/>
      <c r="M31" s="16">
        <f t="shared" si="8"/>
        <v>0</v>
      </c>
    </row>
    <row r="32" spans="1:13" ht="20.100000000000001" customHeight="1" x14ac:dyDescent="0.2">
      <c r="A32" s="45" t="str">
        <f>CyP!A37</f>
        <v>2.1.4</v>
      </c>
      <c r="B32" s="427" t="str">
        <f t="shared" si="6"/>
        <v>Nivelación del Terreno</v>
      </c>
      <c r="C32" s="428"/>
      <c r="D32" s="11">
        <f t="shared" si="7"/>
        <v>0</v>
      </c>
      <c r="E32" s="22"/>
      <c r="F32" s="239"/>
      <c r="G32" s="239"/>
      <c r="H32" s="239"/>
      <c r="I32" s="239"/>
      <c r="J32" s="239"/>
      <c r="K32" s="239"/>
      <c r="L32" s="15"/>
      <c r="M32" s="16">
        <f t="shared" si="8"/>
        <v>0</v>
      </c>
    </row>
    <row r="33" spans="1:13" ht="20.100000000000001" customHeight="1" x14ac:dyDescent="0.2">
      <c r="A33" s="45" t="str">
        <f>CyP!A38</f>
        <v>2.2</v>
      </c>
      <c r="B33" s="427" t="str">
        <f t="shared" si="6"/>
        <v>Excavaciones</v>
      </c>
      <c r="C33" s="428"/>
      <c r="D33" s="11">
        <f t="shared" si="7"/>
        <v>0</v>
      </c>
      <c r="E33" s="22"/>
      <c r="F33" s="239"/>
      <c r="G33" s="239"/>
      <c r="H33" s="239"/>
      <c r="I33" s="239"/>
      <c r="J33" s="239"/>
      <c r="K33" s="239"/>
      <c r="L33" s="15"/>
      <c r="M33" s="16">
        <f t="shared" si="8"/>
        <v>0</v>
      </c>
    </row>
    <row r="34" spans="1:13" ht="20.100000000000001" customHeight="1" x14ac:dyDescent="0.2">
      <c r="A34" s="45" t="str">
        <f>CyP!A39</f>
        <v>2.2.2</v>
      </c>
      <c r="B34" s="427" t="str">
        <f t="shared" si="6"/>
        <v>Excavación para fundaciones</v>
      </c>
      <c r="C34" s="428"/>
      <c r="D34" s="11">
        <f t="shared" si="7"/>
        <v>0</v>
      </c>
      <c r="E34" s="22"/>
      <c r="F34" s="239"/>
      <c r="G34" s="239"/>
      <c r="H34" s="239"/>
      <c r="I34" s="239"/>
      <c r="J34" s="239"/>
      <c r="K34" s="239"/>
      <c r="L34" s="15"/>
      <c r="M34" s="16">
        <f t="shared" si="8"/>
        <v>0</v>
      </c>
    </row>
    <row r="35" spans="1:13" ht="20.100000000000001" customHeight="1" x14ac:dyDescent="0.2">
      <c r="A35" s="45" t="str">
        <f>CyP!A40</f>
        <v>3</v>
      </c>
      <c r="B35" s="427" t="str">
        <f t="shared" si="6"/>
        <v>ESTRUCTURAS RESISTENTES</v>
      </c>
      <c r="C35" s="428"/>
      <c r="D35" s="11">
        <f t="shared" si="7"/>
        <v>0</v>
      </c>
      <c r="E35" s="22"/>
      <c r="F35" s="239"/>
      <c r="G35" s="239"/>
      <c r="H35" s="239"/>
      <c r="I35" s="239"/>
      <c r="J35" s="239"/>
      <c r="K35" s="239"/>
      <c r="L35" s="15"/>
      <c r="M35" s="16">
        <f t="shared" si="8"/>
        <v>0</v>
      </c>
    </row>
    <row r="36" spans="1:13" ht="20.100000000000001" customHeight="1" x14ac:dyDescent="0.2">
      <c r="A36" s="45" t="str">
        <f>CyP!A41</f>
        <v>3.1</v>
      </c>
      <c r="B36" s="427" t="str">
        <f t="shared" si="6"/>
        <v>Hormigones Simples - No estructurales</v>
      </c>
      <c r="C36" s="428"/>
      <c r="D36" s="11">
        <f t="shared" si="7"/>
        <v>0</v>
      </c>
      <c r="E36" s="22"/>
      <c r="F36" s="239"/>
      <c r="G36" s="239"/>
      <c r="H36" s="239"/>
      <c r="I36" s="239"/>
      <c r="J36" s="239"/>
      <c r="K36" s="239"/>
      <c r="L36" s="15"/>
      <c r="M36" s="16">
        <f t="shared" si="8"/>
        <v>0</v>
      </c>
    </row>
    <row r="37" spans="1:13" ht="20.100000000000001" customHeight="1" x14ac:dyDescent="0.2">
      <c r="A37" s="45" t="str">
        <f>CyP!A42</f>
        <v>3.1.1</v>
      </c>
      <c r="B37" s="427" t="str">
        <f t="shared" si="6"/>
        <v xml:space="preserve">Hormigón de Limpieza </v>
      </c>
      <c r="C37" s="428"/>
      <c r="D37" s="11">
        <f t="shared" si="7"/>
        <v>0</v>
      </c>
      <c r="E37" s="22"/>
      <c r="F37" s="239"/>
      <c r="G37" s="239"/>
      <c r="H37" s="239"/>
      <c r="I37" s="239"/>
      <c r="J37" s="239"/>
      <c r="K37" s="239"/>
      <c r="L37" s="15"/>
      <c r="M37" s="16">
        <f t="shared" si="8"/>
        <v>0</v>
      </c>
    </row>
    <row r="38" spans="1:13" ht="20.100000000000001" customHeight="1" x14ac:dyDescent="0.2">
      <c r="A38" s="45" t="str">
        <f>CyP!A43</f>
        <v>3.2</v>
      </c>
      <c r="B38" s="427" t="str">
        <f t="shared" si="6"/>
        <v xml:space="preserve">Estructuras Resistentes de Hº Aº </v>
      </c>
      <c r="C38" s="428"/>
      <c r="D38" s="11">
        <f t="shared" si="7"/>
        <v>0</v>
      </c>
      <c r="E38" s="22"/>
      <c r="F38" s="239"/>
      <c r="G38" s="239"/>
      <c r="H38" s="239"/>
      <c r="I38" s="239"/>
      <c r="J38" s="239"/>
      <c r="K38" s="239"/>
      <c r="L38" s="15"/>
      <c r="M38" s="16">
        <f t="shared" si="8"/>
        <v>0</v>
      </c>
    </row>
    <row r="39" spans="1:13" ht="20.100000000000001" customHeight="1" x14ac:dyDescent="0.2">
      <c r="A39" s="45" t="str">
        <f>CyP!A44</f>
        <v>3.2.3</v>
      </c>
      <c r="B39" s="427" t="str">
        <f t="shared" si="6"/>
        <v>Bases con parrilla</v>
      </c>
      <c r="C39" s="428"/>
      <c r="D39" s="11">
        <f t="shared" si="7"/>
        <v>0</v>
      </c>
      <c r="E39" s="22"/>
      <c r="F39" s="239"/>
      <c r="G39" s="239"/>
      <c r="H39" s="239"/>
      <c r="I39" s="239"/>
      <c r="J39" s="239"/>
      <c r="K39" s="239"/>
      <c r="L39" s="15"/>
      <c r="M39" s="16">
        <f t="shared" si="8"/>
        <v>0</v>
      </c>
    </row>
    <row r="40" spans="1:13" ht="20.100000000000001" customHeight="1" x14ac:dyDescent="0.2">
      <c r="A40" s="45" t="str">
        <f>CyP!A45</f>
        <v>3.2.7</v>
      </c>
      <c r="B40" s="427" t="str">
        <f t="shared" si="6"/>
        <v>Plateas de Fundacion</v>
      </c>
      <c r="C40" s="428"/>
      <c r="D40" s="11">
        <f t="shared" si="7"/>
        <v>0</v>
      </c>
      <c r="E40" s="22"/>
      <c r="F40" s="239"/>
      <c r="G40" s="239"/>
      <c r="H40" s="239"/>
      <c r="I40" s="239"/>
      <c r="J40" s="239"/>
      <c r="K40" s="239"/>
      <c r="L40" s="15"/>
      <c r="M40" s="16">
        <f t="shared" si="8"/>
        <v>0</v>
      </c>
    </row>
    <row r="41" spans="1:13" ht="20.100000000000001" customHeight="1" x14ac:dyDescent="0.2">
      <c r="A41" s="45" t="str">
        <f>CyP!A46</f>
        <v>3.2.8</v>
      </c>
      <c r="B41" s="427" t="str">
        <f t="shared" si="6"/>
        <v>Zapatas Corridas</v>
      </c>
      <c r="C41" s="428"/>
      <c r="D41" s="11">
        <f t="shared" si="7"/>
        <v>0</v>
      </c>
      <c r="E41" s="22"/>
      <c r="F41" s="239"/>
      <c r="G41" s="239"/>
      <c r="H41" s="239"/>
      <c r="I41" s="239"/>
      <c r="J41" s="239"/>
      <c r="K41" s="239"/>
      <c r="L41" s="15"/>
      <c r="M41" s="16">
        <f t="shared" si="8"/>
        <v>0</v>
      </c>
    </row>
    <row r="42" spans="1:13" ht="20.100000000000001" customHeight="1" x14ac:dyDescent="0.2">
      <c r="A42" s="45" t="str">
        <f>CyP!A47</f>
        <v>3.2.9</v>
      </c>
      <c r="B42" s="427" t="str">
        <f t="shared" si="6"/>
        <v>Vigas de Fundaciones</v>
      </c>
      <c r="C42" s="428"/>
      <c r="D42" s="11">
        <f t="shared" si="7"/>
        <v>0</v>
      </c>
      <c r="E42" s="22"/>
      <c r="F42" s="239"/>
      <c r="G42" s="239"/>
      <c r="H42" s="239"/>
      <c r="I42" s="239"/>
      <c r="J42" s="239"/>
      <c r="K42" s="239"/>
      <c r="L42" s="15"/>
      <c r="M42" s="16">
        <f t="shared" si="8"/>
        <v>0</v>
      </c>
    </row>
    <row r="43" spans="1:13" ht="20.100000000000001" customHeight="1" x14ac:dyDescent="0.2">
      <c r="A43" s="45" t="str">
        <f>CyP!A48</f>
        <v>3.2.10</v>
      </c>
      <c r="B43" s="427" t="str">
        <f t="shared" si="6"/>
        <v>Vigas de arriostramiento</v>
      </c>
      <c r="C43" s="428"/>
      <c r="D43" s="11">
        <f t="shared" si="7"/>
        <v>0</v>
      </c>
      <c r="E43" s="22"/>
      <c r="F43" s="239"/>
      <c r="G43" s="239"/>
      <c r="H43" s="239"/>
      <c r="I43" s="239"/>
      <c r="J43" s="239"/>
      <c r="K43" s="239"/>
      <c r="L43" s="15"/>
      <c r="M43" s="16">
        <f t="shared" si="8"/>
        <v>0</v>
      </c>
    </row>
    <row r="44" spans="1:13" ht="20.100000000000001" customHeight="1" x14ac:dyDescent="0.2">
      <c r="A44" s="45" t="str">
        <f>CyP!A49</f>
        <v>3.2.11</v>
      </c>
      <c r="B44" s="427" t="str">
        <f t="shared" si="6"/>
        <v>Columnas de encadenado</v>
      </c>
      <c r="C44" s="428"/>
      <c r="D44" s="11">
        <f t="shared" si="7"/>
        <v>0</v>
      </c>
      <c r="E44" s="22"/>
      <c r="F44" s="239"/>
      <c r="G44" s="239"/>
      <c r="H44" s="239"/>
      <c r="I44" s="239"/>
      <c r="J44" s="239"/>
      <c r="K44" s="239"/>
      <c r="L44" s="15"/>
      <c r="M44" s="16">
        <f t="shared" si="8"/>
        <v>0</v>
      </c>
    </row>
    <row r="45" spans="1:13" ht="20.100000000000001" customHeight="1" x14ac:dyDescent="0.2">
      <c r="A45" s="45" t="str">
        <f>CyP!A50</f>
        <v>3.2.12</v>
      </c>
      <c r="B45" s="427" t="str">
        <f t="shared" si="6"/>
        <v>Columnas de carga</v>
      </c>
      <c r="C45" s="428"/>
      <c r="D45" s="11">
        <f t="shared" si="7"/>
        <v>0</v>
      </c>
      <c r="E45" s="22"/>
      <c r="F45" s="239"/>
      <c r="G45" s="239"/>
      <c r="H45" s="239"/>
      <c r="I45" s="239"/>
      <c r="J45" s="239"/>
      <c r="K45" s="239"/>
      <c r="L45" s="15"/>
      <c r="M45" s="16">
        <f t="shared" si="8"/>
        <v>0</v>
      </c>
    </row>
    <row r="46" spans="1:13" ht="20.100000000000001" customHeight="1" x14ac:dyDescent="0.2">
      <c r="A46" s="45" t="str">
        <f>CyP!A51</f>
        <v>3.2.13</v>
      </c>
      <c r="B46" s="427" t="str">
        <f t="shared" si="6"/>
        <v>Vigas de encadenado y dintel</v>
      </c>
      <c r="C46" s="428"/>
      <c r="D46" s="11">
        <f t="shared" si="7"/>
        <v>0</v>
      </c>
      <c r="E46" s="22"/>
      <c r="F46" s="239"/>
      <c r="G46" s="239"/>
      <c r="H46" s="239"/>
      <c r="I46" s="239"/>
      <c r="J46" s="239"/>
      <c r="K46" s="239"/>
      <c r="L46" s="15"/>
      <c r="M46" s="16">
        <f t="shared" si="8"/>
        <v>0</v>
      </c>
    </row>
    <row r="47" spans="1:13" ht="20.100000000000001" customHeight="1" x14ac:dyDescent="0.2">
      <c r="A47" s="45" t="str">
        <f>CyP!A52</f>
        <v>3.2.14</v>
      </c>
      <c r="B47" s="427" t="str">
        <f t="shared" si="6"/>
        <v xml:space="preserve">Vigas de Carga </v>
      </c>
      <c r="C47" s="428"/>
      <c r="D47" s="11">
        <f t="shared" si="7"/>
        <v>0</v>
      </c>
      <c r="E47" s="22"/>
      <c r="F47" s="239"/>
      <c r="G47" s="239"/>
      <c r="H47" s="239"/>
      <c r="I47" s="239"/>
      <c r="J47" s="239"/>
      <c r="K47" s="239"/>
      <c r="L47" s="15"/>
      <c r="M47" s="16">
        <f t="shared" si="8"/>
        <v>0</v>
      </c>
    </row>
    <row r="48" spans="1:13" ht="20.100000000000001" customHeight="1" x14ac:dyDescent="0.2">
      <c r="A48" s="45" t="str">
        <f>CyP!A53</f>
        <v>3.2.17</v>
      </c>
      <c r="B48" s="427" t="str">
        <f t="shared" si="6"/>
        <v>Tabiques de Hormigón armado</v>
      </c>
      <c r="C48" s="428"/>
      <c r="D48" s="11">
        <f t="shared" si="7"/>
        <v>0</v>
      </c>
      <c r="E48" s="22"/>
      <c r="F48" s="239"/>
      <c r="G48" s="239"/>
      <c r="H48" s="239"/>
      <c r="I48" s="239"/>
      <c r="J48" s="239"/>
      <c r="K48" s="239"/>
      <c r="L48" s="15"/>
      <c r="M48" s="16">
        <f t="shared" si="8"/>
        <v>0</v>
      </c>
    </row>
    <row r="49" spans="1:13" ht="20.100000000000001" customHeight="1" x14ac:dyDescent="0.2">
      <c r="A49" s="45" t="str">
        <f>CyP!A54</f>
        <v>3.3</v>
      </c>
      <c r="B49" s="427" t="str">
        <f t="shared" si="6"/>
        <v>Estructuras Metálicas</v>
      </c>
      <c r="C49" s="428"/>
      <c r="D49" s="11">
        <f t="shared" si="7"/>
        <v>0</v>
      </c>
      <c r="E49" s="22"/>
      <c r="F49" s="239"/>
      <c r="G49" s="239"/>
      <c r="H49" s="239"/>
      <c r="I49" s="239"/>
      <c r="J49" s="239"/>
      <c r="K49" s="239"/>
      <c r="L49" s="15"/>
      <c r="M49" s="16">
        <f t="shared" si="8"/>
        <v>0</v>
      </c>
    </row>
    <row r="50" spans="1:13" ht="20.100000000000001" customHeight="1" x14ac:dyDescent="0.2">
      <c r="A50" s="45" t="str">
        <f>CyP!A55</f>
        <v>3.3.2</v>
      </c>
      <c r="B50" s="427" t="str">
        <f t="shared" si="6"/>
        <v>Estructura de correas cerchas,  vigas y columnas</v>
      </c>
      <c r="C50" s="428"/>
      <c r="D50" s="11">
        <f t="shared" si="7"/>
        <v>0</v>
      </c>
      <c r="E50" s="22"/>
      <c r="F50" s="239"/>
      <c r="G50" s="239"/>
      <c r="H50" s="239"/>
      <c r="I50" s="239"/>
      <c r="J50" s="239"/>
      <c r="K50" s="239"/>
      <c r="L50" s="15"/>
      <c r="M50" s="16">
        <f t="shared" si="8"/>
        <v>0</v>
      </c>
    </row>
    <row r="51" spans="1:13" ht="20.100000000000001" customHeight="1" x14ac:dyDescent="0.2">
      <c r="A51" s="45" t="str">
        <f>CyP!A56</f>
        <v>3.3.3</v>
      </c>
      <c r="B51" s="427" t="str">
        <f t="shared" si="6"/>
        <v>Estructura soporte de Revestimiento</v>
      </c>
      <c r="C51" s="428"/>
      <c r="D51" s="11">
        <f t="shared" si="7"/>
        <v>0</v>
      </c>
      <c r="E51" s="22"/>
      <c r="F51" s="239"/>
      <c r="G51" s="239"/>
      <c r="H51" s="239"/>
      <c r="I51" s="239"/>
      <c r="J51" s="239"/>
      <c r="K51" s="239"/>
      <c r="L51" s="15"/>
      <c r="M51" s="16">
        <f t="shared" si="8"/>
        <v>0</v>
      </c>
    </row>
    <row r="52" spans="1:13" ht="20.100000000000001" customHeight="1" x14ac:dyDescent="0.2">
      <c r="A52" s="45" t="str">
        <f>CyP!A57</f>
        <v>3.3.4</v>
      </c>
      <c r="B52" s="427" t="str">
        <f t="shared" si="6"/>
        <v>Estructura metálica para tque. de Rva.</v>
      </c>
      <c r="C52" s="428"/>
      <c r="D52" s="11">
        <f t="shared" si="7"/>
        <v>0</v>
      </c>
      <c r="E52" s="22"/>
      <c r="F52" s="239"/>
      <c r="G52" s="239"/>
      <c r="H52" s="239"/>
      <c r="I52" s="239"/>
      <c r="J52" s="239"/>
      <c r="K52" s="239"/>
      <c r="L52" s="15"/>
      <c r="M52" s="16">
        <f t="shared" si="8"/>
        <v>0</v>
      </c>
    </row>
    <row r="53" spans="1:13" ht="20.100000000000001" customHeight="1" x14ac:dyDescent="0.2">
      <c r="A53" s="45" t="str">
        <f>CyP!A58</f>
        <v>3.3.7</v>
      </c>
      <c r="B53" s="427" t="str">
        <f t="shared" si="6"/>
        <v>Cenefa con estructura soporte</v>
      </c>
      <c r="C53" s="428"/>
      <c r="D53" s="11">
        <f t="shared" si="7"/>
        <v>0</v>
      </c>
      <c r="E53" s="22"/>
      <c r="F53" s="239"/>
      <c r="G53" s="239"/>
      <c r="H53" s="239"/>
      <c r="I53" s="239"/>
      <c r="J53" s="239"/>
      <c r="K53" s="239"/>
      <c r="L53" s="15"/>
      <c r="M53" s="16">
        <f t="shared" si="8"/>
        <v>0</v>
      </c>
    </row>
    <row r="54" spans="1:13" ht="20.100000000000001" customHeight="1" x14ac:dyDescent="0.2">
      <c r="A54" s="45" t="str">
        <f>CyP!A59</f>
        <v>4</v>
      </c>
      <c r="B54" s="427" t="str">
        <f t="shared" si="6"/>
        <v>ALBAÑILERIA</v>
      </c>
      <c r="C54" s="428"/>
      <c r="D54" s="11">
        <f t="shared" si="7"/>
        <v>0</v>
      </c>
      <c r="E54" s="22"/>
      <c r="F54" s="239"/>
      <c r="G54" s="239"/>
      <c r="H54" s="239"/>
      <c r="I54" s="239"/>
      <c r="J54" s="239"/>
      <c r="K54" s="239"/>
      <c r="L54" s="15"/>
      <c r="M54" s="16">
        <f t="shared" si="8"/>
        <v>0</v>
      </c>
    </row>
    <row r="55" spans="1:13" ht="20.100000000000001" customHeight="1" x14ac:dyDescent="0.2">
      <c r="A55" s="45" t="str">
        <f>CyP!A60</f>
        <v>4.1</v>
      </c>
      <c r="B55" s="427" t="str">
        <f t="shared" si="6"/>
        <v>Mamposteria</v>
      </c>
      <c r="C55" s="428"/>
      <c r="D55" s="11">
        <f t="shared" si="7"/>
        <v>0</v>
      </c>
      <c r="E55" s="22"/>
      <c r="F55" s="239"/>
      <c r="G55" s="239"/>
      <c r="H55" s="239"/>
      <c r="I55" s="239"/>
      <c r="J55" s="239"/>
      <c r="K55" s="239"/>
      <c r="L55" s="15"/>
      <c r="M55" s="16">
        <f t="shared" si="8"/>
        <v>0</v>
      </c>
    </row>
    <row r="56" spans="1:13" ht="20.100000000000001" customHeight="1" x14ac:dyDescent="0.2">
      <c r="A56" s="45" t="str">
        <f>CyP!A61</f>
        <v>4.1.3</v>
      </c>
      <c r="B56" s="427" t="str">
        <f t="shared" si="6"/>
        <v>Mampostería armada de 0,20m</v>
      </c>
      <c r="C56" s="428"/>
      <c r="D56" s="11">
        <f t="shared" si="7"/>
        <v>0</v>
      </c>
      <c r="E56" s="22"/>
      <c r="F56" s="239"/>
      <c r="G56" s="239"/>
      <c r="H56" s="239"/>
      <c r="I56" s="239"/>
      <c r="J56" s="239"/>
      <c r="K56" s="239"/>
      <c r="L56" s="15"/>
      <c r="M56" s="16">
        <f t="shared" si="8"/>
        <v>0</v>
      </c>
    </row>
    <row r="57" spans="1:13" ht="20.100000000000001" customHeight="1" x14ac:dyDescent="0.2">
      <c r="A57" s="45" t="str">
        <f>CyP!A62</f>
        <v>4.2</v>
      </c>
      <c r="B57" s="427" t="str">
        <f t="shared" si="6"/>
        <v>AISLACIONES</v>
      </c>
      <c r="C57" s="428"/>
      <c r="D57" s="11">
        <f t="shared" si="7"/>
        <v>0</v>
      </c>
      <c r="E57" s="22"/>
      <c r="F57" s="239"/>
      <c r="G57" s="239"/>
      <c r="H57" s="239"/>
      <c r="I57" s="239"/>
      <c r="J57" s="239"/>
      <c r="K57" s="239"/>
      <c r="L57" s="15"/>
      <c r="M57" s="16">
        <f t="shared" si="8"/>
        <v>0</v>
      </c>
    </row>
    <row r="58" spans="1:13" ht="20.100000000000001" customHeight="1" x14ac:dyDescent="0.2">
      <c r="A58" s="45" t="str">
        <f>CyP!A63</f>
        <v>4.2.1</v>
      </c>
      <c r="B58" s="427" t="str">
        <f t="shared" si="6"/>
        <v>Capa Aisladora horizontal y vertical</v>
      </c>
      <c r="C58" s="428"/>
      <c r="D58" s="11">
        <f t="shared" si="7"/>
        <v>0</v>
      </c>
      <c r="E58" s="22"/>
      <c r="F58" s="239"/>
      <c r="G58" s="239"/>
      <c r="H58" s="239"/>
      <c r="I58" s="239"/>
      <c r="J58" s="239"/>
      <c r="K58" s="239"/>
      <c r="L58" s="15"/>
      <c r="M58" s="16">
        <f t="shared" si="8"/>
        <v>0</v>
      </c>
    </row>
    <row r="59" spans="1:13" ht="20.100000000000001" customHeight="1" x14ac:dyDescent="0.2">
      <c r="A59" s="45" t="str">
        <f>CyP!A64</f>
        <v>4.2.2</v>
      </c>
      <c r="B59" s="427" t="str">
        <f t="shared" si="6"/>
        <v>Aislación contra el Salitre</v>
      </c>
      <c r="C59" s="428"/>
      <c r="D59" s="11">
        <f t="shared" si="7"/>
        <v>0</v>
      </c>
      <c r="E59" s="22"/>
      <c r="F59" s="239"/>
      <c r="G59" s="239"/>
      <c r="H59" s="239"/>
      <c r="I59" s="239"/>
      <c r="J59" s="239"/>
      <c r="K59" s="239"/>
      <c r="L59" s="15"/>
      <c r="M59" s="16">
        <f t="shared" si="8"/>
        <v>0</v>
      </c>
    </row>
    <row r="60" spans="1:13" ht="20.100000000000001" customHeight="1" x14ac:dyDescent="0.2">
      <c r="A60" s="45" t="str">
        <f>CyP!A65</f>
        <v>4.3</v>
      </c>
      <c r="B60" s="427" t="str">
        <f t="shared" si="6"/>
        <v>REVOQUES Y ENLUCIDOS</v>
      </c>
      <c r="C60" s="428"/>
      <c r="D60" s="11">
        <f t="shared" si="7"/>
        <v>0</v>
      </c>
      <c r="E60" s="22"/>
      <c r="F60" s="239"/>
      <c r="G60" s="239"/>
      <c r="H60" s="239"/>
      <c r="I60" s="239"/>
      <c r="J60" s="239"/>
      <c r="K60" s="239"/>
      <c r="L60" s="15"/>
      <c r="M60" s="16">
        <f t="shared" si="8"/>
        <v>0</v>
      </c>
    </row>
    <row r="61" spans="1:13" ht="20.100000000000001" customHeight="1" x14ac:dyDescent="0.2">
      <c r="A61" s="45" t="str">
        <f>CyP!A66</f>
        <v>4.3.1</v>
      </c>
      <c r="B61" s="427" t="str">
        <f t="shared" si="6"/>
        <v>Jaharro o revoque grueso interior y exterior</v>
      </c>
      <c r="C61" s="428"/>
      <c r="D61" s="11">
        <f t="shared" si="7"/>
        <v>0</v>
      </c>
      <c r="E61" s="22"/>
      <c r="F61" s="239"/>
      <c r="G61" s="239"/>
      <c r="H61" s="239"/>
      <c r="I61" s="239"/>
      <c r="J61" s="239"/>
      <c r="K61" s="239"/>
      <c r="L61" s="15"/>
      <c r="M61" s="16">
        <f t="shared" si="8"/>
        <v>0</v>
      </c>
    </row>
    <row r="62" spans="1:13" ht="20.100000000000001" customHeight="1" x14ac:dyDescent="0.2">
      <c r="A62" s="45" t="str">
        <f>CyP!A67</f>
        <v>4.3.2</v>
      </c>
      <c r="B62" s="427" t="str">
        <f t="shared" si="6"/>
        <v>Revoque grueso impermeable bajo revestimiento</v>
      </c>
      <c r="C62" s="428"/>
      <c r="D62" s="11">
        <f t="shared" si="7"/>
        <v>0</v>
      </c>
      <c r="E62" s="22"/>
      <c r="F62" s="239"/>
      <c r="G62" s="239"/>
      <c r="H62" s="239"/>
      <c r="I62" s="239"/>
      <c r="J62" s="239"/>
      <c r="K62" s="239"/>
      <c r="L62" s="15"/>
      <c r="M62" s="16">
        <f t="shared" si="8"/>
        <v>0</v>
      </c>
    </row>
    <row r="63" spans="1:13" ht="20.100000000000001" customHeight="1" x14ac:dyDescent="0.2">
      <c r="A63" s="45" t="str">
        <f>CyP!A68</f>
        <v>4.3.6</v>
      </c>
      <c r="B63" s="427" t="str">
        <f t="shared" si="6"/>
        <v>Enlucidos o revoques finos</v>
      </c>
      <c r="C63" s="428"/>
      <c r="D63" s="11">
        <f t="shared" si="7"/>
        <v>0</v>
      </c>
      <c r="E63" s="22"/>
      <c r="F63" s="239"/>
      <c r="G63" s="239"/>
      <c r="H63" s="239"/>
      <c r="I63" s="239"/>
      <c r="J63" s="239"/>
      <c r="K63" s="239"/>
      <c r="L63" s="15"/>
      <c r="M63" s="16">
        <f t="shared" si="8"/>
        <v>0</v>
      </c>
    </row>
    <row r="64" spans="1:13" ht="20.100000000000001" customHeight="1" x14ac:dyDescent="0.2">
      <c r="A64" s="45" t="str">
        <f>CyP!A69</f>
        <v>4.4</v>
      </c>
      <c r="B64" s="427" t="str">
        <f t="shared" si="6"/>
        <v>CONTRAPISOS Y CARPETAS</v>
      </c>
      <c r="C64" s="428"/>
      <c r="D64" s="11">
        <f t="shared" si="7"/>
        <v>0</v>
      </c>
      <c r="E64" s="22"/>
      <c r="F64" s="239"/>
      <c r="G64" s="239"/>
      <c r="H64" s="239"/>
      <c r="I64" s="239"/>
      <c r="J64" s="239"/>
      <c r="K64" s="239"/>
      <c r="L64" s="15"/>
      <c r="M64" s="16">
        <f t="shared" si="8"/>
        <v>0</v>
      </c>
    </row>
    <row r="65" spans="1:13" ht="20.100000000000001" customHeight="1" x14ac:dyDescent="0.2">
      <c r="A65" s="45" t="str">
        <f>CyP!A70</f>
        <v>4.4.3</v>
      </c>
      <c r="B65" s="427" t="str">
        <f t="shared" si="6"/>
        <v>Carpeta</v>
      </c>
      <c r="C65" s="428"/>
      <c r="D65" s="11">
        <f t="shared" si="7"/>
        <v>0</v>
      </c>
      <c r="E65" s="22"/>
      <c r="F65" s="239"/>
      <c r="G65" s="239"/>
      <c r="H65" s="239"/>
      <c r="I65" s="239"/>
      <c r="J65" s="239"/>
      <c r="K65" s="239"/>
      <c r="L65" s="15"/>
      <c r="M65" s="16">
        <f t="shared" si="8"/>
        <v>0</v>
      </c>
    </row>
    <row r="66" spans="1:13" ht="20.100000000000001" customHeight="1" x14ac:dyDescent="0.2">
      <c r="A66" s="45" t="str">
        <f>CyP!A71</f>
        <v>4.5</v>
      </c>
      <c r="B66" s="427" t="str">
        <f t="shared" si="6"/>
        <v>ANTEPECHOS</v>
      </c>
      <c r="C66" s="428"/>
      <c r="D66" s="11">
        <f t="shared" si="7"/>
        <v>0</v>
      </c>
      <c r="E66" s="22"/>
      <c r="F66" s="239"/>
      <c r="G66" s="239"/>
      <c r="H66" s="239"/>
      <c r="I66" s="239"/>
      <c r="J66" s="239"/>
      <c r="K66" s="239"/>
      <c r="L66" s="15"/>
      <c r="M66" s="16">
        <f t="shared" si="8"/>
        <v>0</v>
      </c>
    </row>
    <row r="67" spans="1:13" ht="20.100000000000001" customHeight="1" x14ac:dyDescent="0.2">
      <c r="A67" s="45" t="str">
        <f>CyP!A72</f>
        <v>4.5.1</v>
      </c>
      <c r="B67" s="427" t="str">
        <f t="shared" si="6"/>
        <v>De Hormigon</v>
      </c>
      <c r="C67" s="428"/>
      <c r="D67" s="11">
        <f t="shared" si="7"/>
        <v>0</v>
      </c>
      <c r="E67" s="22"/>
      <c r="F67" s="239"/>
      <c r="G67" s="239"/>
      <c r="H67" s="239"/>
      <c r="I67" s="239"/>
      <c r="J67" s="239"/>
      <c r="K67" s="239"/>
      <c r="L67" s="15"/>
      <c r="M67" s="16">
        <f t="shared" si="8"/>
        <v>0</v>
      </c>
    </row>
    <row r="68" spans="1:13" ht="20.100000000000001" customHeight="1" x14ac:dyDescent="0.2">
      <c r="A68" s="45" t="str">
        <f>CyP!A73</f>
        <v>5</v>
      </c>
      <c r="B68" s="427" t="str">
        <f t="shared" si="6"/>
        <v>Tabiques</v>
      </c>
      <c r="C68" s="428"/>
      <c r="D68" s="11">
        <f t="shared" si="7"/>
        <v>0</v>
      </c>
      <c r="E68" s="22"/>
      <c r="F68" s="239"/>
      <c r="G68" s="239"/>
      <c r="H68" s="239"/>
      <c r="I68" s="239"/>
      <c r="J68" s="239"/>
      <c r="K68" s="239"/>
      <c r="L68" s="15"/>
      <c r="M68" s="16">
        <f t="shared" si="8"/>
        <v>0</v>
      </c>
    </row>
    <row r="69" spans="1:13" ht="20.100000000000001" customHeight="1" x14ac:dyDescent="0.2">
      <c r="A69" s="45" t="str">
        <f>CyP!A74</f>
        <v>5.1</v>
      </c>
      <c r="B69" s="427" t="str">
        <f t="shared" si="6"/>
        <v>Tabiques de placas de roca de yeso</v>
      </c>
      <c r="C69" s="428"/>
      <c r="D69" s="11">
        <f t="shared" si="7"/>
        <v>0</v>
      </c>
      <c r="E69" s="22"/>
      <c r="F69" s="239"/>
      <c r="G69" s="239"/>
      <c r="H69" s="239"/>
      <c r="I69" s="239"/>
      <c r="J69" s="239"/>
      <c r="K69" s="239"/>
      <c r="L69" s="15"/>
      <c r="M69" s="16">
        <f t="shared" si="8"/>
        <v>0</v>
      </c>
    </row>
    <row r="70" spans="1:13" ht="20.100000000000001" customHeight="1" x14ac:dyDescent="0.2">
      <c r="A70" s="45" t="str">
        <f>CyP!A75</f>
        <v>5.1.3</v>
      </c>
      <c r="B70" s="427" t="str">
        <f t="shared" si="6"/>
        <v>Tabiques Livianos simple placa roca de yeso tipo durlock 4D protección premium doble</v>
      </c>
      <c r="C70" s="428"/>
      <c r="D70" s="11">
        <f t="shared" si="7"/>
        <v>0</v>
      </c>
      <c r="E70" s="22"/>
      <c r="F70" s="239"/>
      <c r="G70" s="239"/>
      <c r="H70" s="239"/>
      <c r="I70" s="239"/>
      <c r="J70" s="239"/>
      <c r="K70" s="239"/>
      <c r="L70" s="15"/>
      <c r="M70" s="16">
        <f t="shared" si="8"/>
        <v>0</v>
      </c>
    </row>
    <row r="71" spans="1:13" ht="20.100000000000001" customHeight="1" x14ac:dyDescent="0.2">
      <c r="A71" s="45" t="str">
        <f>CyP!A76</f>
        <v>5.2</v>
      </c>
      <c r="B71" s="427" t="str">
        <f t="shared" si="6"/>
        <v>Tabiques de placa Cementicia</v>
      </c>
      <c r="C71" s="428"/>
      <c r="D71" s="11">
        <f t="shared" si="7"/>
        <v>0</v>
      </c>
      <c r="E71" s="22"/>
      <c r="F71" s="239"/>
      <c r="G71" s="239"/>
      <c r="H71" s="239"/>
      <c r="I71" s="239"/>
      <c r="J71" s="239"/>
      <c r="K71" s="239"/>
      <c r="L71" s="15"/>
      <c r="M71" s="16">
        <f t="shared" si="8"/>
        <v>0</v>
      </c>
    </row>
    <row r="72" spans="1:13" ht="20.100000000000001" customHeight="1" x14ac:dyDescent="0.2">
      <c r="A72" s="45" t="str">
        <f>CyP!A77</f>
        <v>6</v>
      </c>
      <c r="B72" s="427" t="str">
        <f t="shared" si="6"/>
        <v>CUBIERTAS DE TECHO</v>
      </c>
      <c r="C72" s="428"/>
      <c r="D72" s="11">
        <f t="shared" si="7"/>
        <v>0</v>
      </c>
      <c r="E72" s="22"/>
      <c r="F72" s="239"/>
      <c r="G72" s="239"/>
      <c r="H72" s="239"/>
      <c r="I72" s="239"/>
      <c r="J72" s="239"/>
      <c r="K72" s="239"/>
      <c r="L72" s="15"/>
      <c r="M72" s="16">
        <f t="shared" si="8"/>
        <v>0</v>
      </c>
    </row>
    <row r="73" spans="1:13" ht="20.100000000000001" customHeight="1" x14ac:dyDescent="0.2">
      <c r="A73" s="45" t="str">
        <f>CyP!A78</f>
        <v>6.2</v>
      </c>
      <c r="B73" s="427" t="str">
        <f t="shared" si="6"/>
        <v>Cubiertas Metalicas</v>
      </c>
      <c r="C73" s="428"/>
      <c r="D73" s="11">
        <f t="shared" si="7"/>
        <v>0</v>
      </c>
      <c r="E73" s="22"/>
      <c r="F73" s="239"/>
      <c r="G73" s="239"/>
      <c r="H73" s="239"/>
      <c r="I73" s="239"/>
      <c r="J73" s="239"/>
      <c r="K73" s="239"/>
      <c r="L73" s="15"/>
      <c r="M73" s="16">
        <f t="shared" si="8"/>
        <v>0</v>
      </c>
    </row>
    <row r="74" spans="1:13" ht="20.100000000000001" customHeight="1" x14ac:dyDescent="0.2">
      <c r="A74" s="45" t="str">
        <f>CyP!A79</f>
        <v>6.2.1</v>
      </c>
      <c r="B74" s="427" t="str">
        <f t="shared" si="6"/>
        <v>Cubierta Metálica panel autoportante</v>
      </c>
      <c r="C74" s="428"/>
      <c r="D74" s="11">
        <f t="shared" si="7"/>
        <v>0</v>
      </c>
      <c r="E74" s="22"/>
      <c r="F74" s="239"/>
      <c r="G74" s="239"/>
      <c r="H74" s="239"/>
      <c r="I74" s="239"/>
      <c r="J74" s="239"/>
      <c r="K74" s="239"/>
      <c r="L74" s="15"/>
      <c r="M74" s="16">
        <f t="shared" si="8"/>
        <v>0</v>
      </c>
    </row>
    <row r="75" spans="1:13" ht="20.100000000000001" customHeight="1" x14ac:dyDescent="0.2">
      <c r="A75" s="45" t="str">
        <f>CyP!A80</f>
        <v>6.2.3</v>
      </c>
      <c r="B75" s="427" t="str">
        <f t="shared" si="6"/>
        <v>Zinguería</v>
      </c>
      <c r="C75" s="428"/>
      <c r="D75" s="11">
        <f t="shared" si="7"/>
        <v>0</v>
      </c>
      <c r="E75" s="22"/>
      <c r="F75" s="239"/>
      <c r="G75" s="239"/>
      <c r="H75" s="239"/>
      <c r="I75" s="239"/>
      <c r="J75" s="239"/>
      <c r="K75" s="239"/>
      <c r="L75" s="15"/>
      <c r="M75" s="16">
        <f t="shared" si="8"/>
        <v>0</v>
      </c>
    </row>
    <row r="76" spans="1:13" ht="20.100000000000001" customHeight="1" x14ac:dyDescent="0.2">
      <c r="A76" s="45" t="str">
        <f>CyP!A81</f>
        <v>6.2.4</v>
      </c>
      <c r="B76" s="427" t="str">
        <f t="shared" si="6"/>
        <v>Canaletas de Chapa de acero galvanizado</v>
      </c>
      <c r="C76" s="428"/>
      <c r="D76" s="11">
        <f t="shared" si="7"/>
        <v>0</v>
      </c>
      <c r="E76" s="22"/>
      <c r="F76" s="239"/>
      <c r="G76" s="239"/>
      <c r="H76" s="239"/>
      <c r="I76" s="239"/>
      <c r="J76" s="239"/>
      <c r="K76" s="239"/>
      <c r="L76" s="15"/>
      <c r="M76" s="16">
        <f t="shared" si="8"/>
        <v>0</v>
      </c>
    </row>
    <row r="77" spans="1:13" ht="20.100000000000001" customHeight="1" x14ac:dyDescent="0.2">
      <c r="A77" s="45" t="str">
        <f>CyP!A82</f>
        <v>7</v>
      </c>
      <c r="B77" s="427" t="str">
        <f t="shared" si="6"/>
        <v>CIELORRASOS</v>
      </c>
      <c r="C77" s="428"/>
      <c r="D77" s="11">
        <f t="shared" si="7"/>
        <v>0</v>
      </c>
      <c r="E77" s="22"/>
      <c r="F77" s="239"/>
      <c r="G77" s="239"/>
      <c r="H77" s="239"/>
      <c r="I77" s="239"/>
      <c r="J77" s="239"/>
      <c r="K77" s="239"/>
      <c r="L77" s="15"/>
      <c r="M77" s="16">
        <f t="shared" si="8"/>
        <v>0</v>
      </c>
    </row>
    <row r="78" spans="1:13" ht="20.100000000000001" customHeight="1" x14ac:dyDescent="0.2">
      <c r="A78" s="45" t="str">
        <f>CyP!A83</f>
        <v>7.2</v>
      </c>
      <c r="B78" s="427" t="str">
        <f t="shared" si="6"/>
        <v>Suspendidos</v>
      </c>
      <c r="C78" s="428"/>
      <c r="D78" s="11">
        <f t="shared" si="7"/>
        <v>0</v>
      </c>
      <c r="E78" s="22"/>
      <c r="F78" s="239"/>
      <c r="G78" s="239"/>
      <c r="H78" s="239"/>
      <c r="I78" s="239"/>
      <c r="J78" s="239"/>
      <c r="K78" s="239"/>
      <c r="L78" s="15"/>
      <c r="M78" s="16">
        <f t="shared" si="8"/>
        <v>0</v>
      </c>
    </row>
    <row r="79" spans="1:13" ht="20.100000000000001" customHeight="1" x14ac:dyDescent="0.2">
      <c r="A79" s="45" t="str">
        <f>CyP!A84</f>
        <v>7.2.1</v>
      </c>
      <c r="B79" s="427" t="str">
        <f t="shared" ref="B79:B142" si="9">IFERROR(VLOOKUP(A79,Tabla_CyP,2,FALSE),"")</f>
        <v>Junta tomada con placa de roca de yeso</v>
      </c>
      <c r="C79" s="428"/>
      <c r="D79" s="11">
        <f t="shared" ref="D79:D142" si="10">IFERROR(VLOOKUP(A79,Tabla_CyP,9,FALSE),0)</f>
        <v>0</v>
      </c>
      <c r="E79" s="22"/>
      <c r="F79" s="239"/>
      <c r="G79" s="239"/>
      <c r="H79" s="239"/>
      <c r="I79" s="239"/>
      <c r="J79" s="239"/>
      <c r="K79" s="239"/>
      <c r="L79" s="15"/>
      <c r="M79" s="16">
        <f t="shared" ref="M79:M142" si="11">SUM(F79:K79)</f>
        <v>0</v>
      </c>
    </row>
    <row r="80" spans="1:13" ht="20.100000000000001" customHeight="1" x14ac:dyDescent="0.2">
      <c r="A80" s="45" t="str">
        <f>CyP!A85</f>
        <v>7.2.2</v>
      </c>
      <c r="B80" s="427" t="str">
        <f t="shared" si="9"/>
        <v>Junta tomada con placa cementicia</v>
      </c>
      <c r="C80" s="428"/>
      <c r="D80" s="11">
        <f t="shared" si="10"/>
        <v>0</v>
      </c>
      <c r="E80" s="22"/>
      <c r="F80" s="239"/>
      <c r="G80" s="239"/>
      <c r="H80" s="239"/>
      <c r="I80" s="239"/>
      <c r="J80" s="239"/>
      <c r="K80" s="239"/>
      <c r="L80" s="15"/>
      <c r="M80" s="16">
        <f t="shared" si="11"/>
        <v>0</v>
      </c>
    </row>
    <row r="81" spans="1:13" ht="20.100000000000001" customHeight="1" x14ac:dyDescent="0.2">
      <c r="A81" s="45" t="str">
        <f>CyP!A86</f>
        <v>7.2.4</v>
      </c>
      <c r="B81" s="427" t="str">
        <f t="shared" si="9"/>
        <v>Desmontable con placa metálica</v>
      </c>
      <c r="C81" s="428"/>
      <c r="D81" s="11">
        <f t="shared" si="10"/>
        <v>0</v>
      </c>
      <c r="E81" s="22"/>
      <c r="F81" s="239"/>
      <c r="G81" s="239"/>
      <c r="H81" s="239"/>
      <c r="I81" s="239"/>
      <c r="J81" s="239"/>
      <c r="K81" s="239"/>
      <c r="L81" s="15"/>
      <c r="M81" s="16">
        <f t="shared" si="11"/>
        <v>0</v>
      </c>
    </row>
    <row r="82" spans="1:13" ht="20.100000000000001" customHeight="1" x14ac:dyDescent="0.2">
      <c r="A82" s="45" t="str">
        <f>CyP!A87</f>
        <v>8</v>
      </c>
      <c r="B82" s="427" t="str">
        <f t="shared" si="9"/>
        <v>REVESTIMIENTOS</v>
      </c>
      <c r="C82" s="428"/>
      <c r="D82" s="11">
        <f t="shared" si="10"/>
        <v>0</v>
      </c>
      <c r="E82" s="22"/>
      <c r="F82" s="239"/>
      <c r="G82" s="239"/>
      <c r="H82" s="239"/>
      <c r="I82" s="239"/>
      <c r="J82" s="239"/>
      <c r="K82" s="239"/>
      <c r="L82" s="15"/>
      <c r="M82" s="16">
        <f t="shared" si="11"/>
        <v>0</v>
      </c>
    </row>
    <row r="83" spans="1:13" ht="20.100000000000001" customHeight="1" x14ac:dyDescent="0.2">
      <c r="A83" s="45" t="str">
        <f>CyP!A88</f>
        <v>8.1</v>
      </c>
      <c r="B83" s="427" t="str">
        <f t="shared" si="9"/>
        <v>Revestimiento Cerámico</v>
      </c>
      <c r="C83" s="428"/>
      <c r="D83" s="11">
        <f t="shared" si="10"/>
        <v>0</v>
      </c>
      <c r="E83" s="22"/>
      <c r="F83" s="239"/>
      <c r="G83" s="239"/>
      <c r="H83" s="239"/>
      <c r="I83" s="239"/>
      <c r="J83" s="239"/>
      <c r="K83" s="239"/>
      <c r="L83" s="15"/>
      <c r="M83" s="16">
        <f t="shared" si="11"/>
        <v>0</v>
      </c>
    </row>
    <row r="84" spans="1:13" ht="20.100000000000001" customHeight="1" x14ac:dyDescent="0.2">
      <c r="A84" s="45" t="str">
        <f>CyP!A89</f>
        <v>8.3</v>
      </c>
      <c r="B84" s="427" t="str">
        <f t="shared" si="9"/>
        <v>Revestimiento plástico texturado con color</v>
      </c>
      <c r="C84" s="428"/>
      <c r="D84" s="11">
        <f t="shared" si="10"/>
        <v>0</v>
      </c>
      <c r="E84" s="22"/>
      <c r="F84" s="239"/>
      <c r="G84" s="239"/>
      <c r="H84" s="239"/>
      <c r="I84" s="239"/>
      <c r="J84" s="239"/>
      <c r="K84" s="239"/>
      <c r="L84" s="15"/>
      <c r="M84" s="16">
        <f t="shared" si="11"/>
        <v>0</v>
      </c>
    </row>
    <row r="85" spans="1:13" ht="20.100000000000001" customHeight="1" x14ac:dyDescent="0.2">
      <c r="A85" s="45" t="str">
        <f>CyP!A90</f>
        <v>8.7</v>
      </c>
      <c r="B85" s="427" t="str">
        <f t="shared" si="9"/>
        <v>Otros</v>
      </c>
      <c r="C85" s="428"/>
      <c r="D85" s="11">
        <f t="shared" si="10"/>
        <v>0</v>
      </c>
      <c r="E85" s="22"/>
      <c r="F85" s="239"/>
      <c r="G85" s="239"/>
      <c r="H85" s="239"/>
      <c r="I85" s="239"/>
      <c r="J85" s="239"/>
      <c r="K85" s="239"/>
      <c r="L85" s="15"/>
      <c r="M85" s="16">
        <f t="shared" si="11"/>
        <v>0</v>
      </c>
    </row>
    <row r="86" spans="1:13" ht="20.100000000000001" customHeight="1" x14ac:dyDescent="0.2">
      <c r="A86" s="45" t="str">
        <f>CyP!A91</f>
        <v>9</v>
      </c>
      <c r="B86" s="427" t="str">
        <f t="shared" si="9"/>
        <v>PISOS Y ZÓCALOS</v>
      </c>
      <c r="C86" s="428"/>
      <c r="D86" s="11">
        <f t="shared" si="10"/>
        <v>0</v>
      </c>
      <c r="E86" s="22"/>
      <c r="F86" s="239"/>
      <c r="G86" s="239"/>
      <c r="H86" s="239"/>
      <c r="I86" s="239"/>
      <c r="J86" s="239"/>
      <c r="K86" s="239"/>
      <c r="L86" s="15"/>
      <c r="M86" s="16">
        <f t="shared" si="11"/>
        <v>0</v>
      </c>
    </row>
    <row r="87" spans="1:13" ht="20.100000000000001" customHeight="1" x14ac:dyDescent="0.2">
      <c r="A87" s="45" t="str">
        <f>CyP!A92</f>
        <v>9.1</v>
      </c>
      <c r="B87" s="427" t="str">
        <f t="shared" si="9"/>
        <v>Pisos interiores</v>
      </c>
      <c r="C87" s="428"/>
      <c r="D87" s="11">
        <f t="shared" si="10"/>
        <v>0</v>
      </c>
      <c r="E87" s="22"/>
      <c r="F87" s="239"/>
      <c r="G87" s="239"/>
      <c r="H87" s="239"/>
      <c r="I87" s="239"/>
      <c r="J87" s="239"/>
      <c r="K87" s="239"/>
      <c r="L87" s="15"/>
      <c r="M87" s="16">
        <f t="shared" si="11"/>
        <v>0</v>
      </c>
    </row>
    <row r="88" spans="1:13" ht="20.100000000000001" customHeight="1" x14ac:dyDescent="0.2">
      <c r="A88" s="45" t="str">
        <f>CyP!A93</f>
        <v>9.1.1</v>
      </c>
      <c r="B88" s="427" t="str">
        <f t="shared" si="9"/>
        <v>Piso de Porcelanato (58x58)cm</v>
      </c>
      <c r="C88" s="428"/>
      <c r="D88" s="11">
        <f t="shared" si="10"/>
        <v>0</v>
      </c>
      <c r="E88" s="22"/>
      <c r="F88" s="239"/>
      <c r="G88" s="239"/>
      <c r="H88" s="239"/>
      <c r="I88" s="239"/>
      <c r="J88" s="239"/>
      <c r="K88" s="239"/>
      <c r="L88" s="15"/>
      <c r="M88" s="16">
        <f t="shared" si="11"/>
        <v>0</v>
      </c>
    </row>
    <row r="89" spans="1:13" ht="20.100000000000001" customHeight="1" x14ac:dyDescent="0.2">
      <c r="A89" s="45" t="str">
        <f>CyP!A94</f>
        <v>9.2</v>
      </c>
      <c r="B89" s="427" t="str">
        <f t="shared" si="9"/>
        <v>Zocalos Interiores</v>
      </c>
      <c r="C89" s="428"/>
      <c r="D89" s="11">
        <f t="shared" si="10"/>
        <v>0</v>
      </c>
      <c r="E89" s="22"/>
      <c r="F89" s="239"/>
      <c r="G89" s="239"/>
      <c r="H89" s="239"/>
      <c r="I89" s="239"/>
      <c r="J89" s="239"/>
      <c r="K89" s="239"/>
      <c r="L89" s="15"/>
      <c r="M89" s="16">
        <f t="shared" si="11"/>
        <v>0</v>
      </c>
    </row>
    <row r="90" spans="1:13" ht="20.100000000000001" customHeight="1" x14ac:dyDescent="0.2">
      <c r="A90" s="45" t="str">
        <f>CyP!A95</f>
        <v>9.2.1</v>
      </c>
      <c r="B90" s="427" t="str">
        <f t="shared" si="9"/>
        <v>Zócalos sanitario de pvc.</v>
      </c>
      <c r="C90" s="428"/>
      <c r="D90" s="11">
        <f t="shared" si="10"/>
        <v>0</v>
      </c>
      <c r="E90" s="22"/>
      <c r="F90" s="239"/>
      <c r="G90" s="239"/>
      <c r="H90" s="239"/>
      <c r="I90" s="239"/>
      <c r="J90" s="239"/>
      <c r="K90" s="239"/>
      <c r="L90" s="15"/>
      <c r="M90" s="16">
        <f t="shared" si="11"/>
        <v>0</v>
      </c>
    </row>
    <row r="91" spans="1:13" ht="20.100000000000001" customHeight="1" x14ac:dyDescent="0.2">
      <c r="A91" s="45" t="str">
        <f>CyP!A96</f>
        <v>9.3</v>
      </c>
      <c r="B91" s="427" t="str">
        <f t="shared" si="9"/>
        <v>Pisos exteriores</v>
      </c>
      <c r="C91" s="428"/>
      <c r="D91" s="11">
        <f t="shared" si="10"/>
        <v>0</v>
      </c>
      <c r="E91" s="22"/>
      <c r="F91" s="239"/>
      <c r="G91" s="239"/>
      <c r="H91" s="239"/>
      <c r="I91" s="239"/>
      <c r="J91" s="239"/>
      <c r="K91" s="239"/>
      <c r="L91" s="15"/>
      <c r="M91" s="16">
        <f t="shared" si="11"/>
        <v>0</v>
      </c>
    </row>
    <row r="92" spans="1:13" ht="20.100000000000001" customHeight="1" x14ac:dyDescent="0.2">
      <c r="A92" s="45" t="str">
        <f>CyP!A97</f>
        <v>9.3.1</v>
      </c>
      <c r="B92" s="427" t="str">
        <f t="shared" si="9"/>
        <v>De hormigón terminación llaneado</v>
      </c>
      <c r="C92" s="428"/>
      <c r="D92" s="11">
        <f t="shared" si="10"/>
        <v>0</v>
      </c>
      <c r="E92" s="22"/>
      <c r="F92" s="239"/>
      <c r="G92" s="239"/>
      <c r="H92" s="239"/>
      <c r="I92" s="239"/>
      <c r="J92" s="239"/>
      <c r="K92" s="239"/>
      <c r="L92" s="15"/>
      <c r="M92" s="16">
        <f t="shared" si="11"/>
        <v>0</v>
      </c>
    </row>
    <row r="93" spans="1:13" ht="20.100000000000001" customHeight="1" x14ac:dyDescent="0.2">
      <c r="A93" s="45" t="str">
        <f>CyP!A98</f>
        <v>9.3.2</v>
      </c>
      <c r="B93" s="427" t="str">
        <f t="shared" si="9"/>
        <v>Piso de Hormigón armado fratasado con baldosones (Vereda municipal)</v>
      </c>
      <c r="C93" s="428"/>
      <c r="D93" s="11">
        <f t="shared" si="10"/>
        <v>0</v>
      </c>
      <c r="E93" s="22"/>
      <c r="F93" s="239"/>
      <c r="G93" s="239"/>
      <c r="H93" s="239"/>
      <c r="I93" s="239"/>
      <c r="J93" s="239"/>
      <c r="K93" s="239"/>
      <c r="L93" s="15"/>
      <c r="M93" s="16">
        <f t="shared" si="11"/>
        <v>0</v>
      </c>
    </row>
    <row r="94" spans="1:13" ht="20.100000000000001" customHeight="1" x14ac:dyDescent="0.2">
      <c r="A94" s="45" t="str">
        <f>CyP!A99</f>
        <v>9.3.3</v>
      </c>
      <c r="B94" s="427" t="str">
        <f t="shared" si="9"/>
        <v>Piso de Hormigón armado terminación estampado tipo Edfan</v>
      </c>
      <c r="C94" s="428"/>
      <c r="D94" s="11">
        <f t="shared" si="10"/>
        <v>0</v>
      </c>
      <c r="E94" s="22"/>
      <c r="F94" s="239"/>
      <c r="G94" s="239"/>
      <c r="H94" s="239"/>
      <c r="I94" s="239"/>
      <c r="J94" s="239"/>
      <c r="K94" s="239"/>
      <c r="L94" s="15"/>
      <c r="M94" s="16">
        <f t="shared" si="11"/>
        <v>0</v>
      </c>
    </row>
    <row r="95" spans="1:13" ht="20.100000000000001" customHeight="1" x14ac:dyDescent="0.2">
      <c r="A95" s="45" t="str">
        <f>CyP!A100</f>
        <v>9.5</v>
      </c>
      <c r="B95" s="427" t="str">
        <f t="shared" si="9"/>
        <v>Umbrales y Solias</v>
      </c>
      <c r="C95" s="428"/>
      <c r="D95" s="11">
        <f t="shared" si="10"/>
        <v>0</v>
      </c>
      <c r="E95" s="22"/>
      <c r="F95" s="239"/>
      <c r="G95" s="239"/>
      <c r="H95" s="239"/>
      <c r="I95" s="239"/>
      <c r="J95" s="239"/>
      <c r="K95" s="239"/>
      <c r="L95" s="15"/>
      <c r="M95" s="16">
        <f t="shared" si="11"/>
        <v>0</v>
      </c>
    </row>
    <row r="96" spans="1:13" ht="20.100000000000001" customHeight="1" x14ac:dyDescent="0.2">
      <c r="A96" s="45" t="str">
        <f>CyP!A101</f>
        <v>10</v>
      </c>
      <c r="B96" s="427" t="str">
        <f t="shared" si="9"/>
        <v>MARMOLERÍA</v>
      </c>
      <c r="C96" s="428"/>
      <c r="D96" s="11">
        <f t="shared" si="10"/>
        <v>0</v>
      </c>
      <c r="E96" s="22"/>
      <c r="F96" s="239"/>
      <c r="G96" s="239"/>
      <c r="H96" s="239"/>
      <c r="I96" s="239"/>
      <c r="J96" s="239"/>
      <c r="K96" s="239"/>
      <c r="L96" s="15"/>
      <c r="M96" s="16">
        <f t="shared" si="11"/>
        <v>0</v>
      </c>
    </row>
    <row r="97" spans="1:13" ht="20.100000000000001" customHeight="1" x14ac:dyDescent="0.2">
      <c r="A97" s="45" t="str">
        <f>CyP!A102</f>
        <v>10.1</v>
      </c>
      <c r="B97" s="427" t="str">
        <f t="shared" si="9"/>
        <v xml:space="preserve">Mesadas </v>
      </c>
      <c r="C97" s="428"/>
      <c r="D97" s="11">
        <f t="shared" si="10"/>
        <v>0</v>
      </c>
      <c r="E97" s="22"/>
      <c r="F97" s="239"/>
      <c r="G97" s="239"/>
      <c r="H97" s="239"/>
      <c r="I97" s="239"/>
      <c r="J97" s="239"/>
      <c r="K97" s="239"/>
      <c r="L97" s="15"/>
      <c r="M97" s="16">
        <f t="shared" si="11"/>
        <v>0</v>
      </c>
    </row>
    <row r="98" spans="1:13" ht="20.100000000000001" customHeight="1" x14ac:dyDescent="0.2">
      <c r="A98" s="45" t="str">
        <f>CyP!A103</f>
        <v>11</v>
      </c>
      <c r="B98" s="427" t="str">
        <f t="shared" si="9"/>
        <v>VIDRIOS, ESPEJOS Y OTROS</v>
      </c>
      <c r="C98" s="428"/>
      <c r="D98" s="11">
        <f t="shared" si="10"/>
        <v>0</v>
      </c>
      <c r="E98" s="22"/>
      <c r="F98" s="239"/>
      <c r="G98" s="239"/>
      <c r="H98" s="239"/>
      <c r="I98" s="239"/>
      <c r="J98" s="239"/>
      <c r="K98" s="239"/>
      <c r="L98" s="15"/>
      <c r="M98" s="16">
        <f t="shared" si="11"/>
        <v>0</v>
      </c>
    </row>
    <row r="99" spans="1:13" ht="20.100000000000001" customHeight="1" x14ac:dyDescent="0.2">
      <c r="A99" s="45" t="str">
        <f>CyP!A104</f>
        <v>11.1</v>
      </c>
      <c r="B99" s="427" t="str">
        <f t="shared" si="9"/>
        <v>Vidrios</v>
      </c>
      <c r="C99" s="428"/>
      <c r="D99" s="11">
        <f t="shared" si="10"/>
        <v>0</v>
      </c>
      <c r="E99" s="22"/>
      <c r="F99" s="239"/>
      <c r="G99" s="239"/>
      <c r="H99" s="239"/>
      <c r="I99" s="239"/>
      <c r="J99" s="239"/>
      <c r="K99" s="239"/>
      <c r="L99" s="15"/>
      <c r="M99" s="16">
        <f t="shared" si="11"/>
        <v>0</v>
      </c>
    </row>
    <row r="100" spans="1:13" ht="20.100000000000001" customHeight="1" x14ac:dyDescent="0.2">
      <c r="A100" s="45" t="str">
        <f>CyP!A105</f>
        <v>11.1.1</v>
      </c>
      <c r="B100" s="427" t="str">
        <f t="shared" si="9"/>
        <v>Vidrio laminado de seguridad (3+3)</v>
      </c>
      <c r="C100" s="428"/>
      <c r="D100" s="11">
        <f t="shared" si="10"/>
        <v>0</v>
      </c>
      <c r="E100" s="22"/>
      <c r="F100" s="239"/>
      <c r="G100" s="239"/>
      <c r="H100" s="239"/>
      <c r="I100" s="239"/>
      <c r="J100" s="239"/>
      <c r="K100" s="239"/>
      <c r="L100" s="15"/>
      <c r="M100" s="16">
        <f t="shared" si="11"/>
        <v>0</v>
      </c>
    </row>
    <row r="101" spans="1:13" ht="20.100000000000001" customHeight="1" x14ac:dyDescent="0.2">
      <c r="A101" s="45" t="str">
        <f>CyP!A106</f>
        <v>11.1.2</v>
      </c>
      <c r="B101" s="427" t="str">
        <f t="shared" si="9"/>
        <v>Doble vidriado hermetico (DVH)</v>
      </c>
      <c r="C101" s="428"/>
      <c r="D101" s="11">
        <f t="shared" si="10"/>
        <v>0</v>
      </c>
      <c r="E101" s="22"/>
      <c r="F101" s="239"/>
      <c r="G101" s="239"/>
      <c r="H101" s="239"/>
      <c r="I101" s="239"/>
      <c r="J101" s="239"/>
      <c r="K101" s="239"/>
      <c r="L101" s="15"/>
      <c r="M101" s="16">
        <f t="shared" si="11"/>
        <v>0</v>
      </c>
    </row>
    <row r="102" spans="1:13" ht="20.100000000000001" customHeight="1" x14ac:dyDescent="0.2">
      <c r="A102" s="45" t="str">
        <f>CyP!A107</f>
        <v>11.2</v>
      </c>
      <c r="B102" s="427" t="str">
        <f t="shared" si="9"/>
        <v>Espejos</v>
      </c>
      <c r="C102" s="428"/>
      <c r="D102" s="11">
        <f t="shared" si="10"/>
        <v>0</v>
      </c>
      <c r="E102" s="22"/>
      <c r="F102" s="239"/>
      <c r="G102" s="239"/>
      <c r="H102" s="239"/>
      <c r="I102" s="239"/>
      <c r="J102" s="239"/>
      <c r="K102" s="239"/>
      <c r="L102" s="15"/>
      <c r="M102" s="16">
        <f t="shared" si="11"/>
        <v>0</v>
      </c>
    </row>
    <row r="103" spans="1:13" ht="20.100000000000001" customHeight="1" x14ac:dyDescent="0.2">
      <c r="A103" s="45" t="str">
        <f>CyP!A108</f>
        <v>12</v>
      </c>
      <c r="B103" s="427" t="str">
        <f t="shared" si="9"/>
        <v>PINTURAS</v>
      </c>
      <c r="C103" s="428"/>
      <c r="D103" s="11">
        <f t="shared" si="10"/>
        <v>0</v>
      </c>
      <c r="E103" s="22"/>
      <c r="F103" s="239"/>
      <c r="G103" s="239"/>
      <c r="H103" s="239"/>
      <c r="I103" s="239"/>
      <c r="J103" s="239"/>
      <c r="K103" s="239"/>
      <c r="L103" s="15"/>
      <c r="M103" s="16">
        <f t="shared" si="11"/>
        <v>0</v>
      </c>
    </row>
    <row r="104" spans="1:13" ht="20.100000000000001" customHeight="1" x14ac:dyDescent="0.2">
      <c r="A104" s="45" t="str">
        <f>CyP!A109</f>
        <v>12.1</v>
      </c>
      <c r="B104" s="427" t="str">
        <f t="shared" si="9"/>
        <v>Esmalte Sintético</v>
      </c>
      <c r="C104" s="428"/>
      <c r="D104" s="11">
        <f t="shared" si="10"/>
        <v>0</v>
      </c>
      <c r="E104" s="22"/>
      <c r="F104" s="239"/>
      <c r="G104" s="239"/>
      <c r="H104" s="239"/>
      <c r="I104" s="239"/>
      <c r="J104" s="239"/>
      <c r="K104" s="239"/>
      <c r="L104" s="15"/>
      <c r="M104" s="16">
        <f t="shared" si="11"/>
        <v>0</v>
      </c>
    </row>
    <row r="105" spans="1:13" ht="20.100000000000001" customHeight="1" x14ac:dyDescent="0.2">
      <c r="A105" s="45" t="str">
        <f>CyP!A110</f>
        <v>12.1.1</v>
      </c>
      <c r="B105" s="427" t="str">
        <f t="shared" si="9"/>
        <v>En muros  interiores</v>
      </c>
      <c r="C105" s="428"/>
      <c r="D105" s="11">
        <f t="shared" si="10"/>
        <v>0</v>
      </c>
      <c r="E105" s="22"/>
      <c r="F105" s="239"/>
      <c r="G105" s="239"/>
      <c r="H105" s="239"/>
      <c r="I105" s="239"/>
      <c r="J105" s="239"/>
      <c r="K105" s="239"/>
      <c r="L105" s="15"/>
      <c r="M105" s="16">
        <f t="shared" si="11"/>
        <v>0</v>
      </c>
    </row>
    <row r="106" spans="1:13" ht="20.100000000000001" customHeight="1" x14ac:dyDescent="0.2">
      <c r="A106" s="45" t="str">
        <f>CyP!A111</f>
        <v>12.1.3</v>
      </c>
      <c r="B106" s="427" t="str">
        <f t="shared" si="9"/>
        <v>En cielorrasos</v>
      </c>
      <c r="C106" s="428"/>
      <c r="D106" s="11">
        <f t="shared" si="10"/>
        <v>0</v>
      </c>
      <c r="E106" s="22"/>
      <c r="F106" s="239"/>
      <c r="G106" s="239"/>
      <c r="H106" s="239"/>
      <c r="I106" s="239"/>
      <c r="J106" s="239"/>
      <c r="K106" s="239"/>
      <c r="L106" s="15"/>
      <c r="M106" s="16">
        <f t="shared" si="11"/>
        <v>0</v>
      </c>
    </row>
    <row r="107" spans="1:13" ht="20.100000000000001" customHeight="1" x14ac:dyDescent="0.2">
      <c r="A107" s="45" t="str">
        <f>CyP!A112</f>
        <v>12.1.5</v>
      </c>
      <c r="B107" s="427" t="str">
        <f t="shared" si="9"/>
        <v>En estructuras y carpinterías metálicas</v>
      </c>
      <c r="C107" s="428"/>
      <c r="D107" s="11">
        <f t="shared" si="10"/>
        <v>0</v>
      </c>
      <c r="E107" s="22"/>
      <c r="F107" s="239"/>
      <c r="G107" s="239"/>
      <c r="H107" s="239"/>
      <c r="I107" s="239"/>
      <c r="J107" s="239"/>
      <c r="K107" s="239"/>
      <c r="L107" s="15"/>
      <c r="M107" s="16">
        <f t="shared" si="11"/>
        <v>0</v>
      </c>
    </row>
    <row r="108" spans="1:13" ht="20.100000000000001" customHeight="1" x14ac:dyDescent="0.2">
      <c r="A108" s="45" t="str">
        <f>CyP!A113</f>
        <v>12.2</v>
      </c>
      <c r="B108" s="427" t="str">
        <f t="shared" si="9"/>
        <v>Latex</v>
      </c>
      <c r="C108" s="428"/>
      <c r="D108" s="11">
        <f t="shared" si="10"/>
        <v>0</v>
      </c>
      <c r="E108" s="22"/>
      <c r="F108" s="239"/>
      <c r="G108" s="239"/>
      <c r="H108" s="239"/>
      <c r="I108" s="239"/>
      <c r="J108" s="239"/>
      <c r="K108" s="239"/>
      <c r="L108" s="15"/>
      <c r="M108" s="16">
        <f t="shared" si="11"/>
        <v>0</v>
      </c>
    </row>
    <row r="109" spans="1:13" ht="20.100000000000001" customHeight="1" x14ac:dyDescent="0.2">
      <c r="A109" s="45" t="str">
        <f>CyP!A114</f>
        <v>12.2.3</v>
      </c>
      <c r="B109" s="427" t="str">
        <f t="shared" si="9"/>
        <v>En cielorrasos</v>
      </c>
      <c r="C109" s="428"/>
      <c r="D109" s="11">
        <f t="shared" si="10"/>
        <v>0</v>
      </c>
      <c r="E109" s="22"/>
      <c r="F109" s="239"/>
      <c r="G109" s="239"/>
      <c r="H109" s="239"/>
      <c r="I109" s="239"/>
      <c r="J109" s="239"/>
      <c r="K109" s="239"/>
      <c r="L109" s="15"/>
      <c r="M109" s="16">
        <f t="shared" si="11"/>
        <v>0</v>
      </c>
    </row>
    <row r="110" spans="1:13" ht="20.100000000000001" customHeight="1" x14ac:dyDescent="0.2">
      <c r="A110" s="45" t="str">
        <f>CyP!A115</f>
        <v>13</v>
      </c>
      <c r="B110" s="427" t="str">
        <f t="shared" si="9"/>
        <v>CARPINTERÍAS</v>
      </c>
      <c r="C110" s="428"/>
      <c r="D110" s="11">
        <f t="shared" si="10"/>
        <v>0</v>
      </c>
      <c r="E110" s="22"/>
      <c r="F110" s="239"/>
      <c r="G110" s="239"/>
      <c r="H110" s="239"/>
      <c r="I110" s="239"/>
      <c r="J110" s="239"/>
      <c r="K110" s="239"/>
      <c r="L110" s="15"/>
      <c r="M110" s="16">
        <f t="shared" si="11"/>
        <v>0</v>
      </c>
    </row>
    <row r="111" spans="1:13" ht="20.100000000000001" customHeight="1" x14ac:dyDescent="0.2">
      <c r="A111" s="45" t="str">
        <f>CyP!A116</f>
        <v>13.1</v>
      </c>
      <c r="B111" s="427" t="str">
        <f t="shared" si="9"/>
        <v>Carpintería Metalica</v>
      </c>
      <c r="C111" s="428"/>
      <c r="D111" s="11">
        <f t="shared" si="10"/>
        <v>0</v>
      </c>
      <c r="E111" s="22"/>
      <c r="F111" s="239"/>
      <c r="G111" s="239"/>
      <c r="H111" s="239"/>
      <c r="I111" s="239"/>
      <c r="J111" s="239"/>
      <c r="K111" s="239"/>
      <c r="L111" s="15"/>
      <c r="M111" s="16">
        <f t="shared" si="11"/>
        <v>0</v>
      </c>
    </row>
    <row r="112" spans="1:13" ht="20.100000000000001" customHeight="1" x14ac:dyDescent="0.2">
      <c r="A112" s="45" t="str">
        <f>CyP!A117</f>
        <v>13.1.1</v>
      </c>
      <c r="B112" s="427" t="str">
        <f t="shared" si="9"/>
        <v xml:space="preserve">Puertas </v>
      </c>
      <c r="C112" s="428"/>
      <c r="D112" s="11">
        <f t="shared" si="10"/>
        <v>0</v>
      </c>
      <c r="E112" s="22"/>
      <c r="F112" s="239"/>
      <c r="G112" s="239"/>
      <c r="H112" s="239"/>
      <c r="I112" s="239"/>
      <c r="J112" s="239"/>
      <c r="K112" s="239"/>
      <c r="L112" s="15"/>
      <c r="M112" s="16">
        <f t="shared" si="11"/>
        <v>0</v>
      </c>
    </row>
    <row r="113" spans="1:13" ht="20.100000000000001" customHeight="1" x14ac:dyDescent="0.2">
      <c r="A113" s="45" t="str">
        <f>CyP!A118</f>
        <v>13.1.3</v>
      </c>
      <c r="B113" s="427" t="str">
        <f t="shared" si="9"/>
        <v>Rejas de ventilación</v>
      </c>
      <c r="C113" s="428"/>
      <c r="D113" s="11">
        <f t="shared" si="10"/>
        <v>0</v>
      </c>
      <c r="E113" s="22"/>
      <c r="F113" s="239"/>
      <c r="G113" s="239"/>
      <c r="H113" s="239"/>
      <c r="I113" s="239"/>
      <c r="J113" s="239"/>
      <c r="K113" s="239"/>
      <c r="L113" s="15"/>
      <c r="M113" s="16">
        <f t="shared" si="11"/>
        <v>0</v>
      </c>
    </row>
    <row r="114" spans="1:13" ht="20.100000000000001" customHeight="1" x14ac:dyDescent="0.2">
      <c r="A114" s="45" t="str">
        <f>CyP!A119</f>
        <v>13.1.4</v>
      </c>
      <c r="B114" s="427" t="str">
        <f t="shared" si="9"/>
        <v>Acero Inoxidable</v>
      </c>
      <c r="C114" s="428"/>
      <c r="D114" s="11">
        <f t="shared" si="10"/>
        <v>0</v>
      </c>
      <c r="E114" s="22"/>
      <c r="F114" s="239"/>
      <c r="G114" s="239"/>
      <c r="H114" s="239"/>
      <c r="I114" s="239"/>
      <c r="J114" s="239"/>
      <c r="K114" s="239"/>
      <c r="L114" s="15"/>
      <c r="M114" s="16">
        <f t="shared" si="11"/>
        <v>0</v>
      </c>
    </row>
    <row r="115" spans="1:13" ht="20.100000000000001" customHeight="1" x14ac:dyDescent="0.2">
      <c r="A115" s="45" t="str">
        <f>CyP!A120</f>
        <v>13.2</v>
      </c>
      <c r="B115" s="427" t="str">
        <f t="shared" si="9"/>
        <v>Carpintería de Aluminio</v>
      </c>
      <c r="C115" s="428"/>
      <c r="D115" s="11">
        <f t="shared" si="10"/>
        <v>0</v>
      </c>
      <c r="E115" s="22"/>
      <c r="F115" s="239"/>
      <c r="G115" s="239"/>
      <c r="H115" s="239"/>
      <c r="I115" s="239"/>
      <c r="J115" s="239"/>
      <c r="K115" s="239"/>
      <c r="L115" s="15"/>
      <c r="M115" s="16">
        <f t="shared" si="11"/>
        <v>0</v>
      </c>
    </row>
    <row r="116" spans="1:13" ht="20.100000000000001" customHeight="1" x14ac:dyDescent="0.2">
      <c r="A116" s="45" t="str">
        <f>CyP!A121</f>
        <v>13.3</v>
      </c>
      <c r="B116" s="427" t="str">
        <f t="shared" si="9"/>
        <v>Carpintería de Madera</v>
      </c>
      <c r="C116" s="428"/>
      <c r="D116" s="11">
        <f t="shared" si="10"/>
        <v>0</v>
      </c>
      <c r="E116" s="22"/>
      <c r="F116" s="239"/>
      <c r="G116" s="239"/>
      <c r="H116" s="239"/>
      <c r="I116" s="239"/>
      <c r="J116" s="239"/>
      <c r="K116" s="239"/>
      <c r="L116" s="15"/>
      <c r="M116" s="16">
        <f t="shared" si="11"/>
        <v>0</v>
      </c>
    </row>
    <row r="117" spans="1:13" ht="20.100000000000001" customHeight="1" x14ac:dyDescent="0.2">
      <c r="A117" s="45" t="str">
        <f>CyP!A122</f>
        <v>13.3.1</v>
      </c>
      <c r="B117" s="427" t="str">
        <f t="shared" si="9"/>
        <v xml:space="preserve">Puertas Placas </v>
      </c>
      <c r="C117" s="428"/>
      <c r="D117" s="11">
        <f t="shared" si="10"/>
        <v>0</v>
      </c>
      <c r="E117" s="22"/>
      <c r="F117" s="239"/>
      <c r="G117" s="239"/>
      <c r="H117" s="239"/>
      <c r="I117" s="239"/>
      <c r="J117" s="239"/>
      <c r="K117" s="239"/>
      <c r="L117" s="15"/>
      <c r="M117" s="16">
        <f t="shared" si="11"/>
        <v>0</v>
      </c>
    </row>
    <row r="118" spans="1:13" ht="20.100000000000001" customHeight="1" x14ac:dyDescent="0.2">
      <c r="A118" s="45" t="str">
        <f>CyP!A123</f>
        <v>13.3.2</v>
      </c>
      <c r="B118" s="427" t="str">
        <f t="shared" si="9"/>
        <v>Muebles bajo y sobre mesadas</v>
      </c>
      <c r="C118" s="428"/>
      <c r="D118" s="11">
        <f t="shared" si="10"/>
        <v>0</v>
      </c>
      <c r="E118" s="22"/>
      <c r="F118" s="239"/>
      <c r="G118" s="239"/>
      <c r="H118" s="239"/>
      <c r="I118" s="239"/>
      <c r="J118" s="239"/>
      <c r="K118" s="239"/>
      <c r="L118" s="15"/>
      <c r="M118" s="16">
        <f t="shared" si="11"/>
        <v>0</v>
      </c>
    </row>
    <row r="119" spans="1:13" ht="20.100000000000001" customHeight="1" x14ac:dyDescent="0.2">
      <c r="A119" s="45" t="str">
        <f>CyP!A124</f>
        <v>13.3.5</v>
      </c>
      <c r="B119" s="427" t="str">
        <f t="shared" si="9"/>
        <v>Herrajes</v>
      </c>
      <c r="C119" s="428"/>
      <c r="D119" s="11">
        <f t="shared" si="10"/>
        <v>0</v>
      </c>
      <c r="E119" s="22"/>
      <c r="F119" s="239"/>
      <c r="G119" s="239"/>
      <c r="H119" s="239"/>
      <c r="I119" s="239"/>
      <c r="J119" s="239"/>
      <c r="K119" s="239"/>
      <c r="L119" s="15"/>
      <c r="M119" s="16">
        <f t="shared" si="11"/>
        <v>0</v>
      </c>
    </row>
    <row r="120" spans="1:13" ht="20.100000000000001" customHeight="1" x14ac:dyDescent="0.2">
      <c r="A120" s="45" t="str">
        <f>CyP!A125</f>
        <v>13.4</v>
      </c>
      <c r="B120" s="427" t="str">
        <f t="shared" si="9"/>
        <v>Otras</v>
      </c>
      <c r="C120" s="428"/>
      <c r="D120" s="11">
        <f t="shared" si="10"/>
        <v>0</v>
      </c>
      <c r="E120" s="22"/>
      <c r="F120" s="239"/>
      <c r="G120" s="239"/>
      <c r="H120" s="239"/>
      <c r="I120" s="239"/>
      <c r="J120" s="239"/>
      <c r="K120" s="239"/>
      <c r="L120" s="15"/>
      <c r="M120" s="16">
        <f t="shared" si="11"/>
        <v>0</v>
      </c>
    </row>
    <row r="121" spans="1:13" ht="20.100000000000001" customHeight="1" x14ac:dyDescent="0.2">
      <c r="A121" s="45" t="str">
        <f>CyP!A126</f>
        <v>14</v>
      </c>
      <c r="B121" s="427" t="str">
        <f t="shared" si="9"/>
        <v>INSTALACION SANITARIA</v>
      </c>
      <c r="C121" s="428"/>
      <c r="D121" s="11">
        <f t="shared" si="10"/>
        <v>0</v>
      </c>
      <c r="E121" s="22"/>
      <c r="F121" s="239"/>
      <c r="G121" s="239"/>
      <c r="H121" s="239"/>
      <c r="I121" s="239"/>
      <c r="J121" s="239"/>
      <c r="K121" s="239"/>
      <c r="L121" s="15"/>
      <c r="M121" s="16">
        <f t="shared" si="11"/>
        <v>0</v>
      </c>
    </row>
    <row r="122" spans="1:13" ht="20.100000000000001" customHeight="1" x14ac:dyDescent="0.2">
      <c r="A122" s="45" t="str">
        <f>CyP!A127</f>
        <v>14.1</v>
      </c>
      <c r="B122" s="427" t="str">
        <f t="shared" si="9"/>
        <v>Instalación base de cloacas, caños, camaras</v>
      </c>
      <c r="C122" s="428"/>
      <c r="D122" s="11">
        <f t="shared" si="10"/>
        <v>0</v>
      </c>
      <c r="E122" s="22"/>
      <c r="F122" s="239"/>
      <c r="G122" s="239"/>
      <c r="H122" s="239"/>
      <c r="I122" s="239"/>
      <c r="J122" s="239"/>
      <c r="K122" s="239"/>
      <c r="L122" s="15"/>
      <c r="M122" s="16">
        <f t="shared" si="11"/>
        <v>0</v>
      </c>
    </row>
    <row r="123" spans="1:13" ht="20.100000000000001" customHeight="1" x14ac:dyDescent="0.2">
      <c r="A123" s="45" t="str">
        <f>CyP!A128</f>
        <v>14.1.1</v>
      </c>
      <c r="B123" s="427" t="str">
        <f t="shared" si="9"/>
        <v>Excavaciones</v>
      </c>
      <c r="C123" s="428"/>
      <c r="D123" s="11">
        <f t="shared" si="10"/>
        <v>0</v>
      </c>
      <c r="E123" s="22"/>
      <c r="F123" s="239"/>
      <c r="G123" s="239"/>
      <c r="H123" s="239"/>
      <c r="I123" s="239"/>
      <c r="J123" s="239"/>
      <c r="K123" s="239"/>
      <c r="L123" s="15"/>
      <c r="M123" s="16">
        <f t="shared" si="11"/>
        <v>0</v>
      </c>
    </row>
    <row r="124" spans="1:13" ht="20.100000000000001" customHeight="1" x14ac:dyDescent="0.2">
      <c r="A124" s="45" t="str">
        <f>CyP!A129</f>
        <v>14.1.2</v>
      </c>
      <c r="B124" s="427" t="str">
        <f t="shared" si="9"/>
        <v>Rellenos de tierra.</v>
      </c>
      <c r="C124" s="428"/>
      <c r="D124" s="11">
        <f t="shared" si="10"/>
        <v>0</v>
      </c>
      <c r="E124" s="22"/>
      <c r="F124" s="239"/>
      <c r="G124" s="239"/>
      <c r="H124" s="239"/>
      <c r="I124" s="239"/>
      <c r="J124" s="239"/>
      <c r="K124" s="239"/>
      <c r="L124" s="15"/>
      <c r="M124" s="16">
        <f t="shared" si="11"/>
        <v>0</v>
      </c>
    </row>
    <row r="125" spans="1:13" ht="20.100000000000001" customHeight="1" x14ac:dyDescent="0.2">
      <c r="A125" s="45" t="str">
        <f>CyP!A130</f>
        <v>14.1.3</v>
      </c>
      <c r="B125" s="427" t="str">
        <f t="shared" si="9"/>
        <v>Revoques de camaras de inspeccion y receptaculos</v>
      </c>
      <c r="C125" s="428"/>
      <c r="D125" s="11">
        <f t="shared" si="10"/>
        <v>0</v>
      </c>
      <c r="E125" s="22"/>
      <c r="F125" s="239"/>
      <c r="G125" s="239"/>
      <c r="H125" s="239"/>
      <c r="I125" s="239"/>
      <c r="J125" s="239"/>
      <c r="K125" s="239"/>
      <c r="L125" s="15"/>
      <c r="M125" s="16">
        <f t="shared" si="11"/>
        <v>0</v>
      </c>
    </row>
    <row r="126" spans="1:13" ht="20.100000000000001" customHeight="1" x14ac:dyDescent="0.2">
      <c r="A126" s="45" t="str">
        <f>CyP!A131</f>
        <v>14.1.4</v>
      </c>
      <c r="B126" s="427" t="str">
        <f t="shared" si="9"/>
        <v>Cámaras y receptáculos</v>
      </c>
      <c r="C126" s="428"/>
      <c r="D126" s="11">
        <f t="shared" si="10"/>
        <v>0</v>
      </c>
      <c r="E126" s="22"/>
      <c r="F126" s="239"/>
      <c r="G126" s="239"/>
      <c r="H126" s="239"/>
      <c r="I126" s="239"/>
      <c r="J126" s="239"/>
      <c r="K126" s="239"/>
      <c r="L126" s="15"/>
      <c r="M126" s="16">
        <f t="shared" si="11"/>
        <v>0</v>
      </c>
    </row>
    <row r="127" spans="1:13" ht="20.100000000000001" customHeight="1" x14ac:dyDescent="0.2">
      <c r="A127" s="45" t="str">
        <f>CyP!A132</f>
        <v>14.1.5</v>
      </c>
      <c r="B127" s="427" t="str">
        <f t="shared" si="9"/>
        <v>Cañerias,piezas y accesorios</v>
      </c>
      <c r="C127" s="428"/>
      <c r="D127" s="11">
        <f t="shared" si="10"/>
        <v>0</v>
      </c>
      <c r="E127" s="22"/>
      <c r="F127" s="239"/>
      <c r="G127" s="239"/>
      <c r="H127" s="239"/>
      <c r="I127" s="239"/>
      <c r="J127" s="239"/>
      <c r="K127" s="239"/>
      <c r="L127" s="15"/>
      <c r="M127" s="16">
        <f t="shared" si="11"/>
        <v>0</v>
      </c>
    </row>
    <row r="128" spans="1:13" ht="20.100000000000001" customHeight="1" x14ac:dyDescent="0.2">
      <c r="A128" s="45" t="str">
        <f>CyP!A133</f>
        <v>14.1.6</v>
      </c>
      <c r="B128" s="427" t="str">
        <f t="shared" si="9"/>
        <v>Cañerías pasantes en juntas sísmicas</v>
      </c>
      <c r="C128" s="428"/>
      <c r="D128" s="11">
        <f t="shared" si="10"/>
        <v>0</v>
      </c>
      <c r="E128" s="22"/>
      <c r="F128" s="239"/>
      <c r="G128" s="239"/>
      <c r="H128" s="239"/>
      <c r="I128" s="239"/>
      <c r="J128" s="239"/>
      <c r="K128" s="239"/>
      <c r="L128" s="15"/>
      <c r="M128" s="16">
        <f t="shared" si="11"/>
        <v>0</v>
      </c>
    </row>
    <row r="129" spans="1:13" ht="20.100000000000001" customHeight="1" x14ac:dyDescent="0.2">
      <c r="A129" s="45" t="str">
        <f>CyP!A134</f>
        <v>14.2</v>
      </c>
      <c r="B129" s="427" t="str">
        <f t="shared" si="9"/>
        <v>Ventilación</v>
      </c>
      <c r="C129" s="428"/>
      <c r="D129" s="11">
        <f t="shared" si="10"/>
        <v>0</v>
      </c>
      <c r="E129" s="22"/>
      <c r="F129" s="239"/>
      <c r="G129" s="239"/>
      <c r="H129" s="239"/>
      <c r="I129" s="239"/>
      <c r="J129" s="239"/>
      <c r="K129" s="239"/>
      <c r="L129" s="15"/>
      <c r="M129" s="16">
        <f t="shared" si="11"/>
        <v>0</v>
      </c>
    </row>
    <row r="130" spans="1:13" ht="20.100000000000001" customHeight="1" x14ac:dyDescent="0.2">
      <c r="A130" s="45" t="str">
        <f>CyP!A135</f>
        <v>14.2.1</v>
      </c>
      <c r="B130" s="427" t="str">
        <f t="shared" si="9"/>
        <v>Cañerías de P.V.C. y Accesorios</v>
      </c>
      <c r="C130" s="428"/>
      <c r="D130" s="11">
        <f t="shared" si="10"/>
        <v>0</v>
      </c>
      <c r="E130" s="22"/>
      <c r="F130" s="239"/>
      <c r="G130" s="239"/>
      <c r="H130" s="239"/>
      <c r="I130" s="239"/>
      <c r="J130" s="239"/>
      <c r="K130" s="239"/>
      <c r="L130" s="15"/>
      <c r="M130" s="16">
        <f t="shared" si="11"/>
        <v>0</v>
      </c>
    </row>
    <row r="131" spans="1:13" ht="20.100000000000001" customHeight="1" x14ac:dyDescent="0.2">
      <c r="A131" s="45" t="str">
        <f>CyP!A136</f>
        <v>14.4</v>
      </c>
      <c r="B131" s="427" t="str">
        <f t="shared" si="9"/>
        <v>Lecho Nitrificante</v>
      </c>
      <c r="C131" s="428"/>
      <c r="D131" s="11">
        <f t="shared" si="10"/>
        <v>0</v>
      </c>
      <c r="E131" s="22"/>
      <c r="F131" s="239"/>
      <c r="G131" s="239"/>
      <c r="H131" s="239"/>
      <c r="I131" s="239"/>
      <c r="J131" s="239"/>
      <c r="K131" s="239"/>
      <c r="L131" s="15"/>
      <c r="M131" s="16">
        <f t="shared" si="11"/>
        <v>0</v>
      </c>
    </row>
    <row r="132" spans="1:13" ht="20.100000000000001" customHeight="1" x14ac:dyDescent="0.2">
      <c r="A132" s="45" t="str">
        <f>CyP!A137</f>
        <v>14.4.2</v>
      </c>
      <c r="B132" s="427" t="str">
        <f t="shared" si="9"/>
        <v>Caño de PVC reforzado</v>
      </c>
      <c r="C132" s="428"/>
      <c r="D132" s="11">
        <f t="shared" si="10"/>
        <v>0</v>
      </c>
      <c r="E132" s="22"/>
      <c r="F132" s="239"/>
      <c r="G132" s="239"/>
      <c r="H132" s="239"/>
      <c r="I132" s="239"/>
      <c r="J132" s="239"/>
      <c r="K132" s="239"/>
      <c r="L132" s="15"/>
      <c r="M132" s="16">
        <f t="shared" si="11"/>
        <v>0</v>
      </c>
    </row>
    <row r="133" spans="1:13" ht="20.100000000000001" customHeight="1" x14ac:dyDescent="0.2">
      <c r="A133" s="45" t="str">
        <f>CyP!A138</f>
        <v>14.4.3</v>
      </c>
      <c r="B133" s="427" t="str">
        <f t="shared" si="9"/>
        <v>Relleno superficial de lecho</v>
      </c>
      <c r="C133" s="428"/>
      <c r="D133" s="11">
        <f t="shared" si="10"/>
        <v>0</v>
      </c>
      <c r="E133" s="22"/>
      <c r="F133" s="239"/>
      <c r="G133" s="239"/>
      <c r="H133" s="239"/>
      <c r="I133" s="239"/>
      <c r="J133" s="239"/>
      <c r="K133" s="239"/>
      <c r="L133" s="15"/>
      <c r="M133" s="16">
        <f t="shared" si="11"/>
        <v>0</v>
      </c>
    </row>
    <row r="134" spans="1:13" ht="20.100000000000001" customHeight="1" x14ac:dyDescent="0.2">
      <c r="A134" s="45" t="str">
        <f>CyP!A139</f>
        <v>14.6</v>
      </c>
      <c r="B134" s="427" t="str">
        <f t="shared" si="9"/>
        <v>Cañeria de distribucion de agua fría y caliente</v>
      </c>
      <c r="C134" s="428"/>
      <c r="D134" s="11">
        <f t="shared" si="10"/>
        <v>0</v>
      </c>
      <c r="E134" s="22"/>
      <c r="F134" s="239"/>
      <c r="G134" s="239"/>
      <c r="H134" s="239"/>
      <c r="I134" s="239"/>
      <c r="J134" s="239"/>
      <c r="K134" s="239"/>
      <c r="L134" s="15"/>
      <c r="M134" s="16">
        <f t="shared" si="11"/>
        <v>0</v>
      </c>
    </row>
    <row r="135" spans="1:13" ht="20.100000000000001" customHeight="1" x14ac:dyDescent="0.2">
      <c r="A135" s="45" t="str">
        <f>CyP!A140</f>
        <v>14.6.1</v>
      </c>
      <c r="B135" s="427" t="str">
        <f t="shared" si="9"/>
        <v>Piezas especiales</v>
      </c>
      <c r="C135" s="428"/>
      <c r="D135" s="11">
        <f t="shared" si="10"/>
        <v>0</v>
      </c>
      <c r="E135" s="22"/>
      <c r="F135" s="239"/>
      <c r="G135" s="239"/>
      <c r="H135" s="239"/>
      <c r="I135" s="239"/>
      <c r="J135" s="239"/>
      <c r="K135" s="239"/>
      <c r="L135" s="15"/>
      <c r="M135" s="16">
        <f t="shared" si="11"/>
        <v>0</v>
      </c>
    </row>
    <row r="136" spans="1:13" ht="20.100000000000001" customHeight="1" x14ac:dyDescent="0.2">
      <c r="A136" s="45" t="str">
        <f>CyP!A141</f>
        <v>14.6.2</v>
      </c>
      <c r="B136" s="427" t="str">
        <f t="shared" si="9"/>
        <v>Cañerías para distribución de agua</v>
      </c>
      <c r="C136" s="428"/>
      <c r="D136" s="11">
        <f t="shared" si="10"/>
        <v>0</v>
      </c>
      <c r="E136" s="22"/>
      <c r="F136" s="239"/>
      <c r="G136" s="239"/>
      <c r="H136" s="239"/>
      <c r="I136" s="239"/>
      <c r="J136" s="239"/>
      <c r="K136" s="239"/>
      <c r="L136" s="15"/>
      <c r="M136" s="16">
        <f t="shared" si="11"/>
        <v>0</v>
      </c>
    </row>
    <row r="137" spans="1:13" ht="20.100000000000001" customHeight="1" x14ac:dyDescent="0.2">
      <c r="A137" s="45" t="str">
        <f>CyP!A142</f>
        <v>14.6.3</v>
      </c>
      <c r="B137" s="427" t="str">
        <f t="shared" si="9"/>
        <v xml:space="preserve">Revestimiento cañerías </v>
      </c>
      <c r="C137" s="428"/>
      <c r="D137" s="11">
        <f t="shared" si="10"/>
        <v>0</v>
      </c>
      <c r="E137" s="22"/>
      <c r="F137" s="239"/>
      <c r="G137" s="239"/>
      <c r="H137" s="239"/>
      <c r="I137" s="239"/>
      <c r="J137" s="239"/>
      <c r="K137" s="239"/>
      <c r="L137" s="15"/>
      <c r="M137" s="16">
        <f t="shared" si="11"/>
        <v>0</v>
      </c>
    </row>
    <row r="138" spans="1:13" ht="20.100000000000001" customHeight="1" x14ac:dyDescent="0.2">
      <c r="A138" s="45" t="str">
        <f>CyP!A143</f>
        <v>14.7</v>
      </c>
      <c r="B138" s="427" t="str">
        <f t="shared" si="9"/>
        <v>Tanque de Reseva, Bombeo</v>
      </c>
      <c r="C138" s="428"/>
      <c r="D138" s="11">
        <f t="shared" si="10"/>
        <v>0</v>
      </c>
      <c r="E138" s="22"/>
      <c r="F138" s="239"/>
      <c r="G138" s="239"/>
      <c r="H138" s="239"/>
      <c r="I138" s="239"/>
      <c r="J138" s="239"/>
      <c r="K138" s="239"/>
      <c r="L138" s="15"/>
      <c r="M138" s="16">
        <f t="shared" si="11"/>
        <v>0</v>
      </c>
    </row>
    <row r="139" spans="1:13" ht="20.100000000000001" customHeight="1" x14ac:dyDescent="0.2">
      <c r="A139" s="45" t="str">
        <f>CyP!A144</f>
        <v>14.7.1</v>
      </c>
      <c r="B139" s="427" t="str">
        <f t="shared" si="9"/>
        <v>Tanques de Reseva</v>
      </c>
      <c r="C139" s="428"/>
      <c r="D139" s="11">
        <f t="shared" si="10"/>
        <v>0</v>
      </c>
      <c r="E139" s="22"/>
      <c r="F139" s="239"/>
      <c r="G139" s="239"/>
      <c r="H139" s="239"/>
      <c r="I139" s="239"/>
      <c r="J139" s="239"/>
      <c r="K139" s="239"/>
      <c r="L139" s="15"/>
      <c r="M139" s="16">
        <f t="shared" si="11"/>
        <v>0</v>
      </c>
    </row>
    <row r="140" spans="1:13" ht="20.100000000000001" customHeight="1" x14ac:dyDescent="0.2">
      <c r="A140" s="45" t="str">
        <f>CyP!A145</f>
        <v>17.7.2</v>
      </c>
      <c r="B140" s="427" t="str">
        <f t="shared" si="9"/>
        <v>Tanque de Bombeo</v>
      </c>
      <c r="C140" s="428"/>
      <c r="D140" s="11">
        <f t="shared" si="10"/>
        <v>0</v>
      </c>
      <c r="E140" s="22"/>
      <c r="F140" s="239"/>
      <c r="G140" s="239"/>
      <c r="H140" s="239"/>
      <c r="I140" s="239"/>
      <c r="J140" s="239"/>
      <c r="K140" s="239"/>
      <c r="L140" s="15"/>
      <c r="M140" s="16">
        <f t="shared" si="11"/>
        <v>0</v>
      </c>
    </row>
    <row r="141" spans="1:13" ht="20.100000000000001" customHeight="1" x14ac:dyDescent="0.2">
      <c r="A141" s="45" t="str">
        <f>CyP!A146</f>
        <v>14.8</v>
      </c>
      <c r="B141" s="427" t="str">
        <f t="shared" si="9"/>
        <v>Artefactos sanitarios y grifería</v>
      </c>
      <c r="C141" s="428"/>
      <c r="D141" s="11">
        <f t="shared" si="10"/>
        <v>0</v>
      </c>
      <c r="E141" s="22"/>
      <c r="F141" s="239"/>
      <c r="G141" s="239"/>
      <c r="H141" s="239"/>
      <c r="I141" s="239"/>
      <c r="J141" s="239"/>
      <c r="K141" s="239"/>
      <c r="L141" s="15"/>
      <c r="M141" s="16">
        <f t="shared" si="11"/>
        <v>0</v>
      </c>
    </row>
    <row r="142" spans="1:13" ht="20.100000000000001" customHeight="1" x14ac:dyDescent="0.2">
      <c r="A142" s="45" t="str">
        <f>CyP!A147</f>
        <v>14.8.1</v>
      </c>
      <c r="B142" s="427" t="str">
        <f t="shared" si="9"/>
        <v>Artefactos y Accesorios</v>
      </c>
      <c r="C142" s="428"/>
      <c r="D142" s="11">
        <f t="shared" si="10"/>
        <v>0</v>
      </c>
      <c r="E142" s="22"/>
      <c r="F142" s="239"/>
      <c r="G142" s="239"/>
      <c r="H142" s="239"/>
      <c r="I142" s="239"/>
      <c r="J142" s="239"/>
      <c r="K142" s="239"/>
      <c r="L142" s="15"/>
      <c r="M142" s="16">
        <f t="shared" si="11"/>
        <v>0</v>
      </c>
    </row>
    <row r="143" spans="1:13" ht="20.100000000000001" customHeight="1" x14ac:dyDescent="0.2">
      <c r="A143" s="45" t="str">
        <f>CyP!A148</f>
        <v>14.9</v>
      </c>
      <c r="B143" s="427" t="str">
        <f t="shared" ref="B143:B182" si="12">IFERROR(VLOOKUP(A143,Tabla_CyP,2,FALSE),"")</f>
        <v>Cañería desague pluvial</v>
      </c>
      <c r="C143" s="428"/>
      <c r="D143" s="11">
        <f t="shared" ref="D143:D182" si="13">IFERROR(VLOOKUP(A143,Tabla_CyP,9,FALSE),0)</f>
        <v>0</v>
      </c>
      <c r="E143" s="22"/>
      <c r="F143" s="239"/>
      <c r="G143" s="239"/>
      <c r="H143" s="239"/>
      <c r="I143" s="239"/>
      <c r="J143" s="239"/>
      <c r="K143" s="239"/>
      <c r="L143" s="15"/>
      <c r="M143" s="16">
        <f t="shared" ref="M143:M182" si="14">SUM(F143:K143)</f>
        <v>0</v>
      </c>
    </row>
    <row r="144" spans="1:13" ht="20.100000000000001" customHeight="1" x14ac:dyDescent="0.2">
      <c r="A144" s="45" t="str">
        <f>CyP!A149</f>
        <v>14.9.1</v>
      </c>
      <c r="B144" s="427" t="str">
        <f t="shared" si="12"/>
        <v>De P.V.C.</v>
      </c>
      <c r="C144" s="428"/>
      <c r="D144" s="11">
        <f t="shared" si="13"/>
        <v>0</v>
      </c>
      <c r="E144" s="22"/>
      <c r="F144" s="239"/>
      <c r="G144" s="239"/>
      <c r="H144" s="239"/>
      <c r="I144" s="239"/>
      <c r="J144" s="239"/>
      <c r="K144" s="239"/>
      <c r="L144" s="15"/>
      <c r="M144" s="16">
        <f t="shared" si="14"/>
        <v>0</v>
      </c>
    </row>
    <row r="145" spans="1:13" ht="20.100000000000001" customHeight="1" x14ac:dyDescent="0.2">
      <c r="A145" s="45" t="str">
        <f>CyP!A150</f>
        <v>14.10</v>
      </c>
      <c r="B145" s="427" t="str">
        <f t="shared" si="12"/>
        <v>Conexión a redes externas</v>
      </c>
      <c r="C145" s="428"/>
      <c r="D145" s="11">
        <f t="shared" si="13"/>
        <v>0</v>
      </c>
      <c r="E145" s="22"/>
      <c r="F145" s="239"/>
      <c r="G145" s="239"/>
      <c r="H145" s="239"/>
      <c r="I145" s="239"/>
      <c r="J145" s="239"/>
      <c r="K145" s="239"/>
      <c r="L145" s="15"/>
      <c r="M145" s="16">
        <f t="shared" si="14"/>
        <v>0</v>
      </c>
    </row>
    <row r="146" spans="1:13" ht="20.100000000000001" customHeight="1" x14ac:dyDescent="0.2">
      <c r="A146" s="45" t="str">
        <f>CyP!A151</f>
        <v>14.10.1</v>
      </c>
      <c r="B146" s="427" t="str">
        <f t="shared" si="12"/>
        <v>Conexión de agua</v>
      </c>
      <c r="C146" s="428"/>
      <c r="D146" s="11">
        <f t="shared" si="13"/>
        <v>0</v>
      </c>
      <c r="E146" s="22"/>
      <c r="F146" s="239"/>
      <c r="G146" s="239"/>
      <c r="H146" s="239"/>
      <c r="I146" s="239"/>
      <c r="J146" s="239"/>
      <c r="K146" s="239"/>
      <c r="L146" s="15"/>
      <c r="M146" s="16">
        <f t="shared" si="14"/>
        <v>0</v>
      </c>
    </row>
    <row r="147" spans="1:13" ht="20.100000000000001" customHeight="1" x14ac:dyDescent="0.2">
      <c r="A147" s="45" t="str">
        <f>CyP!A152</f>
        <v>14.10.2</v>
      </c>
      <c r="B147" s="427" t="str">
        <f t="shared" si="12"/>
        <v>Conexión de cloaca</v>
      </c>
      <c r="C147" s="428"/>
      <c r="D147" s="11">
        <f t="shared" si="13"/>
        <v>0</v>
      </c>
      <c r="E147" s="22"/>
      <c r="F147" s="239"/>
      <c r="G147" s="239"/>
      <c r="H147" s="239"/>
      <c r="I147" s="239"/>
      <c r="J147" s="239"/>
      <c r="K147" s="239"/>
      <c r="L147" s="15"/>
      <c r="M147" s="16">
        <f t="shared" si="14"/>
        <v>0</v>
      </c>
    </row>
    <row r="148" spans="1:13" ht="20.100000000000001" customHeight="1" x14ac:dyDescent="0.2">
      <c r="A148" s="45" t="str">
        <f>CyP!A153</f>
        <v>14.11</v>
      </c>
      <c r="B148" s="427" t="str">
        <f t="shared" si="12"/>
        <v>Cañerías pasantes en juntas sísmicas</v>
      </c>
      <c r="C148" s="428"/>
      <c r="D148" s="11">
        <f t="shared" si="13"/>
        <v>0</v>
      </c>
      <c r="E148" s="22"/>
      <c r="F148" s="239"/>
      <c r="G148" s="239"/>
      <c r="H148" s="239"/>
      <c r="I148" s="239"/>
      <c r="J148" s="239"/>
      <c r="K148" s="239"/>
      <c r="L148" s="15"/>
      <c r="M148" s="16">
        <f t="shared" si="14"/>
        <v>0</v>
      </c>
    </row>
    <row r="149" spans="1:13" ht="20.100000000000001" customHeight="1" x14ac:dyDescent="0.2">
      <c r="A149" s="45" t="str">
        <f>CyP!A154</f>
        <v>15</v>
      </c>
      <c r="B149" s="427" t="str">
        <f t="shared" si="12"/>
        <v>INSTALACIONES ELÉCTRICAS</v>
      </c>
      <c r="C149" s="428"/>
      <c r="D149" s="11">
        <f t="shared" si="13"/>
        <v>0</v>
      </c>
      <c r="E149" s="22"/>
      <c r="F149" s="239"/>
      <c r="G149" s="239"/>
      <c r="H149" s="239"/>
      <c r="I149" s="239"/>
      <c r="J149" s="239"/>
      <c r="K149" s="239"/>
      <c r="L149" s="15"/>
      <c r="M149" s="16">
        <f t="shared" si="14"/>
        <v>0</v>
      </c>
    </row>
    <row r="150" spans="1:13" ht="20.100000000000001" customHeight="1" x14ac:dyDescent="0.2">
      <c r="A150" s="45" t="str">
        <f>CyP!A155</f>
        <v>15.1</v>
      </c>
      <c r="B150" s="427" t="str">
        <f t="shared" si="12"/>
        <v>Instalación Eléctrica corrientes fuertes</v>
      </c>
      <c r="C150" s="428"/>
      <c r="D150" s="11">
        <f t="shared" si="13"/>
        <v>0</v>
      </c>
      <c r="E150" s="22"/>
      <c r="F150" s="239"/>
      <c r="G150" s="239"/>
      <c r="H150" s="239"/>
      <c r="I150" s="239"/>
      <c r="J150" s="239"/>
      <c r="K150" s="239"/>
      <c r="L150" s="15"/>
      <c r="M150" s="16">
        <f t="shared" si="14"/>
        <v>0</v>
      </c>
    </row>
    <row r="151" spans="1:13" ht="20.100000000000001" customHeight="1" x14ac:dyDescent="0.2">
      <c r="A151" s="45" t="str">
        <f>CyP!A156</f>
        <v>15.1.1</v>
      </c>
      <c r="B151" s="427" t="str">
        <f t="shared" si="12"/>
        <v xml:space="preserve">Instalacioón Eléctrica para fuerza motriz </v>
      </c>
      <c r="C151" s="428"/>
      <c r="D151" s="11">
        <f t="shared" si="13"/>
        <v>0</v>
      </c>
      <c r="E151" s="22"/>
      <c r="F151" s="239"/>
      <c r="G151" s="239"/>
      <c r="H151" s="239"/>
      <c r="I151" s="239"/>
      <c r="J151" s="239"/>
      <c r="K151" s="239"/>
      <c r="L151" s="15"/>
      <c r="M151" s="16">
        <f t="shared" si="14"/>
        <v>0</v>
      </c>
    </row>
    <row r="152" spans="1:13" ht="20.100000000000001" customHeight="1" x14ac:dyDescent="0.2">
      <c r="A152" s="45" t="str">
        <f>CyP!A157</f>
        <v>15.1.3</v>
      </c>
      <c r="B152" s="427" t="str">
        <f t="shared" si="12"/>
        <v>Tablero general de baja tensión (TGBT) y tablero de transferencia Automática (TTA)</v>
      </c>
      <c r="C152" s="428"/>
      <c r="D152" s="11">
        <f t="shared" si="13"/>
        <v>0</v>
      </c>
      <c r="E152" s="22"/>
      <c r="F152" s="239"/>
      <c r="G152" s="239"/>
      <c r="H152" s="239"/>
      <c r="I152" s="239"/>
      <c r="J152" s="239"/>
      <c r="K152" s="239"/>
      <c r="L152" s="15"/>
      <c r="M152" s="16">
        <f t="shared" si="14"/>
        <v>0</v>
      </c>
    </row>
    <row r="153" spans="1:13" ht="20.100000000000001" customHeight="1" x14ac:dyDescent="0.2">
      <c r="A153" s="45" t="str">
        <f>CyP!A158</f>
        <v>15.2</v>
      </c>
      <c r="B153" s="427" t="str">
        <f t="shared" si="12"/>
        <v>Iluminación</v>
      </c>
      <c r="C153" s="428"/>
      <c r="D153" s="11">
        <f t="shared" si="13"/>
        <v>0</v>
      </c>
      <c r="E153" s="22"/>
      <c r="F153" s="239"/>
      <c r="G153" s="239"/>
      <c r="H153" s="239"/>
      <c r="I153" s="239"/>
      <c r="J153" s="239"/>
      <c r="K153" s="239"/>
      <c r="L153" s="15"/>
      <c r="M153" s="16">
        <f t="shared" si="14"/>
        <v>0</v>
      </c>
    </row>
    <row r="154" spans="1:13" ht="20.100000000000001" customHeight="1" x14ac:dyDescent="0.2">
      <c r="A154" s="45" t="str">
        <f>CyP!A159</f>
        <v>15.2.1</v>
      </c>
      <c r="B154" s="427" t="str">
        <f t="shared" si="12"/>
        <v xml:space="preserve">Artefactos </v>
      </c>
      <c r="C154" s="428"/>
      <c r="D154" s="11">
        <f t="shared" si="13"/>
        <v>0</v>
      </c>
      <c r="E154" s="22"/>
      <c r="F154" s="239"/>
      <c r="G154" s="239"/>
      <c r="H154" s="239"/>
      <c r="I154" s="239"/>
      <c r="J154" s="239"/>
      <c r="K154" s="239"/>
      <c r="L154" s="15"/>
      <c r="M154" s="16">
        <f t="shared" si="14"/>
        <v>0</v>
      </c>
    </row>
    <row r="155" spans="1:13" ht="20.100000000000001" customHeight="1" x14ac:dyDescent="0.2">
      <c r="A155" s="45" t="str">
        <f>CyP!A160</f>
        <v>15.2.2</v>
      </c>
      <c r="B155" s="427" t="str">
        <f t="shared" si="12"/>
        <v>Conductores</v>
      </c>
      <c r="C155" s="428"/>
      <c r="D155" s="11">
        <f t="shared" si="13"/>
        <v>0</v>
      </c>
      <c r="E155" s="22"/>
      <c r="F155" s="239"/>
      <c r="G155" s="239"/>
      <c r="H155" s="239"/>
      <c r="I155" s="239"/>
      <c r="J155" s="239"/>
      <c r="K155" s="239"/>
      <c r="L155" s="15"/>
      <c r="M155" s="16">
        <f t="shared" si="14"/>
        <v>0</v>
      </c>
    </row>
    <row r="156" spans="1:13" ht="20.100000000000001" customHeight="1" x14ac:dyDescent="0.2">
      <c r="A156" s="45" t="str">
        <f>CyP!A161</f>
        <v>15.2.4</v>
      </c>
      <c r="B156" s="427" t="str">
        <f t="shared" si="12"/>
        <v>Interruptores automáticos termomagnéticos en riel din (térmicas)</v>
      </c>
      <c r="C156" s="428"/>
      <c r="D156" s="11">
        <f t="shared" si="13"/>
        <v>0</v>
      </c>
      <c r="E156" s="22"/>
      <c r="F156" s="239"/>
      <c r="G156" s="239"/>
      <c r="H156" s="239"/>
      <c r="I156" s="239"/>
      <c r="J156" s="239"/>
      <c r="K156" s="239"/>
      <c r="L156" s="15"/>
      <c r="M156" s="16">
        <f t="shared" si="14"/>
        <v>0</v>
      </c>
    </row>
    <row r="157" spans="1:13" ht="20.100000000000001" customHeight="1" x14ac:dyDescent="0.2">
      <c r="A157" s="45" t="str">
        <f>CyP!A162</f>
        <v>15.2.5</v>
      </c>
      <c r="B157" s="427" t="str">
        <f t="shared" si="12"/>
        <v>Interruptores diferenciales</v>
      </c>
      <c r="C157" s="428"/>
      <c r="D157" s="11">
        <f t="shared" si="13"/>
        <v>0</v>
      </c>
      <c r="E157" s="22"/>
      <c r="F157" s="239"/>
      <c r="G157" s="239"/>
      <c r="H157" s="239"/>
      <c r="I157" s="239"/>
      <c r="J157" s="239"/>
      <c r="K157" s="239"/>
      <c r="L157" s="15"/>
      <c r="M157" s="16">
        <f t="shared" si="14"/>
        <v>0</v>
      </c>
    </row>
    <row r="158" spans="1:13" ht="20.100000000000001" customHeight="1" x14ac:dyDescent="0.2">
      <c r="A158" s="45" t="str">
        <f>CyP!A163</f>
        <v>15.2.6</v>
      </c>
      <c r="B158" s="427" t="str">
        <f t="shared" si="12"/>
        <v>Canalizaciones subterráneas</v>
      </c>
      <c r="C158" s="428"/>
      <c r="D158" s="11">
        <f t="shared" si="13"/>
        <v>0</v>
      </c>
      <c r="E158" s="22"/>
      <c r="F158" s="239"/>
      <c r="G158" s="239"/>
      <c r="H158" s="239"/>
      <c r="I158" s="239"/>
      <c r="J158" s="239"/>
      <c r="K158" s="239"/>
      <c r="L158" s="15"/>
      <c r="M158" s="16">
        <f t="shared" si="14"/>
        <v>0</v>
      </c>
    </row>
    <row r="159" spans="1:13" ht="20.100000000000001" customHeight="1" x14ac:dyDescent="0.2">
      <c r="A159" s="45" t="str">
        <f>CyP!A164</f>
        <v>15.4</v>
      </c>
      <c r="B159" s="427" t="str">
        <f t="shared" si="12"/>
        <v>Pararrrayos</v>
      </c>
      <c r="C159" s="428"/>
      <c r="D159" s="11">
        <f t="shared" si="13"/>
        <v>0</v>
      </c>
      <c r="E159" s="22"/>
      <c r="F159" s="239"/>
      <c r="G159" s="239"/>
      <c r="H159" s="239"/>
      <c r="I159" s="239"/>
      <c r="J159" s="239"/>
      <c r="K159" s="239"/>
      <c r="L159" s="15"/>
      <c r="M159" s="16">
        <f t="shared" si="14"/>
        <v>0</v>
      </c>
    </row>
    <row r="160" spans="1:13" ht="20.100000000000001" customHeight="1" x14ac:dyDescent="0.2">
      <c r="A160" s="45" t="str">
        <f>CyP!A165</f>
        <v>15.5</v>
      </c>
      <c r="B160" s="427" t="str">
        <f t="shared" si="12"/>
        <v>Instalación de Corrientes Débiles</v>
      </c>
      <c r="C160" s="428"/>
      <c r="D160" s="11">
        <f t="shared" si="13"/>
        <v>0</v>
      </c>
      <c r="E160" s="22"/>
      <c r="F160" s="239"/>
      <c r="G160" s="239"/>
      <c r="H160" s="239"/>
      <c r="I160" s="239"/>
      <c r="J160" s="239"/>
      <c r="K160" s="239"/>
      <c r="L160" s="15"/>
      <c r="M160" s="16">
        <f t="shared" si="14"/>
        <v>0</v>
      </c>
    </row>
    <row r="161" spans="1:13" ht="20.100000000000001" customHeight="1" x14ac:dyDescent="0.2">
      <c r="A161" s="45" t="str">
        <f>CyP!A166</f>
        <v>15.5.1</v>
      </c>
      <c r="B161" s="427" t="str">
        <f t="shared" si="12"/>
        <v>Sistema de Telecomunicaciones Datos</v>
      </c>
      <c r="C161" s="428"/>
      <c r="D161" s="11">
        <f t="shared" si="13"/>
        <v>0</v>
      </c>
      <c r="E161" s="22"/>
      <c r="F161" s="239"/>
      <c r="G161" s="239"/>
      <c r="H161" s="239"/>
      <c r="I161" s="239"/>
      <c r="J161" s="239"/>
      <c r="K161" s="239"/>
      <c r="L161" s="15"/>
      <c r="M161" s="16">
        <f t="shared" si="14"/>
        <v>0</v>
      </c>
    </row>
    <row r="162" spans="1:13" ht="20.100000000000001" customHeight="1" x14ac:dyDescent="0.2">
      <c r="A162" s="45" t="str">
        <f>CyP!A167</f>
        <v>15.5.2</v>
      </c>
      <c r="B162" s="427" t="str">
        <f t="shared" si="12"/>
        <v>Sistema de Circuito de CCTV</v>
      </c>
      <c r="C162" s="428"/>
      <c r="D162" s="11">
        <f t="shared" si="13"/>
        <v>0</v>
      </c>
      <c r="E162" s="22"/>
      <c r="F162" s="239"/>
      <c r="G162" s="239"/>
      <c r="H162" s="239"/>
      <c r="I162" s="239"/>
      <c r="J162" s="239"/>
      <c r="K162" s="239"/>
      <c r="L162" s="15"/>
      <c r="M162" s="16">
        <f t="shared" si="14"/>
        <v>0</v>
      </c>
    </row>
    <row r="163" spans="1:13" ht="20.100000000000001" customHeight="1" x14ac:dyDescent="0.2">
      <c r="A163" s="45" t="str">
        <f>CyP!A168</f>
        <v>17</v>
      </c>
      <c r="B163" s="427" t="str">
        <f t="shared" si="12"/>
        <v>INSTALACIÓN TERMOMECÁNICA</v>
      </c>
      <c r="C163" s="428"/>
      <c r="D163" s="11">
        <f t="shared" si="13"/>
        <v>0</v>
      </c>
      <c r="E163" s="22"/>
      <c r="F163" s="239"/>
      <c r="G163" s="239"/>
      <c r="H163" s="239"/>
      <c r="I163" s="239"/>
      <c r="J163" s="239"/>
      <c r="K163" s="239"/>
      <c r="L163" s="15"/>
      <c r="M163" s="16">
        <f t="shared" si="14"/>
        <v>0</v>
      </c>
    </row>
    <row r="164" spans="1:13" ht="20.100000000000001" customHeight="1" x14ac:dyDescent="0.2">
      <c r="A164" s="45" t="str">
        <f>CyP!A169</f>
        <v>18</v>
      </c>
      <c r="B164" s="427" t="str">
        <f t="shared" si="12"/>
        <v>INSTALACIÓN SERVICIO CONTRA INCENDIOS</v>
      </c>
      <c r="C164" s="428"/>
      <c r="D164" s="11">
        <f t="shared" si="13"/>
        <v>0</v>
      </c>
      <c r="E164" s="22"/>
      <c r="F164" s="239"/>
      <c r="G164" s="239"/>
      <c r="H164" s="239"/>
      <c r="I164" s="239"/>
      <c r="J164" s="239"/>
      <c r="K164" s="239"/>
      <c r="L164" s="15"/>
      <c r="M164" s="16">
        <f t="shared" si="14"/>
        <v>0</v>
      </c>
    </row>
    <row r="165" spans="1:13" ht="20.100000000000001" customHeight="1" x14ac:dyDescent="0.2">
      <c r="A165" s="45" t="str">
        <f>CyP!A170</f>
        <v>21</v>
      </c>
      <c r="B165" s="427" t="str">
        <f t="shared" si="12"/>
        <v>SEÑALETICA</v>
      </c>
      <c r="C165" s="428"/>
      <c r="D165" s="11">
        <f t="shared" si="13"/>
        <v>0</v>
      </c>
      <c r="E165" s="22"/>
      <c r="F165" s="239"/>
      <c r="G165" s="239"/>
      <c r="H165" s="239"/>
      <c r="I165" s="239"/>
      <c r="J165" s="239"/>
      <c r="K165" s="239"/>
      <c r="L165" s="15"/>
      <c r="M165" s="16">
        <f t="shared" si="14"/>
        <v>0</v>
      </c>
    </row>
    <row r="166" spans="1:13" ht="20.100000000000001" customHeight="1" x14ac:dyDescent="0.2">
      <c r="A166" s="45" t="str">
        <f>CyP!A171</f>
        <v>21.1</v>
      </c>
      <c r="B166" s="427" t="str">
        <f t="shared" si="12"/>
        <v>Señalética externa</v>
      </c>
      <c r="C166" s="428"/>
      <c r="D166" s="11">
        <f t="shared" si="13"/>
        <v>0</v>
      </c>
      <c r="E166" s="22"/>
      <c r="F166" s="239"/>
      <c r="G166" s="239"/>
      <c r="H166" s="239"/>
      <c r="I166" s="239"/>
      <c r="J166" s="239"/>
      <c r="K166" s="239"/>
      <c r="L166" s="15"/>
      <c r="M166" s="16">
        <f t="shared" si="14"/>
        <v>0</v>
      </c>
    </row>
    <row r="167" spans="1:13" ht="20.100000000000001" customHeight="1" x14ac:dyDescent="0.2">
      <c r="A167" s="45" t="str">
        <f>CyP!A172</f>
        <v>21.2</v>
      </c>
      <c r="B167" s="427" t="str">
        <f t="shared" si="12"/>
        <v>Señalética interna</v>
      </c>
      <c r="C167" s="428"/>
      <c r="D167" s="11">
        <f t="shared" si="13"/>
        <v>0</v>
      </c>
      <c r="E167" s="22"/>
      <c r="F167" s="239"/>
      <c r="G167" s="239"/>
      <c r="H167" s="239"/>
      <c r="I167" s="239"/>
      <c r="J167" s="239"/>
      <c r="K167" s="239"/>
      <c r="L167" s="15"/>
      <c r="M167" s="16">
        <f t="shared" si="14"/>
        <v>0</v>
      </c>
    </row>
    <row r="168" spans="1:13" ht="20.100000000000001" customHeight="1" x14ac:dyDescent="0.2">
      <c r="A168" s="45" t="str">
        <f>CyP!A173</f>
        <v>22</v>
      </c>
      <c r="B168" s="427" t="str">
        <f t="shared" si="12"/>
        <v>EQUIPAMIENTO Y VARIOS</v>
      </c>
      <c r="C168" s="428"/>
      <c r="D168" s="11">
        <f t="shared" si="13"/>
        <v>0</v>
      </c>
      <c r="E168" s="22"/>
      <c r="F168" s="239"/>
      <c r="G168" s="239"/>
      <c r="H168" s="239"/>
      <c r="I168" s="239"/>
      <c r="J168" s="239"/>
      <c r="K168" s="239"/>
      <c r="L168" s="15"/>
      <c r="M168" s="16">
        <f t="shared" si="14"/>
        <v>0</v>
      </c>
    </row>
    <row r="169" spans="1:13" ht="20.100000000000001" customHeight="1" x14ac:dyDescent="0.2">
      <c r="A169" s="45" t="str">
        <f>CyP!A174</f>
        <v>22.8</v>
      </c>
      <c r="B169" s="427" t="str">
        <f t="shared" si="12"/>
        <v xml:space="preserve">Muebles y Equipamiento fijos </v>
      </c>
      <c r="C169" s="428"/>
      <c r="D169" s="11">
        <f t="shared" si="13"/>
        <v>0</v>
      </c>
      <c r="E169" s="22"/>
      <c r="F169" s="239"/>
      <c r="G169" s="239"/>
      <c r="H169" s="239"/>
      <c r="I169" s="239"/>
      <c r="J169" s="239"/>
      <c r="K169" s="239"/>
      <c r="L169" s="15"/>
      <c r="M169" s="16">
        <f t="shared" si="14"/>
        <v>0</v>
      </c>
    </row>
    <row r="170" spans="1:13" ht="20.100000000000001" customHeight="1" x14ac:dyDescent="0.2">
      <c r="A170" s="45" t="str">
        <f>CyP!A175</f>
        <v>22.8.1</v>
      </c>
      <c r="B170" s="427" t="str">
        <f t="shared" si="12"/>
        <v>Mesadas de acero inoxidable</v>
      </c>
      <c r="C170" s="428"/>
      <c r="D170" s="11">
        <f t="shared" si="13"/>
        <v>0</v>
      </c>
      <c r="E170" s="22"/>
      <c r="F170" s="239"/>
      <c r="G170" s="239"/>
      <c r="H170" s="239"/>
      <c r="I170" s="239"/>
      <c r="J170" s="239"/>
      <c r="K170" s="239"/>
      <c r="L170" s="15"/>
      <c r="M170" s="16">
        <f t="shared" si="14"/>
        <v>0</v>
      </c>
    </row>
    <row r="171" spans="1:13" ht="20.100000000000001" customHeight="1" x14ac:dyDescent="0.2">
      <c r="A171" s="45" t="str">
        <f>CyP!A176</f>
        <v>23</v>
      </c>
      <c r="B171" s="427" t="str">
        <f t="shared" si="12"/>
        <v>OBRAS EXTERIORES</v>
      </c>
      <c r="C171" s="428"/>
      <c r="D171" s="11">
        <f t="shared" si="13"/>
        <v>0</v>
      </c>
      <c r="E171" s="22"/>
      <c r="F171" s="239"/>
      <c r="G171" s="239"/>
      <c r="H171" s="239"/>
      <c r="I171" s="239"/>
      <c r="J171" s="239"/>
      <c r="K171" s="239"/>
      <c r="L171" s="15"/>
      <c r="M171" s="16">
        <f t="shared" si="14"/>
        <v>0</v>
      </c>
    </row>
    <row r="172" spans="1:13" ht="20.100000000000001" customHeight="1" x14ac:dyDescent="0.2">
      <c r="A172" s="45" t="str">
        <f>CyP!A177</f>
        <v>23.1</v>
      </c>
      <c r="B172" s="427" t="str">
        <f t="shared" si="12"/>
        <v>Cierre Perimetral</v>
      </c>
      <c r="C172" s="428"/>
      <c r="D172" s="11">
        <f t="shared" si="13"/>
        <v>0</v>
      </c>
      <c r="E172" s="22"/>
      <c r="F172" s="239"/>
      <c r="G172" s="239"/>
      <c r="H172" s="239"/>
      <c r="I172" s="239"/>
      <c r="J172" s="239"/>
      <c r="K172" s="239"/>
      <c r="L172" s="15"/>
      <c r="M172" s="16">
        <f t="shared" si="14"/>
        <v>0</v>
      </c>
    </row>
    <row r="173" spans="1:13" ht="20.100000000000001" customHeight="1" x14ac:dyDescent="0.2">
      <c r="A173" s="45" t="str">
        <f>CyP!A178</f>
        <v>23.3</v>
      </c>
      <c r="B173" s="427" t="str">
        <f t="shared" si="12"/>
        <v xml:space="preserve">Rampas </v>
      </c>
      <c r="C173" s="428"/>
      <c r="D173" s="11">
        <f t="shared" si="13"/>
        <v>0</v>
      </c>
      <c r="E173" s="22"/>
      <c r="F173" s="239"/>
      <c r="G173" s="239"/>
      <c r="H173" s="239"/>
      <c r="I173" s="239"/>
      <c r="J173" s="239"/>
      <c r="K173" s="239"/>
      <c r="L173" s="15"/>
      <c r="M173" s="16">
        <f t="shared" si="14"/>
        <v>0</v>
      </c>
    </row>
    <row r="174" spans="1:13" ht="20.100000000000001" customHeight="1" x14ac:dyDescent="0.2">
      <c r="A174" s="45" t="str">
        <f>CyP!A179</f>
        <v>23.5</v>
      </c>
      <c r="B174" s="427" t="str">
        <f t="shared" si="12"/>
        <v>Barandas</v>
      </c>
      <c r="C174" s="428"/>
      <c r="D174" s="11">
        <f t="shared" si="13"/>
        <v>0</v>
      </c>
      <c r="E174" s="22"/>
      <c r="F174" s="239"/>
      <c r="G174" s="239"/>
      <c r="H174" s="239"/>
      <c r="I174" s="239"/>
      <c r="J174" s="239"/>
      <c r="K174" s="239"/>
      <c r="L174" s="15"/>
      <c r="M174" s="16">
        <f t="shared" si="14"/>
        <v>0</v>
      </c>
    </row>
    <row r="175" spans="1:13" ht="20.100000000000001" customHeight="1" x14ac:dyDescent="0.2">
      <c r="A175" s="45" t="str">
        <f>CyP!A180</f>
        <v>23.6</v>
      </c>
      <c r="B175" s="427" t="str">
        <f t="shared" si="12"/>
        <v>Pasamanos</v>
      </c>
      <c r="C175" s="428"/>
      <c r="D175" s="11">
        <f t="shared" si="13"/>
        <v>0</v>
      </c>
      <c r="E175" s="22"/>
      <c r="F175" s="239"/>
      <c r="G175" s="239"/>
      <c r="H175" s="239"/>
      <c r="I175" s="239"/>
      <c r="J175" s="239"/>
      <c r="K175" s="239"/>
      <c r="L175" s="15"/>
      <c r="M175" s="16">
        <f t="shared" si="14"/>
        <v>0</v>
      </c>
    </row>
    <row r="176" spans="1:13" ht="20.100000000000001" customHeight="1" x14ac:dyDescent="0.2">
      <c r="A176" s="45" t="str">
        <f>CyP!A181</f>
        <v>23.9</v>
      </c>
      <c r="B176" s="427" t="str">
        <f t="shared" si="12"/>
        <v>Parquización</v>
      </c>
      <c r="C176" s="428"/>
      <c r="D176" s="11">
        <f t="shared" si="13"/>
        <v>0</v>
      </c>
      <c r="E176" s="22"/>
      <c r="F176" s="239"/>
      <c r="G176" s="239"/>
      <c r="H176" s="239"/>
      <c r="I176" s="239"/>
      <c r="J176" s="239"/>
      <c r="K176" s="239"/>
      <c r="L176" s="15"/>
      <c r="M176" s="16">
        <f t="shared" si="14"/>
        <v>0</v>
      </c>
    </row>
    <row r="177" spans="1:13" ht="20.100000000000001" customHeight="1" x14ac:dyDescent="0.2">
      <c r="A177" s="45" t="str">
        <f>CyP!A182</f>
        <v>24</v>
      </c>
      <c r="B177" s="427" t="str">
        <f t="shared" si="12"/>
        <v>LIMPIEZA DE OBRA PERIODICA Y FINAL</v>
      </c>
      <c r="C177" s="428"/>
      <c r="D177" s="11">
        <f t="shared" si="13"/>
        <v>0</v>
      </c>
      <c r="E177" s="22"/>
      <c r="F177" s="239"/>
      <c r="G177" s="239"/>
      <c r="H177" s="239"/>
      <c r="I177" s="239"/>
      <c r="J177" s="239"/>
      <c r="K177" s="239"/>
      <c r="L177" s="15"/>
      <c r="M177" s="16">
        <f t="shared" si="14"/>
        <v>0</v>
      </c>
    </row>
    <row r="178" spans="1:13" ht="20.100000000000001" customHeight="1" x14ac:dyDescent="0.2">
      <c r="A178" s="45" t="str">
        <f>CyP!A183</f>
        <v>24.1</v>
      </c>
      <c r="B178" s="427" t="str">
        <f t="shared" si="12"/>
        <v>Limpieza de obra periódica</v>
      </c>
      <c r="C178" s="428"/>
      <c r="D178" s="11">
        <f t="shared" si="13"/>
        <v>0</v>
      </c>
      <c r="E178" s="22"/>
      <c r="F178" s="239"/>
      <c r="G178" s="239"/>
      <c r="H178" s="239"/>
      <c r="I178" s="239"/>
      <c r="J178" s="239"/>
      <c r="K178" s="239"/>
      <c r="L178" s="15"/>
      <c r="M178" s="16">
        <f t="shared" si="14"/>
        <v>0</v>
      </c>
    </row>
    <row r="179" spans="1:13" ht="20.100000000000001" customHeight="1" x14ac:dyDescent="0.2">
      <c r="A179" s="45" t="str">
        <f>CyP!A184</f>
        <v>24.2</v>
      </c>
      <c r="B179" s="427" t="str">
        <f t="shared" si="12"/>
        <v>Limpieza de Obra Final</v>
      </c>
      <c r="C179" s="428"/>
      <c r="D179" s="11">
        <f t="shared" si="13"/>
        <v>0</v>
      </c>
      <c r="E179" s="22"/>
      <c r="F179" s="239"/>
      <c r="G179" s="239"/>
      <c r="H179" s="239"/>
      <c r="I179" s="239"/>
      <c r="J179" s="239"/>
      <c r="K179" s="239"/>
      <c r="L179" s="15"/>
      <c r="M179" s="16">
        <f t="shared" si="14"/>
        <v>0</v>
      </c>
    </row>
    <row r="180" spans="1:13" ht="20.100000000000001" customHeight="1" x14ac:dyDescent="0.2">
      <c r="A180" s="45" t="str">
        <f>CyP!A185</f>
        <v>25</v>
      </c>
      <c r="B180" s="427" t="str">
        <f t="shared" si="12"/>
        <v xml:space="preserve">DOCUMENTACIÓN FINAL </v>
      </c>
      <c r="C180" s="428"/>
      <c r="D180" s="11">
        <f t="shared" si="13"/>
        <v>0</v>
      </c>
      <c r="E180" s="22"/>
      <c r="F180" s="239"/>
      <c r="G180" s="239"/>
      <c r="H180" s="239"/>
      <c r="I180" s="239"/>
      <c r="J180" s="239"/>
      <c r="K180" s="239"/>
      <c r="L180" s="15"/>
      <c r="M180" s="16">
        <f t="shared" si="14"/>
        <v>0</v>
      </c>
    </row>
    <row r="181" spans="1:13" ht="20.100000000000001" customHeight="1" x14ac:dyDescent="0.2">
      <c r="A181" s="45">
        <f>CyP!A186</f>
        <v>0</v>
      </c>
      <c r="B181" s="427" t="str">
        <f t="shared" si="12"/>
        <v/>
      </c>
      <c r="C181" s="428"/>
      <c r="D181" s="11">
        <f t="shared" si="13"/>
        <v>0</v>
      </c>
      <c r="E181" s="22"/>
      <c r="F181" s="239"/>
      <c r="G181" s="239"/>
      <c r="H181" s="239"/>
      <c r="I181" s="239"/>
      <c r="J181" s="239"/>
      <c r="K181" s="239"/>
      <c r="L181" s="15"/>
      <c r="M181" s="16">
        <f t="shared" si="14"/>
        <v>0</v>
      </c>
    </row>
    <row r="182" spans="1:13" ht="20.100000000000001" customHeight="1" x14ac:dyDescent="0.2">
      <c r="A182" s="45">
        <f>CyP!A187</f>
        <v>0</v>
      </c>
      <c r="B182" s="427" t="str">
        <f t="shared" si="12"/>
        <v/>
      </c>
      <c r="C182" s="428"/>
      <c r="D182" s="11">
        <f t="shared" si="13"/>
        <v>0</v>
      </c>
      <c r="E182" s="22"/>
      <c r="F182" s="239"/>
      <c r="G182" s="239"/>
      <c r="H182" s="239"/>
      <c r="I182" s="239"/>
      <c r="J182" s="239"/>
      <c r="K182" s="239"/>
      <c r="L182" s="15"/>
      <c r="M182" s="16">
        <f t="shared" si="14"/>
        <v>0</v>
      </c>
    </row>
    <row r="183" spans="1:13" ht="20.100000000000001" customHeight="1" x14ac:dyDescent="0.2">
      <c r="A183" s="45" t="str">
        <f>CyP!A188</f>
        <v xml:space="preserve"> </v>
      </c>
      <c r="B183" s="427" t="str">
        <f t="shared" ref="B183:B184" si="15">IFERROR(VLOOKUP(A183,Tabla_CyP,2,FALSE),"")</f>
        <v xml:space="preserve">TOTAL COSTO </v>
      </c>
      <c r="C183" s="428"/>
      <c r="D183" s="11">
        <f t="shared" ref="D183:D184" si="16">IFERROR(VLOOKUP(A183,Tabla_CyP,9,FALSE),0)</f>
        <v>0</v>
      </c>
      <c r="E183" s="22"/>
      <c r="F183" s="239"/>
      <c r="G183" s="239"/>
      <c r="H183" s="239"/>
      <c r="I183" s="239"/>
      <c r="J183" s="239"/>
      <c r="K183" s="239"/>
      <c r="L183" s="15"/>
      <c r="M183" s="16">
        <f t="shared" ref="M183:M184" si="17">SUM(F183:K183)</f>
        <v>0</v>
      </c>
    </row>
    <row r="184" spans="1:13" ht="20.100000000000001" customHeight="1" x14ac:dyDescent="0.2">
      <c r="A184" s="45">
        <f>CyP!A189</f>
        <v>0</v>
      </c>
      <c r="B184" s="427" t="str">
        <f t="shared" si="15"/>
        <v/>
      </c>
      <c r="C184" s="428"/>
      <c r="D184" s="11">
        <f t="shared" si="16"/>
        <v>0</v>
      </c>
      <c r="E184" s="22"/>
      <c r="F184" s="239"/>
      <c r="G184" s="239"/>
      <c r="H184" s="239"/>
      <c r="I184" s="239"/>
      <c r="J184" s="239"/>
      <c r="K184" s="239"/>
      <c r="L184" s="15"/>
      <c r="M184" s="16">
        <f t="shared" si="17"/>
        <v>0</v>
      </c>
    </row>
    <row r="185" spans="1:13" ht="20.100000000000001" customHeight="1" x14ac:dyDescent="0.2">
      <c r="A185" s="45">
        <f>CyP!A186</f>
        <v>0</v>
      </c>
      <c r="B185" s="427" t="str">
        <f t="shared" ref="B185" si="18">IFERROR(VLOOKUP(A185,Tabla_CyP,2,FALSE),"")</f>
        <v/>
      </c>
      <c r="C185" s="428"/>
      <c r="D185" s="11">
        <f t="shared" ref="D185" si="19">IFERROR(VLOOKUP(A185,Tabla_CyP,9,FALSE),0)</f>
        <v>0</v>
      </c>
      <c r="E185" s="43"/>
      <c r="F185" s="239"/>
      <c r="G185" s="239"/>
      <c r="H185" s="239"/>
      <c r="I185" s="239"/>
      <c r="J185" s="239"/>
      <c r="K185" s="239"/>
      <c r="L185" s="17"/>
      <c r="M185" s="16">
        <f t="shared" ref="M185:M186" si="20">SUM(F185:K185)</f>
        <v>0</v>
      </c>
    </row>
    <row r="186" spans="1:13" ht="20.100000000000001" customHeight="1" x14ac:dyDescent="0.2">
      <c r="A186" s="45" t="str">
        <f>CyP!A188</f>
        <v xml:space="preserve"> </v>
      </c>
      <c r="B186" s="47" t="s">
        <v>1752</v>
      </c>
      <c r="C186" s="49"/>
      <c r="D186" s="46">
        <f>SUM(D13:D185)</f>
        <v>0</v>
      </c>
      <c r="E186" s="44"/>
      <c r="F186" s="239"/>
      <c r="G186" s="239"/>
      <c r="H186" s="239"/>
      <c r="I186" s="239"/>
      <c r="J186" s="239"/>
      <c r="K186" s="332"/>
      <c r="M186" s="16">
        <f t="shared" si="20"/>
        <v>0</v>
      </c>
    </row>
    <row r="187" spans="1:13" ht="20.100000000000001" customHeight="1" x14ac:dyDescent="0.2">
      <c r="A187" s="5"/>
      <c r="B187" s="5"/>
      <c r="C187" s="5"/>
      <c r="D187" s="5"/>
      <c r="E187" s="5"/>
    </row>
    <row r="188" spans="1:13" ht="20.100000000000001" customHeight="1" x14ac:dyDescent="0.2">
      <c r="A188" s="5"/>
      <c r="B188" s="5"/>
      <c r="C188" s="5"/>
      <c r="D188" s="23" t="s">
        <v>1753</v>
      </c>
      <c r="E188" s="5">
        <v>0</v>
      </c>
      <c r="F188" s="24">
        <f t="shared" ref="F188:K188" si="21">SUMPRODUCT($D$13:$D$185,$F$13:$F$185)</f>
        <v>0</v>
      </c>
      <c r="G188" s="24">
        <f t="shared" si="21"/>
        <v>0</v>
      </c>
      <c r="H188" s="24">
        <f t="shared" si="21"/>
        <v>0</v>
      </c>
      <c r="I188" s="24">
        <f t="shared" si="21"/>
        <v>0</v>
      </c>
      <c r="J188" s="24">
        <f t="shared" si="21"/>
        <v>0</v>
      </c>
      <c r="K188" s="24">
        <f t="shared" si="21"/>
        <v>0</v>
      </c>
      <c r="L188" s="18"/>
    </row>
    <row r="189" spans="1:13" ht="20.100000000000001" customHeight="1" x14ac:dyDescent="0.2">
      <c r="A189" s="5"/>
      <c r="B189" s="5"/>
      <c r="C189" s="5"/>
      <c r="D189" s="23" t="s">
        <v>1754</v>
      </c>
      <c r="E189" s="5">
        <v>0</v>
      </c>
      <c r="F189" s="24">
        <f t="shared" ref="F189:K189" si="22">E189+F188</f>
        <v>0</v>
      </c>
      <c r="G189" s="24">
        <f t="shared" si="22"/>
        <v>0</v>
      </c>
      <c r="H189" s="24">
        <f t="shared" si="22"/>
        <v>0</v>
      </c>
      <c r="I189" s="24">
        <f t="shared" si="22"/>
        <v>0</v>
      </c>
      <c r="J189" s="24">
        <f t="shared" si="22"/>
        <v>0</v>
      </c>
      <c r="K189" s="24">
        <f t="shared" si="22"/>
        <v>0</v>
      </c>
    </row>
    <row r="190" spans="1:13" ht="20.100000000000001" customHeight="1" x14ac:dyDescent="0.2">
      <c r="A190" s="5"/>
      <c r="B190" s="5"/>
      <c r="C190" s="5"/>
      <c r="D190" s="25"/>
      <c r="E190" s="26" t="s">
        <v>1755</v>
      </c>
      <c r="F190" s="26"/>
      <c r="G190" s="26"/>
      <c r="H190" s="26"/>
      <c r="I190" s="26"/>
      <c r="J190" s="26"/>
      <c r="K190" s="26"/>
    </row>
    <row r="191" spans="1:13" ht="20.100000000000001" customHeight="1" x14ac:dyDescent="0.2">
      <c r="A191" s="5"/>
      <c r="B191" s="5"/>
      <c r="C191" s="5"/>
      <c r="D191" s="23" t="s">
        <v>1756</v>
      </c>
      <c r="E191" s="27">
        <f>Anticipo_Financiero*Monto_Oferta</f>
        <v>0</v>
      </c>
      <c r="F191" s="27">
        <f t="shared" ref="F191:K191" si="23">Monto_Oferta*F188*(1-Anticipo_Financiero)</f>
        <v>0</v>
      </c>
      <c r="G191" s="27">
        <f t="shared" si="23"/>
        <v>0</v>
      </c>
      <c r="H191" s="27">
        <f t="shared" ref="H191:I191" si="24">Monto_Oferta*H188*(1-Anticipo_Financiero)</f>
        <v>0</v>
      </c>
      <c r="I191" s="27">
        <f t="shared" si="24"/>
        <v>0</v>
      </c>
      <c r="J191" s="27">
        <f t="shared" ref="J191" si="25">Monto_Oferta*J188*(1-Anticipo_Financiero)</f>
        <v>0</v>
      </c>
      <c r="K191" s="331">
        <f t="shared" si="23"/>
        <v>0</v>
      </c>
    </row>
    <row r="192" spans="1:13" ht="20.100000000000001" customHeight="1" x14ac:dyDescent="0.2">
      <c r="A192" s="5"/>
      <c r="B192" s="5"/>
      <c r="C192" s="5"/>
      <c r="D192" s="23" t="s">
        <v>1757</v>
      </c>
      <c r="E192" s="27">
        <f>E191</f>
        <v>0</v>
      </c>
      <c r="F192" s="27">
        <f t="shared" ref="F192:K192" si="26">E192+F191</f>
        <v>0</v>
      </c>
      <c r="G192" s="27">
        <f t="shared" si="26"/>
        <v>0</v>
      </c>
      <c r="H192" s="27">
        <f t="shared" si="26"/>
        <v>0</v>
      </c>
      <c r="I192" s="27">
        <f t="shared" si="26"/>
        <v>0</v>
      </c>
      <c r="J192" s="27">
        <f t="shared" si="26"/>
        <v>0</v>
      </c>
      <c r="K192" s="331">
        <f t="shared" si="26"/>
        <v>0</v>
      </c>
    </row>
    <row r="193" spans="5:11" ht="20.100000000000001" customHeight="1" x14ac:dyDescent="0.2">
      <c r="E193" s="19">
        <v>0</v>
      </c>
      <c r="F193" s="19"/>
      <c r="G193" s="19"/>
      <c r="H193" s="19"/>
      <c r="I193" s="19"/>
      <c r="J193" s="19"/>
      <c r="K193" s="19"/>
    </row>
    <row r="194" spans="5:11" ht="20.100000000000001" customHeight="1" x14ac:dyDescent="0.2">
      <c r="E194" s="19">
        <v>0</v>
      </c>
      <c r="F194" s="19"/>
      <c r="G194" s="19"/>
      <c r="H194" s="19"/>
      <c r="I194" s="19"/>
      <c r="J194" s="19"/>
      <c r="K194" s="19"/>
    </row>
  </sheetData>
  <mergeCells count="179">
    <mergeCell ref="A8:D8"/>
    <mergeCell ref="A10:A11"/>
    <mergeCell ref="B10:C11"/>
    <mergeCell ref="D10:D11"/>
    <mergeCell ref="B24:C24"/>
    <mergeCell ref="B25:C25"/>
    <mergeCell ref="B35:C35"/>
    <mergeCell ref="B23:C23"/>
    <mergeCell ref="B45:C45"/>
    <mergeCell ref="B15:C15"/>
    <mergeCell ref="B16:C16"/>
    <mergeCell ref="B26:C26"/>
    <mergeCell ref="B27:C27"/>
    <mergeCell ref="B22:C22"/>
    <mergeCell ref="M10:M11"/>
    <mergeCell ref="F10:K10"/>
    <mergeCell ref="B43:C43"/>
    <mergeCell ref="B40:C40"/>
    <mergeCell ref="B41:C41"/>
    <mergeCell ref="B42:C42"/>
    <mergeCell ref="B28:C28"/>
    <mergeCell ref="B29:C29"/>
    <mergeCell ref="B30:C30"/>
    <mergeCell ref="B39:C39"/>
    <mergeCell ref="B36:C36"/>
    <mergeCell ref="B37:C37"/>
    <mergeCell ref="B38:C38"/>
    <mergeCell ref="B31:C31"/>
    <mergeCell ref="B32:C32"/>
    <mergeCell ref="B33:C33"/>
    <mergeCell ref="B13:C13"/>
    <mergeCell ref="B14:C14"/>
    <mergeCell ref="B17:C17"/>
    <mergeCell ref="B18:C18"/>
    <mergeCell ref="B19:C19"/>
    <mergeCell ref="B20:C20"/>
    <mergeCell ref="B21:C21"/>
    <mergeCell ref="B34:C34"/>
    <mergeCell ref="B54:C54"/>
    <mergeCell ref="B55:C55"/>
    <mergeCell ref="B56:C56"/>
    <mergeCell ref="B44:C44"/>
    <mergeCell ref="B46:C46"/>
    <mergeCell ref="B47:C47"/>
    <mergeCell ref="B48:C48"/>
    <mergeCell ref="B57:C57"/>
    <mergeCell ref="B58:C58"/>
    <mergeCell ref="B49:C49"/>
    <mergeCell ref="B50:C50"/>
    <mergeCell ref="B51:C51"/>
    <mergeCell ref="B52:C52"/>
    <mergeCell ref="B53:C53"/>
    <mergeCell ref="B64:C64"/>
    <mergeCell ref="B65:C65"/>
    <mergeCell ref="B66:C66"/>
    <mergeCell ref="B67:C67"/>
    <mergeCell ref="B68:C68"/>
    <mergeCell ref="B59:C59"/>
    <mergeCell ref="B60:C60"/>
    <mergeCell ref="B61:C61"/>
    <mergeCell ref="B62:C62"/>
    <mergeCell ref="B63:C63"/>
    <mergeCell ref="B73:C73"/>
    <mergeCell ref="B74:C74"/>
    <mergeCell ref="B75:C75"/>
    <mergeCell ref="B76:C76"/>
    <mergeCell ref="B77:C77"/>
    <mergeCell ref="B69:C69"/>
    <mergeCell ref="B70:C70"/>
    <mergeCell ref="B71:C71"/>
    <mergeCell ref="B72:C72"/>
    <mergeCell ref="B83:C83"/>
    <mergeCell ref="B84:C84"/>
    <mergeCell ref="B85:C85"/>
    <mergeCell ref="B86:C86"/>
    <mergeCell ref="B87:C87"/>
    <mergeCell ref="B78:C78"/>
    <mergeCell ref="B79:C79"/>
    <mergeCell ref="B80:C80"/>
    <mergeCell ref="B81:C81"/>
    <mergeCell ref="B82:C82"/>
    <mergeCell ref="B93:C93"/>
    <mergeCell ref="B94:C94"/>
    <mergeCell ref="B95:C95"/>
    <mergeCell ref="B96:C96"/>
    <mergeCell ref="B97:C97"/>
    <mergeCell ref="B88:C88"/>
    <mergeCell ref="B89:C89"/>
    <mergeCell ref="B90:C90"/>
    <mergeCell ref="B91:C91"/>
    <mergeCell ref="B92:C92"/>
    <mergeCell ref="B103:C103"/>
    <mergeCell ref="B104:C104"/>
    <mergeCell ref="B105:C105"/>
    <mergeCell ref="B106:C106"/>
    <mergeCell ref="B107:C107"/>
    <mergeCell ref="B98:C98"/>
    <mergeCell ref="B99:C99"/>
    <mergeCell ref="B100:C100"/>
    <mergeCell ref="B101:C101"/>
    <mergeCell ref="B102:C102"/>
    <mergeCell ref="B113:C113"/>
    <mergeCell ref="B114:C114"/>
    <mergeCell ref="B115:C115"/>
    <mergeCell ref="B116:C116"/>
    <mergeCell ref="B117:C117"/>
    <mergeCell ref="B108:C108"/>
    <mergeCell ref="B109:C109"/>
    <mergeCell ref="B110:C110"/>
    <mergeCell ref="B111:C111"/>
    <mergeCell ref="B112:C112"/>
    <mergeCell ref="B182:C182"/>
    <mergeCell ref="B183:C183"/>
    <mergeCell ref="B184:C184"/>
    <mergeCell ref="B185:C185"/>
    <mergeCell ref="B118:C118"/>
    <mergeCell ref="B119:C119"/>
    <mergeCell ref="B120:C120"/>
    <mergeCell ref="B121:C121"/>
    <mergeCell ref="B122:C122"/>
    <mergeCell ref="B123:C123"/>
    <mergeCell ref="B124:C124"/>
    <mergeCell ref="B125:C125"/>
    <mergeCell ref="B126:C126"/>
    <mergeCell ref="B127:C127"/>
    <mergeCell ref="B128:C128"/>
    <mergeCell ref="B129:C129"/>
    <mergeCell ref="B130:C130"/>
    <mergeCell ref="B131:C131"/>
    <mergeCell ref="B132:C132"/>
    <mergeCell ref="B133:C133"/>
    <mergeCell ref="B134:C134"/>
    <mergeCell ref="B135:C135"/>
    <mergeCell ref="B136:C136"/>
    <mergeCell ref="B137:C137"/>
    <mergeCell ref="B138:C138"/>
    <mergeCell ref="B139:C139"/>
    <mergeCell ref="B140:C140"/>
    <mergeCell ref="B141:C141"/>
    <mergeCell ref="B142:C142"/>
    <mergeCell ref="B143:C143"/>
    <mergeCell ref="B144:C144"/>
    <mergeCell ref="B145:C145"/>
    <mergeCell ref="B146:C146"/>
    <mergeCell ref="B147:C147"/>
    <mergeCell ref="B148:C148"/>
    <mergeCell ref="B149:C149"/>
    <mergeCell ref="B150:C150"/>
    <mergeCell ref="B152:C152"/>
    <mergeCell ref="B153:C153"/>
    <mergeCell ref="B154:C154"/>
    <mergeCell ref="B155:C155"/>
    <mergeCell ref="B181:C181"/>
    <mergeCell ref="B151:C151"/>
    <mergeCell ref="B176:C176"/>
    <mergeCell ref="B177:C177"/>
    <mergeCell ref="B178:C178"/>
    <mergeCell ref="B156:C156"/>
    <mergeCell ref="B157:C157"/>
    <mergeCell ref="B158:C158"/>
    <mergeCell ref="B159:C159"/>
    <mergeCell ref="B160:C160"/>
    <mergeCell ref="B161:C161"/>
    <mergeCell ref="B162:C162"/>
    <mergeCell ref="B179:C179"/>
    <mergeCell ref="B180:C180"/>
    <mergeCell ref="B163:C163"/>
    <mergeCell ref="B164:C164"/>
    <mergeCell ref="B174:C174"/>
    <mergeCell ref="B175:C175"/>
    <mergeCell ref="B165:C165"/>
    <mergeCell ref="B166:C166"/>
    <mergeCell ref="B167:C167"/>
    <mergeCell ref="B168:C168"/>
    <mergeCell ref="B169:C169"/>
    <mergeCell ref="B170:C170"/>
    <mergeCell ref="B171:C171"/>
    <mergeCell ref="B172:C172"/>
    <mergeCell ref="B173:C173"/>
  </mergeCells>
  <conditionalFormatting sqref="A186 A13:B14 A183:B184">
    <cfRule type="expression" dxfId="91" priority="189" stopIfTrue="1">
      <formula>#REF!&gt;0</formula>
    </cfRule>
    <cfRule type="expression" dxfId="90" priority="190" stopIfTrue="1">
      <formula>#REF!&gt;0</formula>
    </cfRule>
    <cfRule type="expression" dxfId="89" priority="191" stopIfTrue="1">
      <formula>#REF!&gt;0</formula>
    </cfRule>
  </conditionalFormatting>
  <conditionalFormatting sqref="A185:B185">
    <cfRule type="expression" dxfId="88" priority="34" stopIfTrue="1">
      <formula>#REF!&gt;0</formula>
    </cfRule>
    <cfRule type="expression" dxfId="87" priority="35" stopIfTrue="1">
      <formula>#REF!&gt;0</formula>
    </cfRule>
    <cfRule type="expression" dxfId="86" priority="36" stopIfTrue="1">
      <formula>#REF!&gt;0</formula>
    </cfRule>
  </conditionalFormatting>
  <conditionalFormatting sqref="A15:B182">
    <cfRule type="expression" dxfId="85" priority="1" stopIfTrue="1">
      <formula>#REF!&gt;0</formula>
    </cfRule>
    <cfRule type="expression" dxfId="84" priority="2" stopIfTrue="1">
      <formula>#REF!&gt;0</formula>
    </cfRule>
    <cfRule type="expression" dxfId="83" priority="3" stopIfTrue="1">
      <formula>#REF!&gt;0</formula>
    </cfRule>
  </conditionalFormatting>
  <pageMargins left="0.78740157480314965" right="0.78740157480314965" top="1.3779527559055118" bottom="0.78740157480314965" header="0.78740157480314965" footer="0.39370078740157483"/>
  <pageSetup paperSize="8" scale="37" fitToWidth="0" fitToHeight="0" pageOrder="overThenDown" orientation="portrait"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F6:M8"/>
  <sheetViews>
    <sheetView showGridLines="0" tabSelected="1" topLeftCell="A7" zoomScale="70" zoomScaleNormal="70" zoomScaleSheetLayoutView="75" workbookViewId="0">
      <selection activeCell="A5" sqref="A5:Q47"/>
    </sheetView>
  </sheetViews>
  <sheetFormatPr baseColWidth="10" defaultColWidth="10.7109375" defaultRowHeight="15" x14ac:dyDescent="0.25"/>
  <cols>
    <col min="1" max="16384" width="10.7109375" style="1"/>
  </cols>
  <sheetData>
    <row r="6" spans="6:13" ht="23.25" x14ac:dyDescent="0.35">
      <c r="F6" s="242"/>
      <c r="G6" s="242"/>
      <c r="H6" s="242"/>
      <c r="I6" s="242"/>
      <c r="J6" s="242"/>
      <c r="K6" s="242" t="str">
        <f>"OBRA: " &amp; UPPER(Obra)</f>
        <v>OBRA: CAPS. VIRGEN DE GUADALUPE</v>
      </c>
      <c r="L6" s="242"/>
      <c r="M6" s="242"/>
    </row>
    <row r="7" spans="6:13" ht="23.25" x14ac:dyDescent="0.35">
      <c r="F7" s="242"/>
      <c r="G7" s="242"/>
      <c r="H7" s="242"/>
      <c r="I7" s="242"/>
      <c r="J7" s="242"/>
      <c r="K7" s="242" t="s">
        <v>1758</v>
      </c>
      <c r="L7" s="242"/>
      <c r="M7" s="242"/>
    </row>
    <row r="8" spans="6:13" ht="23.25" x14ac:dyDescent="0.35">
      <c r="F8" s="242"/>
      <c r="G8" s="242"/>
      <c r="H8" s="242"/>
      <c r="I8" s="242"/>
      <c r="J8" s="242"/>
      <c r="K8" s="242" t="s">
        <v>1759</v>
      </c>
      <c r="L8" s="242"/>
      <c r="M8" s="242"/>
    </row>
  </sheetData>
  <pageMargins left="0.70866141732283472" right="0.70866141732283472" top="0.74803149606299213" bottom="0.74803149606299213" header="0.31496062992125984" footer="0.31496062992125984"/>
  <pageSetup paperSize="9" scale="72"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5"/>
  <sheetViews>
    <sheetView showGridLines="0" topLeftCell="A13" zoomScale="55" zoomScaleNormal="55" zoomScaleSheetLayoutView="75" zoomScalePageLayoutView="55" workbookViewId="0">
      <selection sqref="A1:L38"/>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243"/>
      <c r="E3" s="243"/>
      <c r="F3" s="243"/>
      <c r="G3" s="243"/>
      <c r="H3" s="243" t="str">
        <f>"OBRA: " &amp; UPPER(Obra)</f>
        <v>OBRA: CAPS. VIRGEN DE GUADALUPE</v>
      </c>
      <c r="I3" s="243"/>
      <c r="J3" s="243"/>
    </row>
    <row r="4" spans="4:10" ht="23.25" x14ac:dyDescent="0.35">
      <c r="D4" s="242"/>
      <c r="E4" s="242"/>
      <c r="F4" s="242"/>
      <c r="G4" s="242"/>
      <c r="H4" s="242" t="s">
        <v>1760</v>
      </c>
      <c r="I4" s="242"/>
      <c r="J4" s="242"/>
    </row>
    <row r="5" spans="4:10" ht="23.25" x14ac:dyDescent="0.35">
      <c r="D5" s="242"/>
      <c r="E5" s="242"/>
      <c r="F5" s="242"/>
      <c r="G5" s="242"/>
      <c r="H5" s="242" t="s">
        <v>1761</v>
      </c>
      <c r="I5" s="242"/>
      <c r="J5" s="242"/>
    </row>
  </sheetData>
  <pageMargins left="0.78740157480314965" right="0.78740157480314965" top="1.3779527559055118" bottom="0.78740157480314965" header="0.78740157480314965" footer="0.39370078740157483"/>
  <pageSetup paperSize="9" scale="71"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3:E50"/>
  <sheetViews>
    <sheetView showGridLines="0" showZeros="0" topLeftCell="A41" zoomScale="80" zoomScaleNormal="80" zoomScalePageLayoutView="85" workbookViewId="0">
      <selection activeCell="A3" sqref="A3:E50"/>
    </sheetView>
  </sheetViews>
  <sheetFormatPr baseColWidth="10" defaultColWidth="11.42578125" defaultRowHeight="20.100000000000001" customHeight="1" x14ac:dyDescent="0.2"/>
  <cols>
    <col min="1" max="1" width="31.140625" style="2" customWidth="1"/>
    <col min="2" max="2" width="55.7109375" style="2" customWidth="1"/>
    <col min="3" max="3" width="20.7109375" style="2" customWidth="1"/>
    <col min="4" max="5" width="15.7109375" style="2" customWidth="1"/>
    <col min="6" max="16384" width="11.42578125" style="2"/>
  </cols>
  <sheetData>
    <row r="3" spans="1:5" ht="24.75" customHeight="1" x14ac:dyDescent="0.2">
      <c r="A3" s="3" t="s">
        <v>1669</v>
      </c>
      <c r="B3" s="3" t="str">
        <f>Comitente</f>
        <v>SUBSECRETARIA DE OBRAS PUBLICAS</v>
      </c>
      <c r="E3" s="4"/>
    </row>
    <row r="4" spans="1:5" s="5" customFormat="1" ht="20.100000000000001" customHeight="1" x14ac:dyDescent="0.2">
      <c r="A4" s="9" t="s">
        <v>1671</v>
      </c>
      <c r="B4" s="9" t="str">
        <f>Obra</f>
        <v>CAPS. VIRGEN DE GUADALUPE</v>
      </c>
    </row>
    <row r="5" spans="1:5" s="5" customFormat="1" ht="20.100000000000001" customHeight="1" x14ac:dyDescent="0.2">
      <c r="A5" s="9" t="s">
        <v>1672</v>
      </c>
      <c r="B5" s="9" t="str">
        <f>Ubicación</f>
        <v xml:space="preserve"> Calle Enfermera Medina y Cristobal Colon - Dpto. CAUCETE   -  Sup. 227,50m2</v>
      </c>
    </row>
    <row r="6" spans="1:5" s="5" customFormat="1" ht="20.100000000000001" customHeight="1" x14ac:dyDescent="0.2">
      <c r="A6" s="9" t="s">
        <v>1673</v>
      </c>
      <c r="B6" s="10">
        <f>Licitación_N°</f>
        <v>0</v>
      </c>
    </row>
    <row r="7" spans="1:5" s="5" customFormat="1" ht="20.100000000000001" customHeight="1" x14ac:dyDescent="0.2">
      <c r="A7" s="9" t="s">
        <v>1680</v>
      </c>
      <c r="B7" s="9">
        <f>Contratista</f>
        <v>0</v>
      </c>
    </row>
    <row r="8" spans="1:5" ht="20.100000000000001" customHeight="1" x14ac:dyDescent="0.2">
      <c r="A8" s="3"/>
      <c r="B8" s="3"/>
      <c r="C8" s="3"/>
      <c r="D8" s="3"/>
      <c r="E8" s="3"/>
    </row>
    <row r="9" spans="1:5" ht="20.100000000000001" customHeight="1" x14ac:dyDescent="0.2">
      <c r="A9" s="439" t="s">
        <v>1762</v>
      </c>
      <c r="B9" s="440"/>
      <c r="C9" s="440"/>
      <c r="D9" s="440"/>
      <c r="E9" s="441"/>
    </row>
    <row r="10" spans="1:5" ht="20.100000000000001" customHeight="1" x14ac:dyDescent="0.2">
      <c r="A10" s="442" t="s">
        <v>1763</v>
      </c>
      <c r="B10" s="443"/>
      <c r="C10" s="444"/>
      <c r="D10" s="444"/>
      <c r="E10" s="445"/>
    </row>
    <row r="12" spans="1:5" ht="20.100000000000001" customHeight="1" x14ac:dyDescent="0.2">
      <c r="A12" s="450"/>
      <c r="B12" s="451"/>
      <c r="C12" s="51" t="s">
        <v>1764</v>
      </c>
      <c r="D12" s="52" t="s">
        <v>1765</v>
      </c>
      <c r="E12" s="52" t="s">
        <v>1766</v>
      </c>
    </row>
    <row r="13" spans="1:5" ht="20.100000000000001" customHeight="1" x14ac:dyDescent="0.2">
      <c r="A13" s="446" t="s">
        <v>1767</v>
      </c>
      <c r="B13" s="447"/>
      <c r="C13" s="72">
        <f>ROUND(SUBTOTAL(9,C14:C36),2)</f>
        <v>0</v>
      </c>
      <c r="D13" s="12">
        <f>SUBTOTAL(9,D14:D36)</f>
        <v>0</v>
      </c>
      <c r="E13" s="8"/>
    </row>
    <row r="14" spans="1:5" ht="20.100000000000001" customHeight="1" x14ac:dyDescent="0.2">
      <c r="A14" s="452"/>
      <c r="B14" s="453"/>
      <c r="C14" s="87"/>
      <c r="D14" s="11">
        <f t="shared" ref="D14:D26" si="0">IFERROR(C14/GG_Obra,0)</f>
        <v>0</v>
      </c>
      <c r="E14" s="11">
        <f t="shared" ref="E14:E26" si="1">IFERROR(C14/Gastos_Generales_Pesos,0)</f>
        <v>0</v>
      </c>
    </row>
    <row r="15" spans="1:5" ht="20.100000000000001" customHeight="1" x14ac:dyDescent="0.2">
      <c r="A15" s="452"/>
      <c r="B15" s="453"/>
      <c r="C15" s="87"/>
      <c r="D15" s="11">
        <f t="shared" si="0"/>
        <v>0</v>
      </c>
      <c r="E15" s="11">
        <f t="shared" si="1"/>
        <v>0</v>
      </c>
    </row>
    <row r="16" spans="1:5" ht="20.100000000000001" customHeight="1" x14ac:dyDescent="0.2">
      <c r="A16" s="452"/>
      <c r="B16" s="453"/>
      <c r="C16" s="87"/>
      <c r="D16" s="11">
        <f t="shared" si="0"/>
        <v>0</v>
      </c>
      <c r="E16" s="11">
        <f t="shared" si="1"/>
        <v>0</v>
      </c>
    </row>
    <row r="17" spans="1:5" ht="20.100000000000001" customHeight="1" x14ac:dyDescent="0.2">
      <c r="A17" s="452"/>
      <c r="B17" s="453"/>
      <c r="C17" s="87"/>
      <c r="D17" s="11">
        <f t="shared" si="0"/>
        <v>0</v>
      </c>
      <c r="E17" s="11">
        <f t="shared" si="1"/>
        <v>0</v>
      </c>
    </row>
    <row r="18" spans="1:5" ht="20.100000000000001" customHeight="1" x14ac:dyDescent="0.2">
      <c r="A18" s="448"/>
      <c r="B18" s="449"/>
      <c r="C18" s="187"/>
      <c r="D18" s="11">
        <f t="shared" si="0"/>
        <v>0</v>
      </c>
      <c r="E18" s="11">
        <f t="shared" si="1"/>
        <v>0</v>
      </c>
    </row>
    <row r="19" spans="1:5" ht="20.100000000000001" customHeight="1" x14ac:dyDescent="0.2">
      <c r="A19" s="448"/>
      <c r="B19" s="449"/>
      <c r="C19" s="187"/>
      <c r="D19" s="11">
        <f t="shared" si="0"/>
        <v>0</v>
      </c>
      <c r="E19" s="11">
        <f t="shared" si="1"/>
        <v>0</v>
      </c>
    </row>
    <row r="20" spans="1:5" ht="20.100000000000001" customHeight="1" x14ac:dyDescent="0.2">
      <c r="A20" s="448"/>
      <c r="B20" s="449"/>
      <c r="C20" s="187"/>
      <c r="D20" s="11">
        <f t="shared" si="0"/>
        <v>0</v>
      </c>
      <c r="E20" s="11">
        <f t="shared" si="1"/>
        <v>0</v>
      </c>
    </row>
    <row r="21" spans="1:5" ht="20.100000000000001" customHeight="1" x14ac:dyDescent="0.2">
      <c r="A21" s="448"/>
      <c r="B21" s="449"/>
      <c r="C21" s="187"/>
      <c r="D21" s="11">
        <f t="shared" si="0"/>
        <v>0</v>
      </c>
      <c r="E21" s="11">
        <f t="shared" si="1"/>
        <v>0</v>
      </c>
    </row>
    <row r="22" spans="1:5" ht="20.100000000000001" customHeight="1" x14ac:dyDescent="0.2">
      <c r="A22" s="448"/>
      <c r="B22" s="449"/>
      <c r="C22" s="187"/>
      <c r="D22" s="11">
        <f t="shared" si="0"/>
        <v>0</v>
      </c>
      <c r="E22" s="11">
        <f t="shared" si="1"/>
        <v>0</v>
      </c>
    </row>
    <row r="23" spans="1:5" ht="20.100000000000001" customHeight="1" x14ac:dyDescent="0.2">
      <c r="A23" s="448"/>
      <c r="B23" s="449"/>
      <c r="C23" s="187"/>
      <c r="D23" s="11">
        <f t="shared" si="0"/>
        <v>0</v>
      </c>
      <c r="E23" s="11">
        <f t="shared" si="1"/>
        <v>0</v>
      </c>
    </row>
    <row r="24" spans="1:5" ht="20.100000000000001" customHeight="1" x14ac:dyDescent="0.2">
      <c r="A24" s="448"/>
      <c r="B24" s="449"/>
      <c r="C24" s="187"/>
      <c r="D24" s="11">
        <f t="shared" si="0"/>
        <v>0</v>
      </c>
      <c r="E24" s="11">
        <f t="shared" si="1"/>
        <v>0</v>
      </c>
    </row>
    <row r="25" spans="1:5" ht="20.100000000000001" customHeight="1" x14ac:dyDescent="0.2">
      <c r="A25" s="448"/>
      <c r="B25" s="449"/>
      <c r="C25" s="187"/>
      <c r="D25" s="11">
        <f t="shared" si="0"/>
        <v>0</v>
      </c>
      <c r="E25" s="11">
        <f t="shared" si="1"/>
        <v>0</v>
      </c>
    </row>
    <row r="26" spans="1:5" ht="20.100000000000001" customHeight="1" x14ac:dyDescent="0.2">
      <c r="A26" s="448"/>
      <c r="B26" s="449"/>
      <c r="C26" s="187"/>
      <c r="D26" s="11">
        <f t="shared" si="0"/>
        <v>0</v>
      </c>
      <c r="E26" s="11">
        <f t="shared" si="1"/>
        <v>0</v>
      </c>
    </row>
    <row r="27" spans="1:5" ht="20.100000000000001" customHeight="1" x14ac:dyDescent="0.2">
      <c r="A27" s="448"/>
      <c r="B27" s="449"/>
      <c r="C27" s="187"/>
      <c r="D27" s="11">
        <f>IFERROR(C27/GG_Obra,0)</f>
        <v>0</v>
      </c>
      <c r="E27" s="11">
        <f>IFERROR(C27/Gastos_Generales_Pesos,0)</f>
        <v>0</v>
      </c>
    </row>
    <row r="28" spans="1:5" ht="20.100000000000001" customHeight="1" x14ac:dyDescent="0.2">
      <c r="A28" s="448"/>
      <c r="B28" s="449"/>
      <c r="C28" s="187"/>
      <c r="D28" s="11">
        <f>IFERROR(C28/GG_Obra,0)</f>
        <v>0</v>
      </c>
      <c r="E28" s="11">
        <f>IFERROR(C28/Gastos_Generales_Pesos,0)</f>
        <v>0</v>
      </c>
    </row>
    <row r="29" spans="1:5" ht="20.100000000000001" customHeight="1" x14ac:dyDescent="0.2">
      <c r="A29" s="448"/>
      <c r="B29" s="449"/>
      <c r="C29" s="187"/>
      <c r="D29" s="11">
        <f>IFERROR(C29/GG_Obra,0)</f>
        <v>0</v>
      </c>
      <c r="E29" s="11">
        <f>IFERROR(C29/Gastos_Generales_Pesos,0)</f>
        <v>0</v>
      </c>
    </row>
    <row r="30" spans="1:5" ht="20.100000000000001" customHeight="1" x14ac:dyDescent="0.2">
      <c r="A30" s="450"/>
      <c r="B30" s="451"/>
      <c r="C30" s="73"/>
      <c r="D30" s="11">
        <f>IFERROR(C30/GG_Obra,0)</f>
        <v>0</v>
      </c>
      <c r="E30" s="11">
        <f>IFERROR(C30/Gastos_Generales_Pesos,0)</f>
        <v>0</v>
      </c>
    </row>
    <row r="31" spans="1:5" ht="20.100000000000001" customHeight="1" x14ac:dyDescent="0.2">
      <c r="A31" s="450"/>
      <c r="B31" s="451"/>
      <c r="C31" s="73"/>
      <c r="D31" s="11">
        <f t="shared" ref="D31:D36" si="2">IFERROR(C31/GG_Obra,0)</f>
        <v>0</v>
      </c>
      <c r="E31" s="11">
        <f t="shared" ref="E31:E36" si="3">IFERROR(C31/Gastos_Generales_Pesos,0)</f>
        <v>0</v>
      </c>
    </row>
    <row r="32" spans="1:5" ht="20.100000000000001" customHeight="1" x14ac:dyDescent="0.2">
      <c r="A32" s="450"/>
      <c r="B32" s="451"/>
      <c r="C32" s="73"/>
      <c r="D32" s="11">
        <f t="shared" si="2"/>
        <v>0</v>
      </c>
      <c r="E32" s="11">
        <f t="shared" si="3"/>
        <v>0</v>
      </c>
    </row>
    <row r="33" spans="1:5" ht="20.100000000000001" customHeight="1" x14ac:dyDescent="0.2">
      <c r="A33" s="450"/>
      <c r="B33" s="451"/>
      <c r="C33" s="73"/>
      <c r="D33" s="11">
        <f t="shared" si="2"/>
        <v>0</v>
      </c>
      <c r="E33" s="11">
        <f t="shared" si="3"/>
        <v>0</v>
      </c>
    </row>
    <row r="34" spans="1:5" ht="20.100000000000001" customHeight="1" x14ac:dyDescent="0.2">
      <c r="A34" s="450"/>
      <c r="B34" s="451"/>
      <c r="C34" s="73"/>
      <c r="D34" s="11">
        <f t="shared" si="2"/>
        <v>0</v>
      </c>
      <c r="E34" s="11">
        <f t="shared" si="3"/>
        <v>0</v>
      </c>
    </row>
    <row r="35" spans="1:5" ht="20.100000000000001" customHeight="1" x14ac:dyDescent="0.2">
      <c r="A35" s="450"/>
      <c r="B35" s="451"/>
      <c r="C35" s="73"/>
      <c r="D35" s="11">
        <f t="shared" si="2"/>
        <v>0</v>
      </c>
      <c r="E35" s="11">
        <f t="shared" si="3"/>
        <v>0</v>
      </c>
    </row>
    <row r="36" spans="1:5" ht="20.100000000000001" customHeight="1" x14ac:dyDescent="0.2">
      <c r="A36" s="450"/>
      <c r="B36" s="451"/>
      <c r="C36" s="73"/>
      <c r="D36" s="11">
        <f t="shared" si="2"/>
        <v>0</v>
      </c>
      <c r="E36" s="11">
        <f t="shared" si="3"/>
        <v>0</v>
      </c>
    </row>
    <row r="37" spans="1:5" ht="20.100000000000001" customHeight="1" x14ac:dyDescent="0.2">
      <c r="A37" s="53"/>
      <c r="E37" s="54"/>
    </row>
    <row r="38" spans="1:5" ht="20.100000000000001" customHeight="1" x14ac:dyDescent="0.2">
      <c r="A38" s="446" t="s">
        <v>1768</v>
      </c>
      <c r="B38" s="447"/>
      <c r="C38" s="72">
        <f>ROUND(SUBTOTAL(9,C39:C48),2)</f>
        <v>0</v>
      </c>
      <c r="D38" s="50">
        <f>SUBTOTAL(9,D39:D55)</f>
        <v>0</v>
      </c>
      <c r="E38" s="54"/>
    </row>
    <row r="39" spans="1:5" ht="20.100000000000001" customHeight="1" x14ac:dyDescent="0.2">
      <c r="A39" s="83"/>
      <c r="B39" s="84"/>
      <c r="C39" s="85"/>
      <c r="D39" s="11">
        <f t="shared" ref="D39:D48" si="4">IFERROR(C39/GG_Empresa,0)</f>
        <v>0</v>
      </c>
      <c r="E39" s="11">
        <f t="shared" ref="E39:E48" si="5">IFERROR(C39/Gastos_Generales_Pesos,0)</f>
        <v>0</v>
      </c>
    </row>
    <row r="40" spans="1:5" ht="20.100000000000001" customHeight="1" x14ac:dyDescent="0.2">
      <c r="A40" s="83"/>
      <c r="B40" s="84"/>
      <c r="C40" s="85"/>
      <c r="D40" s="11">
        <f t="shared" si="4"/>
        <v>0</v>
      </c>
      <c r="E40" s="11">
        <f t="shared" si="5"/>
        <v>0</v>
      </c>
    </row>
    <row r="41" spans="1:5" ht="20.100000000000001" customHeight="1" x14ac:dyDescent="0.2">
      <c r="A41" s="83"/>
      <c r="B41" s="84"/>
      <c r="C41" s="85"/>
      <c r="D41" s="11">
        <f t="shared" si="4"/>
        <v>0</v>
      </c>
      <c r="E41" s="11">
        <f t="shared" si="5"/>
        <v>0</v>
      </c>
    </row>
    <row r="42" spans="1:5" ht="20.100000000000001" customHeight="1" x14ac:dyDescent="0.2">
      <c r="A42" s="83"/>
      <c r="B42" s="84"/>
      <c r="C42" s="85"/>
      <c r="D42" s="11">
        <f t="shared" si="4"/>
        <v>0</v>
      </c>
      <c r="E42" s="11">
        <f t="shared" si="5"/>
        <v>0</v>
      </c>
    </row>
    <row r="43" spans="1:5" ht="20.100000000000001" customHeight="1" x14ac:dyDescent="0.2">
      <c r="A43" s="83"/>
      <c r="B43" s="84"/>
      <c r="C43" s="85"/>
      <c r="D43" s="11">
        <f t="shared" si="4"/>
        <v>0</v>
      </c>
      <c r="E43" s="11">
        <f t="shared" si="5"/>
        <v>0</v>
      </c>
    </row>
    <row r="44" spans="1:5" ht="20.100000000000001" customHeight="1" x14ac:dyDescent="0.2">
      <c r="A44" s="83"/>
      <c r="B44" s="84"/>
      <c r="C44" s="85"/>
      <c r="D44" s="11">
        <f t="shared" si="4"/>
        <v>0</v>
      </c>
      <c r="E44" s="11">
        <f t="shared" si="5"/>
        <v>0</v>
      </c>
    </row>
    <row r="45" spans="1:5" ht="20.100000000000001" customHeight="1" x14ac:dyDescent="0.2">
      <c r="A45" s="83"/>
      <c r="B45" s="84"/>
      <c r="C45" s="85"/>
      <c r="D45" s="11">
        <f t="shared" si="4"/>
        <v>0</v>
      </c>
      <c r="E45" s="11">
        <f t="shared" si="5"/>
        <v>0</v>
      </c>
    </row>
    <row r="46" spans="1:5" ht="20.100000000000001" customHeight="1" x14ac:dyDescent="0.2">
      <c r="A46" s="83"/>
      <c r="B46" s="84"/>
      <c r="C46" s="85"/>
      <c r="D46" s="11">
        <f t="shared" si="4"/>
        <v>0</v>
      </c>
      <c r="E46" s="11">
        <f t="shared" si="5"/>
        <v>0</v>
      </c>
    </row>
    <row r="47" spans="1:5" ht="20.100000000000001" customHeight="1" x14ac:dyDescent="0.2">
      <c r="A47" s="83"/>
      <c r="B47" s="84"/>
      <c r="C47" s="85"/>
      <c r="D47" s="11">
        <f t="shared" si="4"/>
        <v>0</v>
      </c>
      <c r="E47" s="11">
        <f t="shared" si="5"/>
        <v>0</v>
      </c>
    </row>
    <row r="48" spans="1:5" ht="20.100000000000001" customHeight="1" x14ac:dyDescent="0.2">
      <c r="A48" s="83"/>
      <c r="B48" s="86"/>
      <c r="C48" s="85"/>
      <c r="D48" s="11">
        <f t="shared" si="4"/>
        <v>0</v>
      </c>
      <c r="E48" s="11">
        <f t="shared" si="5"/>
        <v>0</v>
      </c>
    </row>
    <row r="50" spans="1:5" ht="20.100000000000001" customHeight="1" x14ac:dyDescent="0.2">
      <c r="A50" s="446" t="s">
        <v>1769</v>
      </c>
      <c r="B50" s="447"/>
      <c r="C50" s="72">
        <f>ROUND(SUBTOTAL(9,C13:C48),2)</f>
        <v>0</v>
      </c>
      <c r="D50" s="55"/>
      <c r="E50" s="56">
        <f>SUBTOTAL(9,E13:E48)</f>
        <v>0</v>
      </c>
    </row>
  </sheetData>
  <mergeCells count="29">
    <mergeCell ref="A50:B50"/>
    <mergeCell ref="A38:B38"/>
    <mergeCell ref="A31:B31"/>
    <mergeCell ref="A32:B32"/>
    <mergeCell ref="A33:B33"/>
    <mergeCell ref="A34:B34"/>
    <mergeCell ref="A35:B35"/>
    <mergeCell ref="A24:B24"/>
    <mergeCell ref="A25:B25"/>
    <mergeCell ref="A19:B19"/>
    <mergeCell ref="A20:B20"/>
    <mergeCell ref="A36:B36"/>
    <mergeCell ref="A26:B26"/>
    <mergeCell ref="A27:B27"/>
    <mergeCell ref="A28:B28"/>
    <mergeCell ref="A29:B29"/>
    <mergeCell ref="A30:B30"/>
    <mergeCell ref="A21:B21"/>
    <mergeCell ref="A9:E9"/>
    <mergeCell ref="A10:E10"/>
    <mergeCell ref="A13:B13"/>
    <mergeCell ref="A22:B22"/>
    <mergeCell ref="A23:B23"/>
    <mergeCell ref="A12:B12"/>
    <mergeCell ref="A14:B14"/>
    <mergeCell ref="A15:B15"/>
    <mergeCell ref="A16:B16"/>
    <mergeCell ref="A17:B17"/>
    <mergeCell ref="A18:B18"/>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25"/>
  <sheetViews>
    <sheetView zoomScale="90" zoomScaleNormal="90" workbookViewId="0">
      <selection activeCell="C7" sqref="C7"/>
    </sheetView>
  </sheetViews>
  <sheetFormatPr baseColWidth="10" defaultColWidth="11.42578125" defaultRowHeight="12" x14ac:dyDescent="0.2"/>
  <cols>
    <col min="1" max="1" width="46.42578125" style="61" customWidth="1"/>
    <col min="2" max="2" width="11.42578125" style="63"/>
    <col min="3" max="3" width="15.140625" style="61" bestFit="1" customWidth="1"/>
    <col min="4" max="4" width="19" style="61" customWidth="1"/>
    <col min="5" max="5" width="43.7109375" style="61" customWidth="1"/>
    <col min="6" max="8" width="11.42578125" style="61"/>
    <col min="9" max="9" width="24.7109375" style="61" bestFit="1" customWidth="1"/>
    <col min="10" max="16384" width="11.42578125" style="61"/>
  </cols>
  <sheetData>
    <row r="1" spans="1:5" x14ac:dyDescent="0.2">
      <c r="A1" s="60" t="s">
        <v>1770</v>
      </c>
    </row>
    <row r="3" spans="1:5" s="63" customFormat="1" ht="12.75" thickBot="1" x14ac:dyDescent="0.25">
      <c r="A3" s="62" t="s">
        <v>1771</v>
      </c>
      <c r="B3" s="62" t="s">
        <v>1691</v>
      </c>
      <c r="C3" s="62" t="s">
        <v>1772</v>
      </c>
      <c r="D3" s="62" t="s">
        <v>1773</v>
      </c>
      <c r="E3" s="62" t="s">
        <v>1774</v>
      </c>
    </row>
    <row r="4" spans="1:5" ht="12.75" thickBot="1" x14ac:dyDescent="0.25">
      <c r="A4" s="454" t="s">
        <v>1775</v>
      </c>
      <c r="B4" s="455"/>
      <c r="C4" s="455"/>
      <c r="D4" s="455"/>
      <c r="E4" s="456"/>
    </row>
    <row r="5" spans="1:5" x14ac:dyDescent="0.2">
      <c r="A5" s="64" t="s">
        <v>1275</v>
      </c>
      <c r="B5" s="62" t="s">
        <v>1776</v>
      </c>
      <c r="C5" s="164"/>
      <c r="D5" s="64" t="s">
        <v>1274</v>
      </c>
      <c r="E5" s="64" t="str">
        <f>IFERROR(VLOOKUP(D5,Tabla_Indices,5,FALSE),"")</f>
        <v>Oficial Especializado</v>
      </c>
    </row>
    <row r="6" spans="1:5" x14ac:dyDescent="0.2">
      <c r="A6" s="64" t="s">
        <v>1777</v>
      </c>
      <c r="B6" s="62" t="s">
        <v>1776</v>
      </c>
      <c r="C6" s="164"/>
      <c r="D6" s="64" t="s">
        <v>1276</v>
      </c>
      <c r="E6" s="64" t="str">
        <f t="shared" ref="E6:E11" si="0">IFERROR(VLOOKUP(D6,Tabla_Indices,5,FALSE),"")</f>
        <v xml:space="preserve">Oficial </v>
      </c>
    </row>
    <row r="7" spans="1:5" x14ac:dyDescent="0.2">
      <c r="A7" s="64" t="s">
        <v>1279</v>
      </c>
      <c r="B7" s="62" t="s">
        <v>1776</v>
      </c>
      <c r="C7" s="164"/>
      <c r="D7" s="64" t="s">
        <v>1278</v>
      </c>
      <c r="E7" s="64" t="str">
        <f t="shared" si="0"/>
        <v>Ayudante</v>
      </c>
    </row>
    <row r="8" spans="1:5" x14ac:dyDescent="0.2">
      <c r="A8" s="64" t="s">
        <v>1778</v>
      </c>
      <c r="B8" s="62" t="s">
        <v>1776</v>
      </c>
      <c r="C8" s="164"/>
      <c r="D8" s="64" t="s">
        <v>1274</v>
      </c>
      <c r="E8" s="64" t="str">
        <f t="shared" si="0"/>
        <v>Oficial Especializado</v>
      </c>
    </row>
    <row r="9" spans="1:5" x14ac:dyDescent="0.2">
      <c r="A9" s="64" t="s">
        <v>1779</v>
      </c>
      <c r="B9" s="62" t="s">
        <v>1776</v>
      </c>
      <c r="C9" s="164"/>
      <c r="D9" s="64" t="s">
        <v>1276</v>
      </c>
      <c r="E9" s="64" t="str">
        <f t="shared" si="0"/>
        <v xml:space="preserve">Oficial </v>
      </c>
    </row>
    <row r="10" spans="1:5" x14ac:dyDescent="0.2">
      <c r="A10" s="64" t="s">
        <v>1780</v>
      </c>
      <c r="B10" s="62" t="s">
        <v>1776</v>
      </c>
      <c r="C10" s="164"/>
      <c r="D10" s="64" t="s">
        <v>1278</v>
      </c>
      <c r="E10" s="64" t="str">
        <f t="shared" si="0"/>
        <v>Ayudante</v>
      </c>
    </row>
    <row r="11" spans="1:5" ht="12.75" thickBot="1" x14ac:dyDescent="0.25">
      <c r="A11" s="64" t="s">
        <v>1781</v>
      </c>
      <c r="B11" s="62" t="s">
        <v>1782</v>
      </c>
      <c r="C11" s="164"/>
      <c r="D11" s="64" t="s">
        <v>1274</v>
      </c>
      <c r="E11" s="165" t="str">
        <f t="shared" si="0"/>
        <v>Oficial Especializado</v>
      </c>
    </row>
    <row r="12" spans="1:5" ht="12.75" thickBot="1" x14ac:dyDescent="0.25">
      <c r="A12" s="454" t="s">
        <v>1783</v>
      </c>
      <c r="B12" s="455"/>
      <c r="C12" s="455"/>
      <c r="D12" s="455"/>
      <c r="E12" s="456"/>
    </row>
    <row r="13" spans="1:5" x14ac:dyDescent="0.2">
      <c r="A13" s="64" t="s">
        <v>843</v>
      </c>
      <c r="B13" s="62" t="s">
        <v>1784</v>
      </c>
      <c r="C13" s="166" t="s">
        <v>1632</v>
      </c>
      <c r="D13" s="64" t="s">
        <v>842</v>
      </c>
      <c r="E13" s="64" t="str">
        <f t="shared" ref="E13:E22" si="1">IFERROR(VLOOKUP(D13,Tabla_Indices,5,FALSE),"")</f>
        <v>Camión volcador</v>
      </c>
    </row>
    <row r="14" spans="1:5" x14ac:dyDescent="0.2">
      <c r="A14" s="64" t="s">
        <v>1785</v>
      </c>
      <c r="B14" s="62" t="s">
        <v>1784</v>
      </c>
      <c r="C14" s="166"/>
      <c r="D14" s="64" t="s">
        <v>842</v>
      </c>
      <c r="E14" s="64" t="str">
        <f t="shared" si="1"/>
        <v>Camión volcador</v>
      </c>
    </row>
    <row r="15" spans="1:5" x14ac:dyDescent="0.2">
      <c r="A15" s="64" t="s">
        <v>1786</v>
      </c>
      <c r="B15" s="62" t="s">
        <v>1784</v>
      </c>
      <c r="C15" s="166"/>
      <c r="D15" s="64" t="s">
        <v>860</v>
      </c>
      <c r="E15" s="64" t="str">
        <f t="shared" si="1"/>
        <v>Vibrador a péndulo</v>
      </c>
    </row>
    <row r="16" spans="1:5" x14ac:dyDescent="0.2">
      <c r="A16" s="64" t="s">
        <v>1787</v>
      </c>
      <c r="B16" s="62" t="s">
        <v>1784</v>
      </c>
      <c r="C16" s="166"/>
      <c r="D16" s="64" t="s">
        <v>648</v>
      </c>
      <c r="E16" s="64" t="str">
        <f t="shared" si="1"/>
        <v xml:space="preserve">Herramientas de mano                                                   </v>
      </c>
    </row>
    <row r="17" spans="1:5" x14ac:dyDescent="0.2">
      <c r="A17" s="64" t="s">
        <v>1788</v>
      </c>
      <c r="B17" s="62" t="s">
        <v>1784</v>
      </c>
      <c r="C17" s="166"/>
      <c r="D17" s="64" t="s">
        <v>854</v>
      </c>
      <c r="E17" s="64" t="str">
        <f t="shared" si="1"/>
        <v>Pluma 300 Kg.</v>
      </c>
    </row>
    <row r="18" spans="1:5" x14ac:dyDescent="0.2">
      <c r="A18" s="64" t="s">
        <v>1789</v>
      </c>
      <c r="B18" s="62" t="s">
        <v>1784</v>
      </c>
      <c r="C18" s="166"/>
      <c r="D18" s="64" t="s">
        <v>898</v>
      </c>
      <c r="E18" s="64" t="str">
        <f t="shared" si="1"/>
        <v>Alquiler de retroexcavadora</v>
      </c>
    </row>
    <row r="19" spans="1:5" ht="12.75" x14ac:dyDescent="0.2">
      <c r="A19" s="167" t="s">
        <v>1790</v>
      </c>
      <c r="B19" s="62" t="s">
        <v>1784</v>
      </c>
      <c r="C19" s="166"/>
      <c r="D19" s="64" t="s">
        <v>842</v>
      </c>
      <c r="E19" s="64" t="str">
        <f t="shared" si="1"/>
        <v>Camión volcador</v>
      </c>
    </row>
    <row r="20" spans="1:5" ht="12.75" x14ac:dyDescent="0.2">
      <c r="A20" s="167" t="s">
        <v>841</v>
      </c>
      <c r="B20" s="62" t="s">
        <v>1784</v>
      </c>
      <c r="C20" s="166"/>
      <c r="D20" s="64" t="s">
        <v>906</v>
      </c>
      <c r="E20" s="64" t="str">
        <f t="shared" si="1"/>
        <v>Alquiler de camioneta</v>
      </c>
    </row>
    <row r="21" spans="1:5" x14ac:dyDescent="0.2">
      <c r="A21" s="64" t="s">
        <v>1791</v>
      </c>
      <c r="B21" s="62" t="s">
        <v>1782</v>
      </c>
      <c r="C21" s="166"/>
      <c r="D21" s="64" t="s">
        <v>854</v>
      </c>
      <c r="E21" s="64" t="str">
        <f t="shared" si="1"/>
        <v>Pluma 300 Kg.</v>
      </c>
    </row>
    <row r="22" spans="1:5" ht="12.75" x14ac:dyDescent="0.2">
      <c r="A22" s="167" t="s">
        <v>1792</v>
      </c>
      <c r="B22" s="168" t="s">
        <v>1782</v>
      </c>
      <c r="C22" s="169"/>
      <c r="D22" s="64" t="s">
        <v>648</v>
      </c>
      <c r="E22" s="64" t="str">
        <f t="shared" si="1"/>
        <v xml:space="preserve">Herramientas de mano                                                   </v>
      </c>
    </row>
    <row r="23" spans="1:5" x14ac:dyDescent="0.2">
      <c r="A23" s="64"/>
      <c r="B23" s="62"/>
      <c r="C23" s="65"/>
      <c r="D23" s="64"/>
      <c r="E23" s="64" t="str">
        <f>IFERROR(VLOOKUP(D23,Tabla_Indices,5,FALSE),"")</f>
        <v/>
      </c>
    </row>
    <row r="24" spans="1:5" x14ac:dyDescent="0.2">
      <c r="A24" s="64"/>
      <c r="B24" s="62"/>
      <c r="C24" s="65"/>
      <c r="D24" s="64"/>
      <c r="E24" s="64" t="str">
        <f>IFERROR(VLOOKUP(D24,Tabla_Indices,5,FALSE),"")</f>
        <v/>
      </c>
    </row>
    <row r="25" spans="1:5" ht="12.75" thickBot="1" x14ac:dyDescent="0.25">
      <c r="A25" s="64"/>
      <c r="B25" s="62"/>
      <c r="C25" s="65"/>
      <c r="D25" s="64"/>
      <c r="E25" s="64" t="str">
        <f>IFERROR(VLOOKUP(D25,Tabla_Indices,5,FALSE),"")</f>
        <v/>
      </c>
    </row>
    <row r="26" spans="1:5" ht="12.75" thickBot="1" x14ac:dyDescent="0.25">
      <c r="A26" s="454" t="s">
        <v>1793</v>
      </c>
      <c r="B26" s="455"/>
      <c r="C26" s="455"/>
      <c r="D26" s="455"/>
      <c r="E26" s="456"/>
    </row>
    <row r="27" spans="1:5" x14ac:dyDescent="0.2">
      <c r="A27" s="64" t="s">
        <v>1794</v>
      </c>
      <c r="B27" s="62" t="s">
        <v>1696</v>
      </c>
      <c r="C27" s="166"/>
      <c r="D27" s="64" t="s">
        <v>692</v>
      </c>
      <c r="E27" s="64" t="str">
        <f t="shared" ref="E27:E90" si="2">IFERROR(VLOOKUP(D27,Tabla_Indices,5,FALSE),"")</f>
        <v xml:space="preserve">Motores eléctricos                                                     </v>
      </c>
    </row>
    <row r="28" spans="1:5" x14ac:dyDescent="0.2">
      <c r="A28" s="64" t="s">
        <v>175</v>
      </c>
      <c r="B28" s="62" t="s">
        <v>1795</v>
      </c>
      <c r="C28" s="166"/>
      <c r="D28" s="64" t="s">
        <v>174</v>
      </c>
      <c r="E28" s="64" t="str">
        <f t="shared" si="2"/>
        <v>Adhesivo para pisos y revestimientos cerámicos</v>
      </c>
    </row>
    <row r="29" spans="1:5" x14ac:dyDescent="0.2">
      <c r="A29" s="64" t="s">
        <v>175</v>
      </c>
      <c r="B29" s="62" t="s">
        <v>1795</v>
      </c>
      <c r="C29" s="166"/>
      <c r="D29" s="64" t="s">
        <v>174</v>
      </c>
      <c r="E29" s="64" t="str">
        <f t="shared" si="2"/>
        <v>Adhesivo para pisos y revestimientos cerámicos</v>
      </c>
    </row>
    <row r="30" spans="1:5" x14ac:dyDescent="0.2">
      <c r="A30" s="64" t="s">
        <v>1796</v>
      </c>
      <c r="B30" s="62" t="s">
        <v>1797</v>
      </c>
      <c r="C30" s="166"/>
      <c r="D30" s="64" t="s">
        <v>626</v>
      </c>
      <c r="E30" s="64" t="str">
        <f t="shared" si="2"/>
        <v xml:space="preserve">Alambres de acero                                                      </v>
      </c>
    </row>
    <row r="31" spans="1:5" x14ac:dyDescent="0.2">
      <c r="A31" s="64" t="s">
        <v>1798</v>
      </c>
      <c r="B31" s="62" t="s">
        <v>1696</v>
      </c>
      <c r="C31" s="166"/>
      <c r="D31" s="64" t="s">
        <v>426</v>
      </c>
      <c r="E31" s="64" t="str">
        <f t="shared" si="2"/>
        <v>Iluminación de emergencia</v>
      </c>
    </row>
    <row r="32" spans="1:5" x14ac:dyDescent="0.2">
      <c r="A32" s="64" t="s">
        <v>1798</v>
      </c>
      <c r="B32" s="62" t="s">
        <v>1696</v>
      </c>
      <c r="C32" s="166"/>
      <c r="D32" s="64" t="s">
        <v>426</v>
      </c>
      <c r="E32" s="64" t="str">
        <f t="shared" si="2"/>
        <v>Iluminación de emergencia</v>
      </c>
    </row>
    <row r="33" spans="1:5" x14ac:dyDescent="0.2">
      <c r="A33" s="64" t="s">
        <v>1799</v>
      </c>
      <c r="B33" s="62" t="s">
        <v>1800</v>
      </c>
      <c r="C33" s="166"/>
      <c r="D33" s="64" t="s">
        <v>384</v>
      </c>
      <c r="E33" s="64" t="str">
        <f t="shared" si="2"/>
        <v>Anafe a gas</v>
      </c>
    </row>
    <row r="34" spans="1:5" x14ac:dyDescent="0.2">
      <c r="A34" s="64" t="s">
        <v>1799</v>
      </c>
      <c r="B34" s="62" t="s">
        <v>1800</v>
      </c>
      <c r="C34" s="166"/>
      <c r="D34" s="64" t="s">
        <v>384</v>
      </c>
      <c r="E34" s="64" t="str">
        <f t="shared" si="2"/>
        <v>Anafe a gas</v>
      </c>
    </row>
    <row r="35" spans="1:5" x14ac:dyDescent="0.2">
      <c r="A35" s="64" t="s">
        <v>1801</v>
      </c>
      <c r="B35" s="62" t="s">
        <v>1696</v>
      </c>
      <c r="C35" s="166"/>
      <c r="D35" s="64" t="s">
        <v>384</v>
      </c>
      <c r="E35" s="64" t="str">
        <f t="shared" si="2"/>
        <v>Anafe a gas</v>
      </c>
    </row>
    <row r="36" spans="1:5" x14ac:dyDescent="0.2">
      <c r="A36" s="64" t="s">
        <v>1801</v>
      </c>
      <c r="B36" s="62" t="s">
        <v>1802</v>
      </c>
      <c r="C36" s="166"/>
      <c r="D36" s="64" t="s">
        <v>384</v>
      </c>
      <c r="E36" s="64" t="str">
        <f t="shared" si="2"/>
        <v>Anafe a gas</v>
      </c>
    </row>
    <row r="37" spans="1:5" x14ac:dyDescent="0.2">
      <c r="A37" s="64" t="s">
        <v>1803</v>
      </c>
      <c r="B37" s="62" t="s">
        <v>1696</v>
      </c>
      <c r="C37" s="166"/>
      <c r="D37" s="64" t="s">
        <v>692</v>
      </c>
      <c r="E37" s="64" t="str">
        <f t="shared" si="2"/>
        <v xml:space="preserve">Motores eléctricos                                                     </v>
      </c>
    </row>
    <row r="38" spans="1:5" x14ac:dyDescent="0.2">
      <c r="A38" s="64" t="s">
        <v>1803</v>
      </c>
      <c r="B38" s="62" t="s">
        <v>1696</v>
      </c>
      <c r="C38" s="166"/>
      <c r="D38" s="64" t="s">
        <v>692</v>
      </c>
      <c r="E38" s="64" t="str">
        <f t="shared" si="2"/>
        <v xml:space="preserve">Motores eléctricos                                                     </v>
      </c>
    </row>
    <row r="39" spans="1:5" x14ac:dyDescent="0.2">
      <c r="A39" s="64" t="s">
        <v>1804</v>
      </c>
      <c r="B39" s="62" t="s">
        <v>1698</v>
      </c>
      <c r="C39" s="166"/>
      <c r="D39" s="64" t="s">
        <v>180</v>
      </c>
      <c r="E39" s="64" t="str">
        <f t="shared" si="2"/>
        <v xml:space="preserve">Mosaico granítico          </v>
      </c>
    </row>
    <row r="40" spans="1:5" x14ac:dyDescent="0.2">
      <c r="A40" s="64" t="s">
        <v>1805</v>
      </c>
      <c r="B40" s="62" t="s">
        <v>1701</v>
      </c>
      <c r="C40" s="166"/>
      <c r="D40" s="64" t="s">
        <v>602</v>
      </c>
      <c r="E40" s="64" t="str">
        <f t="shared" si="2"/>
        <v xml:space="preserve">Hormigón                                                               </v>
      </c>
    </row>
    <row r="41" spans="1:5" x14ac:dyDescent="0.2">
      <c r="A41" s="64" t="s">
        <v>1805</v>
      </c>
      <c r="B41" s="62" t="s">
        <v>1701</v>
      </c>
      <c r="C41" s="166"/>
      <c r="D41" s="64" t="s">
        <v>602</v>
      </c>
      <c r="E41" s="64" t="str">
        <f t="shared" si="2"/>
        <v xml:space="preserve">Hormigón                                                               </v>
      </c>
    </row>
    <row r="42" spans="1:5" x14ac:dyDescent="0.2">
      <c r="A42" s="64" t="s">
        <v>1806</v>
      </c>
      <c r="B42" s="62" t="s">
        <v>1696</v>
      </c>
      <c r="C42" s="166"/>
      <c r="D42" s="64" t="s">
        <v>756</v>
      </c>
      <c r="E42" s="64" t="str">
        <f t="shared" si="2"/>
        <v>Gastos generales</v>
      </c>
    </row>
    <row r="43" spans="1:5" x14ac:dyDescent="0.2">
      <c r="A43" s="64" t="s">
        <v>1807</v>
      </c>
      <c r="B43" s="62" t="s">
        <v>1700</v>
      </c>
      <c r="C43" s="166"/>
      <c r="D43" s="64" t="s">
        <v>1296</v>
      </c>
      <c r="E43" s="64" t="str">
        <f t="shared" si="2"/>
        <v>Arena clasificada lavada</v>
      </c>
    </row>
    <row r="44" spans="1:5" x14ac:dyDescent="0.2">
      <c r="A44" s="64" t="s">
        <v>1807</v>
      </c>
      <c r="B44" s="62" t="s">
        <v>1700</v>
      </c>
      <c r="C44" s="166"/>
      <c r="D44" s="64" t="s">
        <v>1296</v>
      </c>
      <c r="E44" s="64" t="str">
        <f t="shared" si="2"/>
        <v>Arena clasificada lavada</v>
      </c>
    </row>
    <row r="45" spans="1:5" x14ac:dyDescent="0.2">
      <c r="A45" s="64" t="s">
        <v>1808</v>
      </c>
      <c r="B45" s="62" t="s">
        <v>1700</v>
      </c>
      <c r="C45" s="166"/>
      <c r="D45" s="64" t="s">
        <v>1296</v>
      </c>
      <c r="E45" s="64" t="str">
        <f t="shared" si="2"/>
        <v>Arena clasificada lavada</v>
      </c>
    </row>
    <row r="46" spans="1:5" x14ac:dyDescent="0.2">
      <c r="A46" s="64" t="s">
        <v>1808</v>
      </c>
      <c r="B46" s="62" t="s">
        <v>1700</v>
      </c>
      <c r="C46" s="166"/>
      <c r="D46" s="64" t="s">
        <v>1296</v>
      </c>
      <c r="E46" s="64" t="str">
        <f t="shared" si="2"/>
        <v>Arena clasificada lavada</v>
      </c>
    </row>
    <row r="47" spans="1:5" x14ac:dyDescent="0.2">
      <c r="A47" s="64" t="s">
        <v>1809</v>
      </c>
      <c r="B47" s="62" t="s">
        <v>1802</v>
      </c>
      <c r="C47" s="166"/>
      <c r="D47" s="64" t="s">
        <v>500</v>
      </c>
      <c r="E47" s="64" t="str">
        <f t="shared" si="2"/>
        <v xml:space="preserve">Maderas terciadas fenólicas                                            </v>
      </c>
    </row>
    <row r="48" spans="1:5" x14ac:dyDescent="0.2">
      <c r="A48" s="64" t="s">
        <v>1810</v>
      </c>
      <c r="B48" s="62" t="s">
        <v>1802</v>
      </c>
      <c r="C48" s="166"/>
      <c r="D48" s="64" t="s">
        <v>424</v>
      </c>
      <c r="E48" s="64" t="str">
        <f t="shared" si="2"/>
        <v>Artefacto de iluminación</v>
      </c>
    </row>
    <row r="49" spans="1:5" x14ac:dyDescent="0.2">
      <c r="A49" s="64" t="s">
        <v>1810</v>
      </c>
      <c r="B49" s="62" t="s">
        <v>1696</v>
      </c>
      <c r="C49" s="166"/>
      <c r="D49" s="64" t="s">
        <v>424</v>
      </c>
      <c r="E49" s="64" t="str">
        <f t="shared" si="2"/>
        <v>Artefacto de iluminación</v>
      </c>
    </row>
    <row r="50" spans="1:5" x14ac:dyDescent="0.2">
      <c r="A50" s="64" t="s">
        <v>1811</v>
      </c>
      <c r="B50" s="62" t="s">
        <v>1696</v>
      </c>
      <c r="C50" s="166"/>
      <c r="D50" s="64" t="s">
        <v>868</v>
      </c>
      <c r="E50" s="64" t="str">
        <f t="shared" si="2"/>
        <v>Productos químicos</v>
      </c>
    </row>
    <row r="51" spans="1:5" x14ac:dyDescent="0.2">
      <c r="A51" s="64" t="s">
        <v>1811</v>
      </c>
      <c r="B51" s="62" t="s">
        <v>1696</v>
      </c>
      <c r="C51" s="166"/>
      <c r="D51" s="64" t="s">
        <v>868</v>
      </c>
      <c r="E51" s="64" t="str">
        <f t="shared" si="2"/>
        <v>Productos químicos</v>
      </c>
    </row>
    <row r="52" spans="1:5" x14ac:dyDescent="0.2">
      <c r="A52" s="64" t="s">
        <v>1812</v>
      </c>
      <c r="B52" s="62" t="s">
        <v>1696</v>
      </c>
      <c r="C52" s="166"/>
      <c r="D52" s="64" t="s">
        <v>696</v>
      </c>
      <c r="E52" s="64" t="str">
        <f t="shared" si="2"/>
        <v xml:space="preserve">Transformadores                                                        </v>
      </c>
    </row>
    <row r="53" spans="1:5" x14ac:dyDescent="0.2">
      <c r="A53" s="64" t="s">
        <v>1812</v>
      </c>
      <c r="B53" s="62" t="s">
        <v>1696</v>
      </c>
      <c r="C53" s="166"/>
      <c r="D53" s="64" t="s">
        <v>696</v>
      </c>
      <c r="E53" s="64" t="str">
        <f t="shared" si="2"/>
        <v xml:space="preserve">Transformadores                                                        </v>
      </c>
    </row>
    <row r="54" spans="1:5" x14ac:dyDescent="0.2">
      <c r="A54" s="64" t="s">
        <v>1813</v>
      </c>
      <c r="B54" s="62" t="s">
        <v>1696</v>
      </c>
      <c r="C54" s="166"/>
      <c r="D54" s="64" t="s">
        <v>454</v>
      </c>
      <c r="E54" s="64" t="str">
        <f t="shared" si="2"/>
        <v xml:space="preserve">Chapas de hierro/acero                                               </v>
      </c>
    </row>
    <row r="55" spans="1:5" x14ac:dyDescent="0.2">
      <c r="A55" s="64" t="s">
        <v>1813</v>
      </c>
      <c r="B55" s="62" t="s">
        <v>1696</v>
      </c>
      <c r="C55" s="166"/>
      <c r="D55" s="64" t="s">
        <v>454</v>
      </c>
      <c r="E55" s="64" t="str">
        <f t="shared" si="2"/>
        <v xml:space="preserve">Chapas de hierro/acero                                               </v>
      </c>
    </row>
    <row r="56" spans="1:5" x14ac:dyDescent="0.2">
      <c r="A56" s="64" t="s">
        <v>1814</v>
      </c>
      <c r="B56" s="62" t="s">
        <v>1696</v>
      </c>
      <c r="C56" s="166"/>
      <c r="D56" s="64" t="s">
        <v>900</v>
      </c>
      <c r="E56" s="64" t="str">
        <f t="shared" si="2"/>
        <v>Casilla para obrador</v>
      </c>
    </row>
    <row r="57" spans="1:5" x14ac:dyDescent="0.2">
      <c r="A57" s="64" t="s">
        <v>1814</v>
      </c>
      <c r="B57" s="62" t="s">
        <v>1696</v>
      </c>
      <c r="C57" s="166"/>
      <c r="D57" s="64" t="s">
        <v>900</v>
      </c>
      <c r="E57" s="64" t="str">
        <f t="shared" si="2"/>
        <v>Casilla para obrador</v>
      </c>
    </row>
    <row r="58" spans="1:5" x14ac:dyDescent="0.2">
      <c r="A58" s="64" t="s">
        <v>1815</v>
      </c>
      <c r="B58" s="62" t="s">
        <v>1696</v>
      </c>
      <c r="C58" s="166"/>
      <c r="D58" s="64" t="s">
        <v>664</v>
      </c>
      <c r="E58" s="64" t="str">
        <f t="shared" si="2"/>
        <v xml:space="preserve">Chapas metálicas                                                       </v>
      </c>
    </row>
    <row r="59" spans="1:5" x14ac:dyDescent="0.2">
      <c r="A59" s="64" t="s">
        <v>1816</v>
      </c>
      <c r="B59" s="62" t="s">
        <v>1701</v>
      </c>
      <c r="C59" s="166"/>
      <c r="D59" s="64" t="s">
        <v>794</v>
      </c>
      <c r="E59" s="64"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0" spans="1:5" x14ac:dyDescent="0.2">
      <c r="A60" s="64" t="s">
        <v>1816</v>
      </c>
      <c r="B60" s="62" t="s">
        <v>1701</v>
      </c>
      <c r="C60" s="166"/>
      <c r="D60" s="64" t="s">
        <v>794</v>
      </c>
      <c r="E60" s="64"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1" spans="1:5" x14ac:dyDescent="0.2">
      <c r="A61" s="64" t="s">
        <v>1817</v>
      </c>
      <c r="B61" s="62" t="s">
        <v>1802</v>
      </c>
      <c r="C61" s="166"/>
      <c r="D61" s="64" t="s">
        <v>662</v>
      </c>
      <c r="E61" s="64" t="str">
        <f t="shared" si="2"/>
        <v xml:space="preserve">Piletas y mesadas de acero inoxidable                                  </v>
      </c>
    </row>
    <row r="62" spans="1:5" x14ac:dyDescent="0.2">
      <c r="A62" s="64" t="s">
        <v>1818</v>
      </c>
      <c r="B62" s="62" t="s">
        <v>1696</v>
      </c>
      <c r="C62" s="166"/>
      <c r="D62" s="64" t="s">
        <v>454</v>
      </c>
      <c r="E62" s="64" t="str">
        <f t="shared" si="2"/>
        <v xml:space="preserve">Chapas de hierro/acero                                               </v>
      </c>
    </row>
    <row r="63" spans="1:5" x14ac:dyDescent="0.2">
      <c r="A63" s="64" t="s">
        <v>1818</v>
      </c>
      <c r="B63" s="62" t="s">
        <v>1696</v>
      </c>
      <c r="C63" s="166"/>
      <c r="D63" s="64" t="s">
        <v>454</v>
      </c>
      <c r="E63" s="64" t="str">
        <f t="shared" si="2"/>
        <v xml:space="preserve">Chapas de hierro/acero                                               </v>
      </c>
    </row>
    <row r="64" spans="1:5" x14ac:dyDescent="0.2">
      <c r="A64" s="64" t="s">
        <v>1819</v>
      </c>
      <c r="B64" s="62" t="s">
        <v>1802</v>
      </c>
      <c r="C64" s="166"/>
      <c r="D64" s="64" t="s">
        <v>178</v>
      </c>
      <c r="E64" s="64" t="str">
        <f t="shared" si="2"/>
        <v>Hormigón elaborado</v>
      </c>
    </row>
    <row r="65" spans="1:5" x14ac:dyDescent="0.2">
      <c r="A65" s="64" t="s">
        <v>1820</v>
      </c>
      <c r="B65" s="62" t="s">
        <v>1696</v>
      </c>
      <c r="C65" s="166"/>
      <c r="D65" s="64" t="s">
        <v>178</v>
      </c>
      <c r="E65" s="64" t="str">
        <f t="shared" si="2"/>
        <v>Hormigón elaborado</v>
      </c>
    </row>
    <row r="66" spans="1:5" x14ac:dyDescent="0.2">
      <c r="A66" s="64" t="s">
        <v>1821</v>
      </c>
      <c r="B66" s="62" t="s">
        <v>1696</v>
      </c>
      <c r="C66" s="166"/>
      <c r="D66" s="64" t="s">
        <v>1296</v>
      </c>
      <c r="E66" s="64" t="str">
        <f t="shared" si="2"/>
        <v>Arena clasificada lavada</v>
      </c>
    </row>
    <row r="67" spans="1:5" x14ac:dyDescent="0.2">
      <c r="A67" s="64" t="s">
        <v>1821</v>
      </c>
      <c r="B67" s="62" t="s">
        <v>1696</v>
      </c>
      <c r="C67" s="166"/>
      <c r="D67" s="64" t="s">
        <v>1296</v>
      </c>
      <c r="E67" s="64" t="str">
        <f t="shared" si="2"/>
        <v>Arena clasificada lavada</v>
      </c>
    </row>
    <row r="68" spans="1:5" x14ac:dyDescent="0.2">
      <c r="A68" s="64" t="s">
        <v>1822</v>
      </c>
      <c r="B68" s="62" t="s">
        <v>1696</v>
      </c>
      <c r="C68" s="166"/>
      <c r="D68" s="64" t="s">
        <v>620</v>
      </c>
      <c r="E68" s="64" t="str">
        <f t="shared" si="2"/>
        <v xml:space="preserve">Hierros redondos                                                       </v>
      </c>
    </row>
    <row r="69" spans="1:5" x14ac:dyDescent="0.2">
      <c r="A69" s="64" t="s">
        <v>1822</v>
      </c>
      <c r="B69" s="62" t="s">
        <v>1696</v>
      </c>
      <c r="C69" s="166"/>
      <c r="D69" s="64" t="s">
        <v>620</v>
      </c>
      <c r="E69" s="64" t="str">
        <f t="shared" si="2"/>
        <v xml:space="preserve">Hierros redondos                                                       </v>
      </c>
    </row>
    <row r="70" spans="1:5" x14ac:dyDescent="0.2">
      <c r="A70" s="64" t="s">
        <v>1823</v>
      </c>
      <c r="B70" s="62" t="s">
        <v>1800</v>
      </c>
      <c r="C70" s="166"/>
      <c r="D70" s="64" t="s">
        <v>372</v>
      </c>
      <c r="E70" s="64" t="str">
        <f t="shared" si="2"/>
        <v>Llave esclusa de bronce</v>
      </c>
    </row>
    <row r="71" spans="1:5" x14ac:dyDescent="0.2">
      <c r="A71" s="64" t="s">
        <v>1823</v>
      </c>
      <c r="B71" s="62" t="s">
        <v>1800</v>
      </c>
      <c r="C71" s="166"/>
      <c r="D71" s="64" t="s">
        <v>372</v>
      </c>
      <c r="E71" s="64" t="str">
        <f t="shared" si="2"/>
        <v>Llave esclusa de bronce</v>
      </c>
    </row>
    <row r="72" spans="1:5" x14ac:dyDescent="0.2">
      <c r="A72" s="64" t="s">
        <v>1824</v>
      </c>
      <c r="B72" s="62" t="s">
        <v>1696</v>
      </c>
      <c r="C72" s="166"/>
      <c r="D72" s="64" t="s">
        <v>338</v>
      </c>
      <c r="E72" s="64" t="str">
        <f t="shared" si="2"/>
        <v>Caja para pares telefónicos</v>
      </c>
    </row>
    <row r="73" spans="1:5" x14ac:dyDescent="0.2">
      <c r="A73" s="64" t="s">
        <v>1825</v>
      </c>
      <c r="B73" s="62" t="s">
        <v>1802</v>
      </c>
      <c r="C73" s="166"/>
      <c r="D73" s="64" t="s">
        <v>338</v>
      </c>
      <c r="E73" s="64" t="str">
        <f t="shared" si="2"/>
        <v>Caja para pares telefónicos</v>
      </c>
    </row>
    <row r="74" spans="1:5" x14ac:dyDescent="0.2">
      <c r="A74" s="64" t="s">
        <v>1826</v>
      </c>
      <c r="B74" s="62" t="s">
        <v>1696</v>
      </c>
      <c r="C74" s="166"/>
      <c r="D74" s="64" t="s">
        <v>692</v>
      </c>
      <c r="E74" s="64" t="str">
        <f t="shared" si="2"/>
        <v xml:space="preserve">Motores eléctricos                                                     </v>
      </c>
    </row>
    <row r="75" spans="1:5" x14ac:dyDescent="0.2">
      <c r="A75" s="64" t="s">
        <v>1827</v>
      </c>
      <c r="B75" s="62" t="s">
        <v>1696</v>
      </c>
      <c r="C75" s="166"/>
      <c r="D75" s="64" t="s">
        <v>756</v>
      </c>
      <c r="E75" s="64" t="str">
        <f t="shared" si="2"/>
        <v>Gastos generales</v>
      </c>
    </row>
    <row r="76" spans="1:5" x14ac:dyDescent="0.2">
      <c r="A76" s="64" t="s">
        <v>1828</v>
      </c>
      <c r="B76" s="62" t="s">
        <v>1802</v>
      </c>
      <c r="C76" s="166"/>
      <c r="D76" s="64" t="s">
        <v>816</v>
      </c>
      <c r="E76" s="64" t="str">
        <f t="shared" si="2"/>
        <v>Instalación eléctrica</v>
      </c>
    </row>
    <row r="77" spans="1:5" x14ac:dyDescent="0.2">
      <c r="A77" s="64" t="s">
        <v>1829</v>
      </c>
      <c r="B77" s="62" t="s">
        <v>1830</v>
      </c>
      <c r="C77" s="166"/>
      <c r="D77" s="64" t="s">
        <v>416</v>
      </c>
      <c r="E77" s="64" t="str">
        <f t="shared" si="2"/>
        <v>Cable telefónico de 101 pares</v>
      </c>
    </row>
    <row r="78" spans="1:5" x14ac:dyDescent="0.2">
      <c r="A78" s="64" t="s">
        <v>1831</v>
      </c>
      <c r="B78" s="62" t="s">
        <v>1830</v>
      </c>
      <c r="C78" s="166"/>
      <c r="D78" s="64" t="s">
        <v>416</v>
      </c>
      <c r="E78" s="64" t="str">
        <f t="shared" si="2"/>
        <v>Cable telefónico de 101 pares</v>
      </c>
    </row>
    <row r="79" spans="1:5" x14ac:dyDescent="0.2">
      <c r="A79" s="64" t="s">
        <v>337</v>
      </c>
      <c r="B79" s="62" t="s">
        <v>1802</v>
      </c>
      <c r="C79" s="166"/>
      <c r="D79" s="64" t="s">
        <v>664</v>
      </c>
      <c r="E79" s="64" t="str">
        <f t="shared" si="2"/>
        <v xml:space="preserve">Chapas metálicas                                                       </v>
      </c>
    </row>
    <row r="80" spans="1:5" x14ac:dyDescent="0.2">
      <c r="A80" s="64" t="s">
        <v>1832</v>
      </c>
      <c r="B80" s="62" t="s">
        <v>1802</v>
      </c>
      <c r="C80" s="166"/>
      <c r="D80" s="64" t="s">
        <v>664</v>
      </c>
      <c r="E80" s="64" t="str">
        <f t="shared" si="2"/>
        <v xml:space="preserve">Chapas metálicas                                                       </v>
      </c>
    </row>
    <row r="81" spans="1:5" x14ac:dyDescent="0.2">
      <c r="A81" s="64" t="s">
        <v>1833</v>
      </c>
      <c r="B81" s="62" t="s">
        <v>1802</v>
      </c>
      <c r="C81" s="166"/>
      <c r="D81" s="64" t="s">
        <v>664</v>
      </c>
      <c r="E81" s="64" t="str">
        <f t="shared" si="2"/>
        <v xml:space="preserve">Chapas metálicas                                                       </v>
      </c>
    </row>
    <row r="82" spans="1:5" x14ac:dyDescent="0.2">
      <c r="A82" s="64" t="s">
        <v>1834</v>
      </c>
      <c r="B82" s="62" t="s">
        <v>1802</v>
      </c>
      <c r="C82" s="166"/>
      <c r="D82" s="64" t="s">
        <v>500</v>
      </c>
      <c r="E82" s="64" t="str">
        <f t="shared" si="2"/>
        <v xml:space="preserve">Maderas terciadas fenólicas                                            </v>
      </c>
    </row>
    <row r="83" spans="1:5" x14ac:dyDescent="0.2">
      <c r="A83" s="64" t="s">
        <v>1835</v>
      </c>
      <c r="B83" s="62" t="s">
        <v>1797</v>
      </c>
      <c r="C83" s="166"/>
      <c r="D83" s="64" t="s">
        <v>170</v>
      </c>
      <c r="E83" s="64" t="str">
        <f t="shared" si="2"/>
        <v>Cal hidráulica hidratada</v>
      </c>
    </row>
    <row r="84" spans="1:5" x14ac:dyDescent="0.2">
      <c r="A84" s="64" t="s">
        <v>1836</v>
      </c>
      <c r="B84" s="62" t="s">
        <v>1696</v>
      </c>
      <c r="C84" s="166"/>
      <c r="D84" s="64" t="s">
        <v>336</v>
      </c>
      <c r="E84" s="64" t="str">
        <f t="shared" si="2"/>
        <v>Caja de chapa para tablero</v>
      </c>
    </row>
    <row r="85" spans="1:5" x14ac:dyDescent="0.2">
      <c r="A85" s="64" t="s">
        <v>1837</v>
      </c>
      <c r="B85" s="62" t="s">
        <v>1802</v>
      </c>
      <c r="C85" s="166"/>
      <c r="D85" s="64" t="s">
        <v>178</v>
      </c>
      <c r="E85" s="64" t="str">
        <f t="shared" si="2"/>
        <v>Hormigón elaborado</v>
      </c>
    </row>
    <row r="86" spans="1:5" x14ac:dyDescent="0.2">
      <c r="A86" s="64" t="s">
        <v>1838</v>
      </c>
      <c r="B86" s="62" t="s">
        <v>1839</v>
      </c>
      <c r="C86" s="166"/>
      <c r="D86" s="64" t="s">
        <v>602</v>
      </c>
      <c r="E86" s="64" t="str">
        <f t="shared" si="2"/>
        <v xml:space="preserve">Hormigón                                                               </v>
      </c>
    </row>
    <row r="87" spans="1:5" x14ac:dyDescent="0.2">
      <c r="A87" s="64" t="s">
        <v>1840</v>
      </c>
      <c r="B87" s="62" t="s">
        <v>1696</v>
      </c>
      <c r="C87" s="166"/>
      <c r="D87" s="64" t="s">
        <v>664</v>
      </c>
      <c r="E87" s="64" t="str">
        <f t="shared" si="2"/>
        <v xml:space="preserve">Chapas metálicas                                                       </v>
      </c>
    </row>
    <row r="88" spans="1:5" x14ac:dyDescent="0.2">
      <c r="A88" s="64" t="s">
        <v>1841</v>
      </c>
      <c r="B88" s="62" t="s">
        <v>1696</v>
      </c>
      <c r="C88" s="166"/>
      <c r="D88" s="64" t="s">
        <v>696</v>
      </c>
      <c r="E88" s="64" t="str">
        <f t="shared" si="2"/>
        <v xml:space="preserve">Transformadores                                                        </v>
      </c>
    </row>
    <row r="89" spans="1:5" x14ac:dyDescent="0.2">
      <c r="A89" s="64" t="s">
        <v>1842</v>
      </c>
      <c r="B89" s="62" t="s">
        <v>1696</v>
      </c>
      <c r="C89" s="166"/>
      <c r="D89" s="64" t="s">
        <v>664</v>
      </c>
      <c r="E89" s="64" t="str">
        <f t="shared" si="2"/>
        <v xml:space="preserve">Chapas metálicas                                                       </v>
      </c>
    </row>
    <row r="90" spans="1:5" x14ac:dyDescent="0.2">
      <c r="A90" s="64" t="s">
        <v>1843</v>
      </c>
      <c r="B90" s="62" t="s">
        <v>1696</v>
      </c>
      <c r="C90" s="166"/>
      <c r="D90" s="64" t="s">
        <v>664</v>
      </c>
      <c r="E90" s="64" t="str">
        <f t="shared" si="2"/>
        <v xml:space="preserve">Chapas metálicas                                                       </v>
      </c>
    </row>
    <row r="91" spans="1:5" x14ac:dyDescent="0.2">
      <c r="A91" s="64" t="s">
        <v>1844</v>
      </c>
      <c r="B91" s="62" t="s">
        <v>1830</v>
      </c>
      <c r="C91" s="166"/>
      <c r="D91" s="64" t="s">
        <v>562</v>
      </c>
      <c r="E91" s="64" t="str">
        <f t="shared" ref="E91:E154" si="3">IFERROR(VLOOKUP(D91,Tabla_Indices,5,FALSE),"")</f>
        <v xml:space="preserve">Caños y tubos de PVC                                                   </v>
      </c>
    </row>
    <row r="92" spans="1:5" x14ac:dyDescent="0.2">
      <c r="A92" s="64" t="s">
        <v>1845</v>
      </c>
      <c r="B92" s="62" t="s">
        <v>1802</v>
      </c>
      <c r="C92" s="166"/>
      <c r="D92" s="64" t="s">
        <v>662</v>
      </c>
      <c r="E92" s="64" t="str">
        <f t="shared" si="3"/>
        <v xml:space="preserve">Piletas y mesadas de acero inoxidable                                  </v>
      </c>
    </row>
    <row r="93" spans="1:5" x14ac:dyDescent="0.2">
      <c r="A93" s="64" t="s">
        <v>1846</v>
      </c>
      <c r="B93" s="62" t="s">
        <v>1700</v>
      </c>
      <c r="C93" s="166"/>
      <c r="D93" s="64" t="s">
        <v>1298</v>
      </c>
      <c r="E93" s="64" t="str">
        <f t="shared" si="3"/>
        <v>Canto rodado clasificado</v>
      </c>
    </row>
    <row r="94" spans="1:5" x14ac:dyDescent="0.2">
      <c r="A94" s="64" t="s">
        <v>1847</v>
      </c>
      <c r="B94" s="62" t="s">
        <v>1696</v>
      </c>
      <c r="C94" s="166"/>
      <c r="D94" s="64" t="s">
        <v>562</v>
      </c>
      <c r="E94" s="64" t="str">
        <f t="shared" si="3"/>
        <v xml:space="preserve">Caños y tubos de PVC                                                   </v>
      </c>
    </row>
    <row r="95" spans="1:5" x14ac:dyDescent="0.2">
      <c r="A95" s="64" t="s">
        <v>1848</v>
      </c>
      <c r="B95" s="62" t="s">
        <v>1696</v>
      </c>
      <c r="C95" s="166"/>
      <c r="D95" s="64" t="s">
        <v>562</v>
      </c>
      <c r="E95" s="64" t="str">
        <f t="shared" si="3"/>
        <v xml:space="preserve">Caños y tubos de PVC                                                   </v>
      </c>
    </row>
    <row r="96" spans="1:5" x14ac:dyDescent="0.2">
      <c r="A96" s="64" t="s">
        <v>1849</v>
      </c>
      <c r="B96" s="62" t="s">
        <v>1830</v>
      </c>
      <c r="C96" s="166"/>
      <c r="D96" s="64" t="s">
        <v>232</v>
      </c>
      <c r="E96" s="64" t="str">
        <f t="shared" si="3"/>
        <v>Caño de acero para instalaciones eléctricas</v>
      </c>
    </row>
    <row r="97" spans="1:5" x14ac:dyDescent="0.2">
      <c r="A97" s="64" t="s">
        <v>1850</v>
      </c>
      <c r="B97" s="62" t="s">
        <v>1696</v>
      </c>
      <c r="C97" s="166"/>
      <c r="D97" s="64" t="s">
        <v>258</v>
      </c>
      <c r="E97" s="64" t="str">
        <f t="shared" si="3"/>
        <v>Caño de cobre de  0,013 m</v>
      </c>
    </row>
    <row r="98" spans="1:5" x14ac:dyDescent="0.2">
      <c r="A98" s="64" t="s">
        <v>1851</v>
      </c>
      <c r="B98" s="62" t="s">
        <v>1696</v>
      </c>
      <c r="C98" s="166"/>
      <c r="D98" s="64" t="s">
        <v>692</v>
      </c>
      <c r="E98" s="64" t="str">
        <f t="shared" si="3"/>
        <v xml:space="preserve">Motores eléctricos                                                     </v>
      </c>
    </row>
    <row r="99" spans="1:5" x14ac:dyDescent="0.2">
      <c r="A99" s="64" t="s">
        <v>1852</v>
      </c>
      <c r="B99" s="62" t="s">
        <v>1696</v>
      </c>
      <c r="C99" s="166"/>
      <c r="D99" s="64" t="s">
        <v>562</v>
      </c>
      <c r="E99" s="64" t="str">
        <f t="shared" si="3"/>
        <v xml:space="preserve">Caños y tubos de PVC                                                   </v>
      </c>
    </row>
    <row r="100" spans="1:5" x14ac:dyDescent="0.2">
      <c r="A100" s="64" t="s">
        <v>1853</v>
      </c>
      <c r="B100" s="62" t="s">
        <v>1696</v>
      </c>
      <c r="C100" s="166"/>
      <c r="D100" s="64" t="s">
        <v>562</v>
      </c>
      <c r="E100" s="64" t="str">
        <f t="shared" si="3"/>
        <v xml:space="preserve">Caños y tubos de PVC                                                   </v>
      </c>
    </row>
    <row r="101" spans="1:5" x14ac:dyDescent="0.2">
      <c r="A101" s="64" t="s">
        <v>1854</v>
      </c>
      <c r="B101" s="62" t="s">
        <v>1830</v>
      </c>
      <c r="C101" s="166"/>
      <c r="D101" s="64" t="s">
        <v>562</v>
      </c>
      <c r="E101" s="64" t="str">
        <f t="shared" si="3"/>
        <v xml:space="preserve">Caños y tubos de PVC                                                   </v>
      </c>
    </row>
    <row r="102" spans="1:5" x14ac:dyDescent="0.2">
      <c r="A102" s="64" t="s">
        <v>1855</v>
      </c>
      <c r="B102" s="62" t="s">
        <v>1802</v>
      </c>
      <c r="C102" s="166"/>
      <c r="D102" s="64" t="s">
        <v>664</v>
      </c>
      <c r="E102" s="64" t="str">
        <f t="shared" si="3"/>
        <v xml:space="preserve">Chapas metálicas                                                       </v>
      </c>
    </row>
    <row r="103" spans="1:5" x14ac:dyDescent="0.2">
      <c r="A103" s="64" t="s">
        <v>1856</v>
      </c>
      <c r="B103" s="62" t="s">
        <v>1696</v>
      </c>
      <c r="C103" s="166"/>
      <c r="D103" s="64" t="s">
        <v>234</v>
      </c>
      <c r="E103" s="64" t="str">
        <f t="shared" si="3"/>
        <v>Caño de hierro negro con revestimiento epoxi</v>
      </c>
    </row>
    <row r="104" spans="1:5" x14ac:dyDescent="0.2">
      <c r="A104" s="64" t="s">
        <v>1857</v>
      </c>
      <c r="B104" s="62" t="s">
        <v>1696</v>
      </c>
      <c r="C104" s="166"/>
      <c r="D104" s="64" t="s">
        <v>562</v>
      </c>
      <c r="E104" s="64" t="str">
        <f t="shared" si="3"/>
        <v xml:space="preserve">Caños y tubos de PVC                                                   </v>
      </c>
    </row>
    <row r="105" spans="1:5" x14ac:dyDescent="0.2">
      <c r="A105" s="64" t="s">
        <v>1858</v>
      </c>
      <c r="B105" s="62" t="s">
        <v>1802</v>
      </c>
      <c r="C105" s="166"/>
      <c r="D105" s="64" t="s">
        <v>664</v>
      </c>
      <c r="E105" s="64" t="str">
        <f t="shared" si="3"/>
        <v xml:space="preserve">Chapas metálicas                                                       </v>
      </c>
    </row>
    <row r="106" spans="1:5" x14ac:dyDescent="0.2">
      <c r="A106" s="64" t="s">
        <v>1859</v>
      </c>
      <c r="B106" s="62" t="s">
        <v>1802</v>
      </c>
      <c r="C106" s="166"/>
      <c r="D106" s="64" t="s">
        <v>562</v>
      </c>
      <c r="E106" s="64" t="str">
        <f t="shared" si="3"/>
        <v xml:space="preserve">Caños y tubos de PVC                                                   </v>
      </c>
    </row>
    <row r="107" spans="1:5" x14ac:dyDescent="0.2">
      <c r="A107" s="64" t="s">
        <v>1860</v>
      </c>
      <c r="B107" s="62" t="s">
        <v>1802</v>
      </c>
      <c r="C107" s="166"/>
      <c r="D107" s="64" t="s">
        <v>664</v>
      </c>
      <c r="E107" s="64" t="str">
        <f t="shared" si="3"/>
        <v xml:space="preserve">Chapas metálicas                                                       </v>
      </c>
    </row>
    <row r="108" spans="1:5" x14ac:dyDescent="0.2">
      <c r="A108" s="64" t="s">
        <v>1861</v>
      </c>
      <c r="B108" s="62" t="s">
        <v>1862</v>
      </c>
      <c r="C108" s="166"/>
      <c r="D108" s="64" t="s">
        <v>228</v>
      </c>
      <c r="E108" s="64" t="str">
        <f t="shared" si="3"/>
        <v>Caño de hierro fundido de  0,100 m</v>
      </c>
    </row>
    <row r="109" spans="1:5" x14ac:dyDescent="0.2">
      <c r="A109" s="64" t="s">
        <v>1863</v>
      </c>
      <c r="B109" s="62" t="s">
        <v>1696</v>
      </c>
      <c r="C109" s="166"/>
      <c r="D109" s="64" t="s">
        <v>562</v>
      </c>
      <c r="E109" s="64" t="str">
        <f t="shared" si="3"/>
        <v xml:space="preserve">Caños y tubos de PVC                                                   </v>
      </c>
    </row>
    <row r="110" spans="1:5" x14ac:dyDescent="0.2">
      <c r="A110" s="64" t="s">
        <v>1864</v>
      </c>
      <c r="B110" s="62" t="s">
        <v>1696</v>
      </c>
      <c r="C110" s="166"/>
      <c r="D110" s="64" t="s">
        <v>562</v>
      </c>
      <c r="E110" s="64" t="str">
        <f t="shared" si="3"/>
        <v xml:space="preserve">Caños y tubos de PVC                                                   </v>
      </c>
    </row>
    <row r="111" spans="1:5" x14ac:dyDescent="0.2">
      <c r="A111" s="64" t="s">
        <v>1865</v>
      </c>
      <c r="B111" s="62" t="s">
        <v>1696</v>
      </c>
      <c r="C111" s="166"/>
      <c r="D111" s="64" t="s">
        <v>562</v>
      </c>
      <c r="E111" s="64" t="str">
        <f t="shared" si="3"/>
        <v xml:space="preserve">Caños y tubos de PVC                                                   </v>
      </c>
    </row>
    <row r="112" spans="1:5" x14ac:dyDescent="0.2">
      <c r="A112" s="64" t="s">
        <v>1866</v>
      </c>
      <c r="B112" s="62" t="s">
        <v>1696</v>
      </c>
      <c r="C112" s="166"/>
      <c r="D112" s="64" t="s">
        <v>178</v>
      </c>
      <c r="E112" s="64" t="str">
        <f t="shared" si="3"/>
        <v>Hormigón elaborado</v>
      </c>
    </row>
    <row r="113" spans="1:5" x14ac:dyDescent="0.2">
      <c r="A113" s="64" t="s">
        <v>1867</v>
      </c>
      <c r="B113" s="62" t="s">
        <v>1802</v>
      </c>
      <c r="C113" s="166"/>
      <c r="D113" s="64" t="s">
        <v>562</v>
      </c>
      <c r="E113" s="64" t="str">
        <f t="shared" si="3"/>
        <v xml:space="preserve">Caños y tubos de PVC                                                   </v>
      </c>
    </row>
    <row r="114" spans="1:5" x14ac:dyDescent="0.2">
      <c r="A114" s="64" t="s">
        <v>1868</v>
      </c>
      <c r="B114" s="62" t="s">
        <v>1696</v>
      </c>
      <c r="C114" s="166"/>
      <c r="D114" s="64"/>
      <c r="E114" s="64" t="str">
        <f t="shared" si="3"/>
        <v/>
      </c>
    </row>
    <row r="115" spans="1:5" x14ac:dyDescent="0.2">
      <c r="A115" s="64" t="s">
        <v>1869</v>
      </c>
      <c r="B115" s="62" t="s">
        <v>1698</v>
      </c>
      <c r="C115" s="166"/>
      <c r="D115" s="64" t="s">
        <v>634</v>
      </c>
      <c r="E115" s="64" t="str">
        <f t="shared" si="3"/>
        <v xml:space="preserve">Lingotes de aluminio y sus aleaciones                       </v>
      </c>
    </row>
    <row r="116" spans="1:5" x14ac:dyDescent="0.2">
      <c r="A116" s="64" t="s">
        <v>1870</v>
      </c>
      <c r="B116" s="62" t="s">
        <v>1696</v>
      </c>
      <c r="C116" s="166"/>
      <c r="D116" s="64" t="s">
        <v>504</v>
      </c>
      <c r="E116" s="64" t="str">
        <f t="shared" si="3"/>
        <v xml:space="preserve">Maderas aglomeradas                                                    </v>
      </c>
    </row>
    <row r="117" spans="1:5" x14ac:dyDescent="0.2">
      <c r="A117" s="64" t="s">
        <v>1871</v>
      </c>
      <c r="B117" s="62" t="s">
        <v>1698</v>
      </c>
      <c r="C117" s="166"/>
      <c r="D117" s="64" t="s">
        <v>274</v>
      </c>
      <c r="E117" s="64" t="str">
        <f t="shared" si="3"/>
        <v>Puerta metálica vidriada</v>
      </c>
    </row>
    <row r="118" spans="1:5" x14ac:dyDescent="0.2">
      <c r="A118" s="64" t="s">
        <v>1872</v>
      </c>
      <c r="B118" s="62" t="s">
        <v>1696</v>
      </c>
      <c r="C118" s="166"/>
      <c r="D118" s="64" t="s">
        <v>274</v>
      </c>
      <c r="E118" s="64" t="str">
        <f t="shared" si="3"/>
        <v>Puerta metálica vidriada</v>
      </c>
    </row>
    <row r="119" spans="1:5" x14ac:dyDescent="0.2">
      <c r="A119" s="64" t="s">
        <v>1873</v>
      </c>
      <c r="B119" s="62" t="s">
        <v>1696</v>
      </c>
      <c r="C119" s="166"/>
      <c r="D119" s="64" t="s">
        <v>664</v>
      </c>
      <c r="E119" s="64" t="str">
        <f t="shared" si="3"/>
        <v xml:space="preserve">Chapas metálicas                                                       </v>
      </c>
    </row>
    <row r="120" spans="1:5" x14ac:dyDescent="0.2">
      <c r="A120" s="64" t="s">
        <v>1874</v>
      </c>
      <c r="B120" s="62" t="s">
        <v>1802</v>
      </c>
      <c r="C120" s="166"/>
      <c r="D120" s="64" t="s">
        <v>664</v>
      </c>
      <c r="E120" s="64" t="str">
        <f t="shared" si="3"/>
        <v xml:space="preserve">Chapas metálicas                                                       </v>
      </c>
    </row>
    <row r="121" spans="1:5" x14ac:dyDescent="0.2">
      <c r="A121" s="64" t="s">
        <v>1875</v>
      </c>
      <c r="B121" s="62" t="s">
        <v>1802</v>
      </c>
      <c r="C121" s="166"/>
      <c r="D121" s="64" t="s">
        <v>664</v>
      </c>
      <c r="E121" s="64" t="str">
        <f t="shared" si="3"/>
        <v xml:space="preserve">Chapas metálicas                                                       </v>
      </c>
    </row>
    <row r="122" spans="1:5" x14ac:dyDescent="0.2">
      <c r="A122" s="64" t="s">
        <v>1876</v>
      </c>
      <c r="B122" s="62" t="s">
        <v>1802</v>
      </c>
      <c r="C122" s="166"/>
      <c r="D122" s="64" t="s">
        <v>532</v>
      </c>
      <c r="E122" s="64" t="str">
        <f t="shared" si="3"/>
        <v xml:space="preserve">Polímeros del cloruro de vinilo                                        </v>
      </c>
    </row>
    <row r="123" spans="1:5" x14ac:dyDescent="0.2">
      <c r="A123" s="64" t="s">
        <v>1877</v>
      </c>
      <c r="B123" s="62" t="s">
        <v>1802</v>
      </c>
      <c r="C123" s="166"/>
      <c r="D123" s="64" t="s">
        <v>504</v>
      </c>
      <c r="E123" s="64" t="str">
        <f t="shared" si="3"/>
        <v xml:space="preserve">Maderas aglomeradas                                                    </v>
      </c>
    </row>
    <row r="124" spans="1:5" x14ac:dyDescent="0.2">
      <c r="A124" s="64" t="s">
        <v>1878</v>
      </c>
      <c r="B124" s="62" t="s">
        <v>1696</v>
      </c>
      <c r="C124" s="166"/>
      <c r="D124" s="64" t="s">
        <v>532</v>
      </c>
      <c r="E124" s="64" t="str">
        <f t="shared" si="3"/>
        <v xml:space="preserve">Polímeros del cloruro de vinilo                                        </v>
      </c>
    </row>
    <row r="125" spans="1:5" x14ac:dyDescent="0.2">
      <c r="A125" s="64" t="s">
        <v>1879</v>
      </c>
      <c r="B125" s="62" t="s">
        <v>1696</v>
      </c>
      <c r="C125" s="166"/>
      <c r="D125" s="64" t="s">
        <v>664</v>
      </c>
      <c r="E125" s="64" t="str">
        <f t="shared" si="3"/>
        <v xml:space="preserve">Chapas metálicas                                                       </v>
      </c>
    </row>
    <row r="126" spans="1:5" x14ac:dyDescent="0.2">
      <c r="A126" s="64" t="s">
        <v>901</v>
      </c>
      <c r="B126" s="62" t="s">
        <v>1696</v>
      </c>
      <c r="C126" s="166"/>
      <c r="D126" s="64" t="s">
        <v>900</v>
      </c>
      <c r="E126" s="64" t="str">
        <f t="shared" si="3"/>
        <v>Casilla para obrador</v>
      </c>
    </row>
    <row r="127" spans="1:5" x14ac:dyDescent="0.2">
      <c r="A127" s="64" t="s">
        <v>755</v>
      </c>
      <c r="B127" s="62" t="s">
        <v>1880</v>
      </c>
      <c r="C127" s="166"/>
      <c r="D127" s="64" t="s">
        <v>600</v>
      </c>
      <c r="E127" s="64" t="str">
        <f t="shared" si="3"/>
        <v xml:space="preserve">Cemento portland                                                       </v>
      </c>
    </row>
    <row r="128" spans="1:5" x14ac:dyDescent="0.2">
      <c r="A128" s="64" t="s">
        <v>1881</v>
      </c>
      <c r="B128" s="62" t="s">
        <v>1880</v>
      </c>
      <c r="C128" s="166"/>
      <c r="D128" s="64" t="s">
        <v>176</v>
      </c>
      <c r="E128" s="64" t="str">
        <f t="shared" si="3"/>
        <v>Cemento de albañilería</v>
      </c>
    </row>
    <row r="129" spans="1:5" x14ac:dyDescent="0.2">
      <c r="A129" s="64" t="s">
        <v>1882</v>
      </c>
      <c r="B129" s="62" t="s">
        <v>1696</v>
      </c>
      <c r="C129" s="166"/>
      <c r="D129" s="64" t="s">
        <v>696</v>
      </c>
      <c r="E129" s="64" t="str">
        <f t="shared" si="3"/>
        <v xml:space="preserve">Transformadores                                                        </v>
      </c>
    </row>
    <row r="130" spans="1:5" x14ac:dyDescent="0.2">
      <c r="A130" s="64" t="s">
        <v>1883</v>
      </c>
      <c r="B130" s="62" t="s">
        <v>1696</v>
      </c>
      <c r="C130" s="166"/>
      <c r="D130" s="64" t="s">
        <v>696</v>
      </c>
      <c r="E130" s="64" t="str">
        <f t="shared" si="3"/>
        <v xml:space="preserve">Transformadores                                                        </v>
      </c>
    </row>
    <row r="131" spans="1:5" x14ac:dyDescent="0.2">
      <c r="A131" s="64" t="s">
        <v>1884</v>
      </c>
      <c r="B131" s="62" t="s">
        <v>1696</v>
      </c>
      <c r="C131" s="166"/>
      <c r="D131" s="64" t="s">
        <v>696</v>
      </c>
      <c r="E131" s="64" t="str">
        <f t="shared" si="3"/>
        <v xml:space="preserve">Transformadores                                                        </v>
      </c>
    </row>
    <row r="132" spans="1:5" x14ac:dyDescent="0.2">
      <c r="A132" s="64" t="s">
        <v>1885</v>
      </c>
      <c r="B132" s="62" t="s">
        <v>1696</v>
      </c>
      <c r="C132" s="166"/>
      <c r="D132" s="64" t="s">
        <v>696</v>
      </c>
      <c r="E132" s="64" t="str">
        <f t="shared" si="3"/>
        <v xml:space="preserve">Transformadores                                                        </v>
      </c>
    </row>
    <row r="133" spans="1:5" x14ac:dyDescent="0.2">
      <c r="A133" s="64" t="s">
        <v>1886</v>
      </c>
      <c r="B133" s="62" t="s">
        <v>1698</v>
      </c>
      <c r="C133" s="166"/>
      <c r="D133" s="64" t="s">
        <v>596</v>
      </c>
      <c r="E133" s="64" t="str">
        <f t="shared" si="3"/>
        <v xml:space="preserve">Baldosas cerámicas                                                     </v>
      </c>
    </row>
    <row r="134" spans="1:5" x14ac:dyDescent="0.2">
      <c r="A134" s="64" t="s">
        <v>905</v>
      </c>
      <c r="B134" s="62" t="s">
        <v>1696</v>
      </c>
      <c r="C134" s="166"/>
      <c r="D134" s="64" t="s">
        <v>904</v>
      </c>
      <c r="E134" s="64" t="str">
        <f t="shared" si="3"/>
        <v>Cerco de obra</v>
      </c>
    </row>
    <row r="135" spans="1:5" x14ac:dyDescent="0.2">
      <c r="A135" s="64" t="s">
        <v>1887</v>
      </c>
      <c r="B135" s="62" t="s">
        <v>1698</v>
      </c>
      <c r="C135" s="166"/>
      <c r="D135" s="64" t="s">
        <v>756</v>
      </c>
      <c r="E135" s="64" t="str">
        <f t="shared" si="3"/>
        <v>Gastos generales</v>
      </c>
    </row>
    <row r="136" spans="1:5" x14ac:dyDescent="0.2">
      <c r="A136" s="64" t="s">
        <v>1888</v>
      </c>
      <c r="B136" s="62" t="s">
        <v>1698</v>
      </c>
      <c r="C136" s="166"/>
      <c r="D136" s="64" t="s">
        <v>664</v>
      </c>
      <c r="E136" s="64" t="str">
        <f t="shared" si="3"/>
        <v xml:space="preserve">Chapas metálicas                                                       </v>
      </c>
    </row>
    <row r="137" spans="1:5" x14ac:dyDescent="0.2">
      <c r="A137" s="64" t="s">
        <v>1889</v>
      </c>
      <c r="B137" s="62" t="s">
        <v>1698</v>
      </c>
      <c r="C137" s="166"/>
      <c r="D137" s="64" t="s">
        <v>664</v>
      </c>
      <c r="E137" s="64" t="str">
        <f t="shared" si="3"/>
        <v xml:space="preserve">Chapas metálicas                                                       </v>
      </c>
    </row>
    <row r="138" spans="1:5" x14ac:dyDescent="0.2">
      <c r="A138" s="64" t="s">
        <v>1890</v>
      </c>
      <c r="B138" s="62" t="s">
        <v>1698</v>
      </c>
      <c r="C138" s="166"/>
      <c r="D138" s="64" t="s">
        <v>664</v>
      </c>
      <c r="E138" s="64" t="str">
        <f t="shared" si="3"/>
        <v xml:space="preserve">Chapas metálicas                                                       </v>
      </c>
    </row>
    <row r="139" spans="1:5" x14ac:dyDescent="0.2">
      <c r="A139" s="64" t="s">
        <v>1891</v>
      </c>
      <c r="B139" s="62" t="s">
        <v>1696</v>
      </c>
      <c r="C139" s="166"/>
      <c r="D139" s="64" t="s">
        <v>1298</v>
      </c>
      <c r="E139" s="64" t="str">
        <f t="shared" si="3"/>
        <v>Canto rodado clasificado</v>
      </c>
    </row>
    <row r="140" spans="1:5" x14ac:dyDescent="0.2">
      <c r="A140" s="64" t="s">
        <v>1892</v>
      </c>
      <c r="B140" s="62" t="s">
        <v>1696</v>
      </c>
      <c r="C140" s="166"/>
      <c r="D140" s="64" t="s">
        <v>904</v>
      </c>
      <c r="E140" s="64" t="str">
        <f t="shared" si="3"/>
        <v>Cerco de obra</v>
      </c>
    </row>
    <row r="141" spans="1:5" x14ac:dyDescent="0.2">
      <c r="A141" s="64" t="s">
        <v>1893</v>
      </c>
      <c r="B141" s="62" t="s">
        <v>1862</v>
      </c>
      <c r="C141" s="166"/>
      <c r="D141" s="64" t="s">
        <v>444</v>
      </c>
      <c r="E141" s="64" t="str">
        <f t="shared" si="3"/>
        <v xml:space="preserve">Papeles                                                              </v>
      </c>
    </row>
    <row r="142" spans="1:5" x14ac:dyDescent="0.2">
      <c r="A142" s="64" t="s">
        <v>1894</v>
      </c>
      <c r="B142" s="62" t="s">
        <v>1696</v>
      </c>
      <c r="C142" s="166"/>
      <c r="D142" s="64" t="s">
        <v>664</v>
      </c>
      <c r="E142" s="64" t="str">
        <f t="shared" si="3"/>
        <v xml:space="preserve">Chapas metálicas                                                       </v>
      </c>
    </row>
    <row r="143" spans="1:5" x14ac:dyDescent="0.2">
      <c r="A143" s="64" t="s">
        <v>1895</v>
      </c>
      <c r="B143" s="62" t="s">
        <v>1797</v>
      </c>
      <c r="C143" s="166"/>
      <c r="D143" s="64" t="s">
        <v>438</v>
      </c>
      <c r="E143" s="64" t="str">
        <f t="shared" si="3"/>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144" spans="1:5" x14ac:dyDescent="0.2">
      <c r="A144" s="64" t="s">
        <v>1896</v>
      </c>
      <c r="B144" s="62" t="s">
        <v>1696</v>
      </c>
      <c r="C144" s="166"/>
      <c r="D144" s="64" t="s">
        <v>386</v>
      </c>
      <c r="E144" s="64" t="str">
        <f t="shared" si="3"/>
        <v>Cocina a gas</v>
      </c>
    </row>
    <row r="145" spans="1:5" x14ac:dyDescent="0.2">
      <c r="A145" s="64" t="s">
        <v>1897</v>
      </c>
      <c r="B145" s="62" t="s">
        <v>1898</v>
      </c>
      <c r="C145" s="166"/>
      <c r="D145" s="64" t="s">
        <v>384</v>
      </c>
      <c r="E145" s="64" t="str">
        <f t="shared" si="3"/>
        <v>Anafe a gas</v>
      </c>
    </row>
    <row r="146" spans="1:5" x14ac:dyDescent="0.2">
      <c r="A146" s="64" t="s">
        <v>1899</v>
      </c>
      <c r="B146" s="62" t="s">
        <v>1696</v>
      </c>
      <c r="C146" s="166"/>
      <c r="D146" s="64" t="s">
        <v>696</v>
      </c>
      <c r="E146" s="64" t="str">
        <f t="shared" si="3"/>
        <v xml:space="preserve">Transformadores                                                        </v>
      </c>
    </row>
    <row r="147" spans="1:5" x14ac:dyDescent="0.2">
      <c r="A147" s="64" t="s">
        <v>1900</v>
      </c>
      <c r="B147" s="62" t="s">
        <v>1696</v>
      </c>
      <c r="C147" s="166"/>
      <c r="D147" s="64" t="s">
        <v>696</v>
      </c>
      <c r="E147" s="64" t="str">
        <f t="shared" si="3"/>
        <v xml:space="preserve">Transformadores                                                        </v>
      </c>
    </row>
    <row r="148" spans="1:5" x14ac:dyDescent="0.2">
      <c r="A148" s="64" t="s">
        <v>1901</v>
      </c>
      <c r="B148" s="62" t="s">
        <v>1701</v>
      </c>
      <c r="C148" s="166"/>
      <c r="D148" s="64" t="s">
        <v>626</v>
      </c>
      <c r="E148" s="64" t="str">
        <f t="shared" si="3"/>
        <v xml:space="preserve">Alambres de acero                                                      </v>
      </c>
    </row>
    <row r="149" spans="1:5" x14ac:dyDescent="0.2">
      <c r="A149" s="64" t="s">
        <v>423</v>
      </c>
      <c r="B149" s="62" t="s">
        <v>1696</v>
      </c>
      <c r="C149" s="166"/>
      <c r="D149" s="64" t="s">
        <v>422</v>
      </c>
      <c r="E149" s="64" t="str">
        <f t="shared" si="3"/>
        <v>Conductor revestido para puesta a tierra</v>
      </c>
    </row>
    <row r="150" spans="1:5" x14ac:dyDescent="0.2">
      <c r="A150" s="64" t="s">
        <v>1902</v>
      </c>
      <c r="B150" s="62" t="s">
        <v>1696</v>
      </c>
      <c r="C150" s="166"/>
      <c r="D150" s="64" t="s">
        <v>664</v>
      </c>
      <c r="E150" s="64" t="str">
        <f t="shared" si="3"/>
        <v xml:space="preserve">Chapas metálicas                                                       </v>
      </c>
    </row>
    <row r="151" spans="1:5" x14ac:dyDescent="0.2">
      <c r="A151" s="64" t="s">
        <v>1903</v>
      </c>
      <c r="B151" s="62" t="s">
        <v>1696</v>
      </c>
      <c r="C151" s="166"/>
      <c r="D151" s="64" t="s">
        <v>696</v>
      </c>
      <c r="E151" s="64" t="str">
        <f t="shared" si="3"/>
        <v xml:space="preserve">Transformadores                                                        </v>
      </c>
    </row>
    <row r="152" spans="1:5" x14ac:dyDescent="0.2">
      <c r="A152" s="64" t="s">
        <v>1904</v>
      </c>
      <c r="B152" s="62" t="s">
        <v>1696</v>
      </c>
      <c r="C152" s="166"/>
      <c r="D152" s="64" t="s">
        <v>256</v>
      </c>
      <c r="E152" s="64" t="str">
        <f t="shared" si="3"/>
        <v>Conector de chapa cincada</v>
      </c>
    </row>
    <row r="153" spans="1:5" x14ac:dyDescent="0.2">
      <c r="A153" s="64" t="s">
        <v>885</v>
      </c>
      <c r="B153" s="62" t="s">
        <v>1800</v>
      </c>
      <c r="C153" s="166"/>
      <c r="D153" s="64" t="s">
        <v>884</v>
      </c>
      <c r="E153" s="64" t="str">
        <f t="shared" si="3"/>
        <v>Conexión de agua</v>
      </c>
    </row>
    <row r="154" spans="1:5" x14ac:dyDescent="0.2">
      <c r="A154" s="64" t="s">
        <v>1905</v>
      </c>
      <c r="B154" s="62" t="s">
        <v>1696</v>
      </c>
      <c r="C154" s="166"/>
      <c r="D154" s="64" t="s">
        <v>910</v>
      </c>
      <c r="E154" s="64" t="str">
        <f t="shared" si="3"/>
        <v>Alquiler de volquete</v>
      </c>
    </row>
    <row r="155" spans="1:5" x14ac:dyDescent="0.2">
      <c r="A155" s="64" t="s">
        <v>1906</v>
      </c>
      <c r="B155" s="62" t="s">
        <v>1802</v>
      </c>
      <c r="C155" s="166"/>
      <c r="D155" s="64" t="s">
        <v>664</v>
      </c>
      <c r="E155" s="64" t="str">
        <f t="shared" ref="E155:E219" si="4">IFERROR(VLOOKUP(D155,Tabla_Indices,5,FALSE),"")</f>
        <v xml:space="preserve">Chapas metálicas                                                       </v>
      </c>
    </row>
    <row r="156" spans="1:5" x14ac:dyDescent="0.2">
      <c r="A156" s="64" t="s">
        <v>1907</v>
      </c>
      <c r="B156" s="62" t="s">
        <v>1802</v>
      </c>
      <c r="C156" s="166"/>
      <c r="D156" s="64" t="s">
        <v>664</v>
      </c>
      <c r="E156" s="64" t="str">
        <f t="shared" si="4"/>
        <v xml:space="preserve">Chapas metálicas                                                       </v>
      </c>
    </row>
    <row r="157" spans="1:5" x14ac:dyDescent="0.2">
      <c r="A157" s="64" t="s">
        <v>1908</v>
      </c>
      <c r="B157" s="62" t="s">
        <v>1696</v>
      </c>
      <c r="C157" s="166"/>
      <c r="D157" s="64" t="s">
        <v>602</v>
      </c>
      <c r="E157" s="64" t="str">
        <f t="shared" si="4"/>
        <v xml:space="preserve">Hormigón                                                               </v>
      </c>
    </row>
    <row r="158" spans="1:5" x14ac:dyDescent="0.2">
      <c r="A158" s="64" t="s">
        <v>1909</v>
      </c>
      <c r="B158" s="62" t="s">
        <v>1800</v>
      </c>
      <c r="C158" s="166"/>
      <c r="D158" s="64" t="s">
        <v>696</v>
      </c>
      <c r="E158" s="64" t="str">
        <f t="shared" si="4"/>
        <v xml:space="preserve">Transformadores                                                        </v>
      </c>
    </row>
    <row r="159" spans="1:5" x14ac:dyDescent="0.2">
      <c r="A159" s="64" t="s">
        <v>1910</v>
      </c>
      <c r="B159" s="62" t="s">
        <v>1802</v>
      </c>
      <c r="C159" s="166"/>
      <c r="D159" s="64" t="s">
        <v>382</v>
      </c>
      <c r="E159" s="64" t="str">
        <f t="shared" si="4"/>
        <v>Rociador de techo tipo Spray</v>
      </c>
    </row>
    <row r="160" spans="1:5" x14ac:dyDescent="0.2">
      <c r="A160" s="64" t="s">
        <v>1911</v>
      </c>
      <c r="B160" s="62" t="s">
        <v>1912</v>
      </c>
      <c r="C160" s="166"/>
      <c r="D160" s="64" t="s">
        <v>514</v>
      </c>
      <c r="E160" s="64" t="str">
        <f t="shared" si="4"/>
        <v xml:space="preserve">Naftas                                                                 </v>
      </c>
    </row>
    <row r="161" spans="1:5" x14ac:dyDescent="0.2">
      <c r="A161" s="64" t="s">
        <v>1913</v>
      </c>
      <c r="B161" s="62" t="s">
        <v>1698</v>
      </c>
      <c r="C161" s="166"/>
      <c r="D161" s="64" t="s">
        <v>648</v>
      </c>
      <c r="E161" s="64" t="str">
        <f t="shared" si="4"/>
        <v xml:space="preserve">Herramientas de mano                                                   </v>
      </c>
    </row>
    <row r="162" spans="1:5" x14ac:dyDescent="0.2">
      <c r="A162" s="64" t="s">
        <v>1914</v>
      </c>
      <c r="B162" s="62" t="s">
        <v>1802</v>
      </c>
      <c r="C162" s="166"/>
      <c r="D162" s="64" t="s">
        <v>816</v>
      </c>
      <c r="E162" s="64" t="str">
        <f t="shared" si="4"/>
        <v>Instalación eléctrica</v>
      </c>
    </row>
    <row r="163" spans="1:5" x14ac:dyDescent="0.2">
      <c r="A163" s="64" t="s">
        <v>1915</v>
      </c>
      <c r="B163" s="62" t="s">
        <v>1696</v>
      </c>
      <c r="C163" s="166"/>
      <c r="D163" s="64" t="s">
        <v>510</v>
      </c>
      <c r="E163" s="64" t="str">
        <f t="shared" si="4"/>
        <v xml:space="preserve">Papel obra                                                             </v>
      </c>
    </row>
    <row r="164" spans="1:5" x14ac:dyDescent="0.2">
      <c r="A164" s="64" t="s">
        <v>1915</v>
      </c>
      <c r="B164" s="62" t="s">
        <v>1696</v>
      </c>
      <c r="C164" s="166"/>
      <c r="D164" s="64" t="s">
        <v>510</v>
      </c>
      <c r="E164" s="64" t="str">
        <f t="shared" si="4"/>
        <v xml:space="preserve">Papel obra                                                             </v>
      </c>
    </row>
    <row r="165" spans="1:5" x14ac:dyDescent="0.2">
      <c r="A165" s="64" t="s">
        <v>1916</v>
      </c>
      <c r="B165" s="62" t="s">
        <v>1696</v>
      </c>
      <c r="C165" s="166"/>
      <c r="D165" s="64" t="s">
        <v>670</v>
      </c>
      <c r="E165" s="64" t="str">
        <f t="shared" si="4"/>
        <v xml:space="preserve">Electrobombas                                                          </v>
      </c>
    </row>
    <row r="166" spans="1:5" x14ac:dyDescent="0.2">
      <c r="A166" s="64" t="s">
        <v>1917</v>
      </c>
      <c r="B166" s="62" t="s">
        <v>1696</v>
      </c>
      <c r="C166" s="166"/>
      <c r="D166" s="64" t="s">
        <v>670</v>
      </c>
      <c r="E166" s="64" t="str">
        <f t="shared" si="4"/>
        <v xml:space="preserve">Electrobombas                                                          </v>
      </c>
    </row>
    <row r="167" spans="1:5" x14ac:dyDescent="0.2">
      <c r="A167" s="64" t="s">
        <v>1918</v>
      </c>
      <c r="B167" s="62" t="s">
        <v>1797</v>
      </c>
      <c r="C167" s="166"/>
      <c r="D167" s="64" t="s">
        <v>608</v>
      </c>
      <c r="E167" s="64" t="str">
        <f t="shared" si="4"/>
        <v xml:space="preserve">Abrasivos                                                              </v>
      </c>
    </row>
    <row r="168" spans="1:5" x14ac:dyDescent="0.2">
      <c r="A168" s="64" t="s">
        <v>1919</v>
      </c>
      <c r="B168" s="62" t="s">
        <v>1696</v>
      </c>
      <c r="C168" s="166"/>
      <c r="D168" s="64" t="s">
        <v>664</v>
      </c>
      <c r="E168" s="64" t="str">
        <f t="shared" si="4"/>
        <v xml:space="preserve">Chapas metálicas                                                       </v>
      </c>
    </row>
    <row r="169" spans="1:5" x14ac:dyDescent="0.2">
      <c r="A169" s="64" t="s">
        <v>1920</v>
      </c>
      <c r="B169" s="62" t="s">
        <v>1797</v>
      </c>
      <c r="C169" s="166"/>
      <c r="D169" s="64" t="s">
        <v>542</v>
      </c>
      <c r="E169" s="64" t="str">
        <f t="shared" si="4"/>
        <v xml:space="preserve">Enduído para paredes                                                   </v>
      </c>
    </row>
    <row r="170" spans="1:5" x14ac:dyDescent="0.2">
      <c r="A170" s="64" t="s">
        <v>1921</v>
      </c>
      <c r="B170" s="62"/>
      <c r="C170" s="166"/>
      <c r="D170" s="64" t="s">
        <v>174</v>
      </c>
      <c r="E170" s="64" t="str">
        <f t="shared" si="4"/>
        <v>Adhesivo para pisos y revestimientos cerámicos</v>
      </c>
    </row>
    <row r="171" spans="1:5" x14ac:dyDescent="0.2">
      <c r="A171" s="64" t="s">
        <v>1922</v>
      </c>
      <c r="B171" s="62" t="s">
        <v>1696</v>
      </c>
      <c r="C171" s="166"/>
      <c r="D171" s="64" t="s">
        <v>500</v>
      </c>
      <c r="E171" s="64" t="str">
        <f t="shared" si="4"/>
        <v xml:space="preserve">Maderas terciadas fenólicas                                            </v>
      </c>
    </row>
    <row r="172" spans="1:5" x14ac:dyDescent="0.2">
      <c r="A172" s="64" t="s">
        <v>1923</v>
      </c>
      <c r="B172" s="62" t="s">
        <v>1802</v>
      </c>
      <c r="C172" s="166"/>
      <c r="D172" s="64" t="s">
        <v>800</v>
      </c>
      <c r="E172"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3" spans="1:5" x14ac:dyDescent="0.2">
      <c r="A173" s="64" t="s">
        <v>1924</v>
      </c>
      <c r="B173" s="62" t="s">
        <v>1802</v>
      </c>
      <c r="C173" s="166"/>
      <c r="D173" s="64" t="s">
        <v>800</v>
      </c>
      <c r="E173"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4" spans="1:5" x14ac:dyDescent="0.2">
      <c r="A174" s="64" t="s">
        <v>1925</v>
      </c>
      <c r="B174" s="62" t="s">
        <v>1802</v>
      </c>
      <c r="C174" s="166"/>
      <c r="D174" s="64" t="s">
        <v>800</v>
      </c>
      <c r="E174"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5" spans="1:5" x14ac:dyDescent="0.2">
      <c r="A175" s="64" t="s">
        <v>1926</v>
      </c>
      <c r="B175" s="62" t="s">
        <v>1782</v>
      </c>
      <c r="C175" s="166"/>
      <c r="D175" s="64" t="s">
        <v>670</v>
      </c>
      <c r="E175" s="64" t="str">
        <f t="shared" si="4"/>
        <v xml:space="preserve">Electrobombas                                                          </v>
      </c>
    </row>
    <row r="176" spans="1:5" x14ac:dyDescent="0.2">
      <c r="A176" s="64" t="s">
        <v>1927</v>
      </c>
      <c r="B176" s="62" t="s">
        <v>1696</v>
      </c>
      <c r="C176" s="166"/>
      <c r="D176" s="64" t="s">
        <v>870</v>
      </c>
      <c r="E176" s="64" t="str">
        <f t="shared" si="4"/>
        <v>Motores eléctricos y equipos de aire acondicionado</v>
      </c>
    </row>
    <row r="177" spans="1:5" x14ac:dyDescent="0.2">
      <c r="A177" s="64" t="s">
        <v>1928</v>
      </c>
      <c r="B177" s="62" t="s">
        <v>1929</v>
      </c>
      <c r="C177" s="166"/>
      <c r="D177" s="64" t="s">
        <v>670</v>
      </c>
      <c r="E177" s="64" t="str">
        <f t="shared" si="4"/>
        <v xml:space="preserve">Electrobombas                                                          </v>
      </c>
    </row>
    <row r="178" spans="1:5" x14ac:dyDescent="0.2">
      <c r="A178" s="64" t="s">
        <v>1930</v>
      </c>
      <c r="B178" s="62" t="s">
        <v>1929</v>
      </c>
      <c r="C178" s="166"/>
      <c r="D178" s="64" t="s">
        <v>670</v>
      </c>
      <c r="E178" s="64" t="str">
        <f t="shared" si="4"/>
        <v xml:space="preserve">Electrobombas                                                          </v>
      </c>
    </row>
    <row r="179" spans="1:5" x14ac:dyDescent="0.2">
      <c r="A179" s="64" t="s">
        <v>1931</v>
      </c>
      <c r="B179" s="62" t="s">
        <v>1929</v>
      </c>
      <c r="C179" s="166"/>
      <c r="D179" s="64" t="s">
        <v>670</v>
      </c>
      <c r="E179" s="64" t="str">
        <f t="shared" si="4"/>
        <v xml:space="preserve">Electrobombas                                                          </v>
      </c>
    </row>
    <row r="180" spans="1:5" x14ac:dyDescent="0.2">
      <c r="A180" s="64" t="s">
        <v>1932</v>
      </c>
      <c r="B180" s="62" t="s">
        <v>1698</v>
      </c>
      <c r="C180" s="166"/>
      <c r="D180" s="64" t="s">
        <v>178</v>
      </c>
      <c r="E180" s="64" t="str">
        <f t="shared" si="4"/>
        <v>Hormigón elaborado</v>
      </c>
    </row>
    <row r="181" spans="1:5" x14ac:dyDescent="0.2">
      <c r="A181" s="64" t="s">
        <v>1933</v>
      </c>
      <c r="B181" s="62" t="s">
        <v>1802</v>
      </c>
      <c r="C181" s="166"/>
      <c r="D181" s="64" t="s">
        <v>500</v>
      </c>
      <c r="E181" s="64" t="str">
        <f t="shared" si="4"/>
        <v xml:space="preserve">Maderas terciadas fenólicas                                            </v>
      </c>
    </row>
    <row r="182" spans="1:5" x14ac:dyDescent="0.2">
      <c r="A182" s="64" t="s">
        <v>1934</v>
      </c>
      <c r="B182" s="62" t="s">
        <v>1935</v>
      </c>
      <c r="C182" s="166"/>
      <c r="D182" s="64" t="s">
        <v>544</v>
      </c>
      <c r="E182" s="64" t="str">
        <f t="shared" si="4"/>
        <v xml:space="preserve">Esmaltes sintéticos                                                    </v>
      </c>
    </row>
    <row r="183" spans="1:5" x14ac:dyDescent="0.2">
      <c r="A183" s="64" t="s">
        <v>1936</v>
      </c>
      <c r="B183" s="62" t="s">
        <v>1912</v>
      </c>
      <c r="C183" s="166"/>
      <c r="D183" s="64" t="s">
        <v>544</v>
      </c>
      <c r="E183" s="64" t="str">
        <f t="shared" si="4"/>
        <v xml:space="preserve">Esmaltes sintéticos                                                    </v>
      </c>
    </row>
    <row r="184" spans="1:5" x14ac:dyDescent="0.2">
      <c r="A184" s="64" t="s">
        <v>1937</v>
      </c>
      <c r="B184" s="62" t="s">
        <v>1935</v>
      </c>
      <c r="C184" s="166"/>
      <c r="D184" s="64" t="s">
        <v>544</v>
      </c>
      <c r="E184" s="64" t="str">
        <f t="shared" si="4"/>
        <v xml:space="preserve">Esmaltes sintéticos                                                    </v>
      </c>
    </row>
    <row r="185" spans="1:5" x14ac:dyDescent="0.2">
      <c r="A185" s="64" t="s">
        <v>1938</v>
      </c>
      <c r="B185" s="62" t="s">
        <v>1912</v>
      </c>
      <c r="C185" s="166"/>
      <c r="D185" s="64" t="s">
        <v>544</v>
      </c>
      <c r="E185" s="64" t="str">
        <f t="shared" si="4"/>
        <v xml:space="preserve">Esmaltes sintéticos                                                    </v>
      </c>
    </row>
    <row r="186" spans="1:5" x14ac:dyDescent="0.2">
      <c r="A186" s="64" t="s">
        <v>1939</v>
      </c>
      <c r="B186" s="62" t="s">
        <v>1696</v>
      </c>
      <c r="C186" s="166"/>
      <c r="D186" s="64" t="s">
        <v>442</v>
      </c>
      <c r="E186" s="64" t="str">
        <f t="shared" si="4"/>
        <v xml:space="preserve">Maderas aserradas                                                    </v>
      </c>
    </row>
    <row r="187" spans="1:5" x14ac:dyDescent="0.2">
      <c r="A187" s="64" t="s">
        <v>1940</v>
      </c>
      <c r="B187" s="62" t="s">
        <v>1698</v>
      </c>
      <c r="C187" s="166"/>
      <c r="D187" s="64" t="s">
        <v>786</v>
      </c>
      <c r="E187" s="64" t="str">
        <f t="shared" si="4"/>
        <v>Vidrios para construcción y automotores (incluye: Vidrio plano, Vidrios templados, Vidrios térmicos y Vidrios laminados)</v>
      </c>
    </row>
    <row r="188" spans="1:5" x14ac:dyDescent="0.2">
      <c r="A188" s="64" t="s">
        <v>1941</v>
      </c>
      <c r="B188" s="62" t="s">
        <v>1782</v>
      </c>
      <c r="C188" s="166"/>
      <c r="D188" s="64" t="s">
        <v>684</v>
      </c>
      <c r="E188" s="64" t="str">
        <f t="shared" si="4"/>
        <v xml:space="preserve">Accesorio para máquinas herramientas                                   </v>
      </c>
    </row>
    <row r="189" spans="1:5" x14ac:dyDescent="0.2">
      <c r="A189" s="64" t="s">
        <v>1942</v>
      </c>
      <c r="B189" s="62" t="s">
        <v>1698</v>
      </c>
      <c r="C189" s="166"/>
      <c r="D189" s="64" t="s">
        <v>664</v>
      </c>
      <c r="E189" s="64" t="str">
        <f t="shared" si="4"/>
        <v xml:space="preserve">Chapas metálicas                                                       </v>
      </c>
    </row>
    <row r="190" spans="1:5" x14ac:dyDescent="0.2">
      <c r="A190" s="64" t="s">
        <v>1943</v>
      </c>
      <c r="B190" s="62" t="s">
        <v>1698</v>
      </c>
      <c r="C190" s="166"/>
      <c r="D190" s="64" t="s">
        <v>224</v>
      </c>
      <c r="E190" s="64" t="str">
        <f t="shared" si="4"/>
        <v>Perfil normal doble T</v>
      </c>
    </row>
    <row r="191" spans="1:5" x14ac:dyDescent="0.2">
      <c r="A191" s="64" t="s">
        <v>1944</v>
      </c>
      <c r="B191" s="62" t="s">
        <v>1696</v>
      </c>
      <c r="C191" s="166"/>
      <c r="D191" s="64" t="s">
        <v>634</v>
      </c>
      <c r="E191" s="64" t="str">
        <f t="shared" si="4"/>
        <v xml:space="preserve">Lingotes de aluminio y sus aleaciones                       </v>
      </c>
    </row>
    <row r="192" spans="1:5" x14ac:dyDescent="0.2">
      <c r="A192" s="64" t="s">
        <v>1945</v>
      </c>
      <c r="B192" s="62" t="s">
        <v>1802</v>
      </c>
      <c r="C192" s="166"/>
      <c r="D192" s="64" t="s">
        <v>698</v>
      </c>
      <c r="E192" s="64" t="str">
        <f t="shared" si="4"/>
        <v xml:space="preserve">Interruptores eléctricos                                               </v>
      </c>
    </row>
    <row r="193" spans="1:5" x14ac:dyDescent="0.2">
      <c r="A193" s="64" t="s">
        <v>1946</v>
      </c>
      <c r="B193" s="62" t="s">
        <v>1800</v>
      </c>
      <c r="C193" s="166"/>
      <c r="D193" s="64" t="s">
        <v>656</v>
      </c>
      <c r="E193" s="64" t="str">
        <f t="shared" si="4"/>
        <v xml:space="preserve">Bulones                                                                </v>
      </c>
    </row>
    <row r="194" spans="1:5" x14ac:dyDescent="0.2">
      <c r="A194" s="64" t="s">
        <v>1947</v>
      </c>
      <c r="B194" s="62" t="s">
        <v>1935</v>
      </c>
      <c r="C194" s="166"/>
      <c r="D194" s="64" t="s">
        <v>84</v>
      </c>
      <c r="E194" s="64" t="str">
        <f t="shared" si="4"/>
        <v>Fijador  al agua</v>
      </c>
    </row>
    <row r="195" spans="1:5" x14ac:dyDescent="0.2">
      <c r="A195" s="64" t="s">
        <v>1948</v>
      </c>
      <c r="B195" s="62" t="s">
        <v>1696</v>
      </c>
      <c r="C195" s="166"/>
      <c r="D195" s="64" t="s">
        <v>364</v>
      </c>
      <c r="E195" s="64" t="str">
        <f t="shared" si="4"/>
        <v>Válvula a flotante</v>
      </c>
    </row>
    <row r="196" spans="1:5" x14ac:dyDescent="0.2">
      <c r="A196" s="170" t="s">
        <v>1949</v>
      </c>
      <c r="B196" s="62" t="s">
        <v>1802</v>
      </c>
      <c r="C196" s="171"/>
      <c r="D196" s="64" t="s">
        <v>562</v>
      </c>
      <c r="E196" s="64" t="str">
        <f t="shared" si="4"/>
        <v xml:space="preserve">Caños y tubos de PVC                                                   </v>
      </c>
    </row>
    <row r="197" spans="1:5" x14ac:dyDescent="0.2">
      <c r="A197" s="64" t="s">
        <v>1950</v>
      </c>
      <c r="B197" s="62" t="s">
        <v>1898</v>
      </c>
      <c r="C197" s="166"/>
      <c r="D197" s="64" t="s">
        <v>692</v>
      </c>
      <c r="E197" s="64" t="str">
        <f t="shared" si="4"/>
        <v xml:space="preserve">Motores eléctricos                                                     </v>
      </c>
    </row>
    <row r="198" spans="1:5" x14ac:dyDescent="0.2">
      <c r="A198" s="64" t="s">
        <v>1951</v>
      </c>
      <c r="B198" s="62" t="s">
        <v>1696</v>
      </c>
      <c r="C198" s="166"/>
      <c r="D198" s="64" t="s">
        <v>664</v>
      </c>
      <c r="E198" s="64" t="str">
        <f t="shared" si="4"/>
        <v xml:space="preserve">Chapas metálicas                                                       </v>
      </c>
    </row>
    <row r="199" spans="1:5" x14ac:dyDescent="0.2">
      <c r="A199" s="64" t="s">
        <v>1952</v>
      </c>
      <c r="B199" s="62" t="s">
        <v>1696</v>
      </c>
      <c r="C199" s="166"/>
      <c r="D199" s="64" t="s">
        <v>664</v>
      </c>
      <c r="E199" s="64" t="str">
        <f t="shared" si="4"/>
        <v xml:space="preserve">Chapas metálicas                                                       </v>
      </c>
    </row>
    <row r="200" spans="1:5" x14ac:dyDescent="0.2">
      <c r="A200" s="64" t="s">
        <v>1953</v>
      </c>
      <c r="B200" s="62" t="s">
        <v>1802</v>
      </c>
      <c r="C200" s="166"/>
      <c r="D200" s="64" t="s">
        <v>664</v>
      </c>
      <c r="E200" s="64" t="str">
        <f t="shared" si="4"/>
        <v xml:space="preserve">Chapas metálicas                                                       </v>
      </c>
    </row>
    <row r="201" spans="1:5" x14ac:dyDescent="0.2">
      <c r="A201" s="64" t="s">
        <v>1954</v>
      </c>
      <c r="B201" s="62" t="s">
        <v>1696</v>
      </c>
      <c r="C201" s="166"/>
      <c r="D201" s="64" t="s">
        <v>172</v>
      </c>
      <c r="E201" s="64" t="str">
        <f t="shared" si="4"/>
        <v>Cemento portland normal, en bolsa</v>
      </c>
    </row>
    <row r="202" spans="1:5" x14ac:dyDescent="0.2">
      <c r="A202" s="64" t="s">
        <v>1955</v>
      </c>
      <c r="B202" s="62" t="s">
        <v>1700</v>
      </c>
      <c r="C202" s="166"/>
      <c r="D202" s="64" t="s">
        <v>1298</v>
      </c>
      <c r="E202" s="64" t="str">
        <f t="shared" si="4"/>
        <v>Canto rodado clasificado</v>
      </c>
    </row>
    <row r="203" spans="1:5" x14ac:dyDescent="0.2">
      <c r="A203" s="64" t="s">
        <v>1956</v>
      </c>
      <c r="B203" s="62" t="s">
        <v>1802</v>
      </c>
      <c r="C203" s="166"/>
      <c r="D203" s="64" t="s">
        <v>562</v>
      </c>
      <c r="E203" s="64" t="str">
        <f t="shared" si="4"/>
        <v xml:space="preserve">Caños y tubos de PVC                                                   </v>
      </c>
    </row>
    <row r="204" spans="1:5" x14ac:dyDescent="0.2">
      <c r="A204" s="64" t="s">
        <v>1957</v>
      </c>
      <c r="B204" s="62" t="s">
        <v>1696</v>
      </c>
      <c r="C204" s="166"/>
      <c r="D204" s="64" t="s">
        <v>372</v>
      </c>
      <c r="E204" s="64" t="str">
        <f t="shared" si="4"/>
        <v>Llave esclusa de bronce</v>
      </c>
    </row>
    <row r="205" spans="1:5" x14ac:dyDescent="0.2">
      <c r="A205" s="64" t="s">
        <v>1958</v>
      </c>
      <c r="B205" s="62" t="s">
        <v>1696</v>
      </c>
      <c r="C205" s="166"/>
      <c r="D205" s="64" t="s">
        <v>694</v>
      </c>
      <c r="E205" s="64" t="str">
        <f t="shared" si="4"/>
        <v xml:space="preserve">Grupos electrógenos                                                    </v>
      </c>
    </row>
    <row r="206" spans="1:5" x14ac:dyDescent="0.2">
      <c r="A206" s="64" t="s">
        <v>1959</v>
      </c>
      <c r="B206" s="62" t="s">
        <v>1696</v>
      </c>
      <c r="C206" s="166"/>
      <c r="D206" s="64" t="s">
        <v>694</v>
      </c>
      <c r="E206" s="64" t="str">
        <f t="shared" si="4"/>
        <v xml:space="preserve">Grupos electrógenos                                                    </v>
      </c>
    </row>
    <row r="207" spans="1:5" x14ac:dyDescent="0.2">
      <c r="A207" s="64" t="s">
        <v>1960</v>
      </c>
      <c r="B207" s="62" t="s">
        <v>1696</v>
      </c>
      <c r="C207" s="166"/>
      <c r="D207" s="64" t="s">
        <v>78</v>
      </c>
      <c r="E207" s="64" t="str">
        <f t="shared" si="4"/>
        <v>Pintura al látex para exteriores</v>
      </c>
    </row>
    <row r="208" spans="1:5" x14ac:dyDescent="0.2">
      <c r="A208" s="64" t="s">
        <v>1961</v>
      </c>
      <c r="B208" s="181" t="s">
        <v>1696</v>
      </c>
      <c r="C208" s="182"/>
      <c r="D208" s="183"/>
      <c r="E208" s="183"/>
    </row>
    <row r="209" spans="1:5" x14ac:dyDescent="0.2">
      <c r="A209" s="64" t="s">
        <v>1962</v>
      </c>
      <c r="B209" s="62" t="s">
        <v>1963</v>
      </c>
      <c r="C209" s="166"/>
      <c r="D209" s="64" t="s">
        <v>612</v>
      </c>
      <c r="E209" s="64" t="str">
        <f t="shared" si="4"/>
        <v xml:space="preserve">Hidrófugos                                                             </v>
      </c>
    </row>
    <row r="210" spans="1:5" x14ac:dyDescent="0.2">
      <c r="A210" s="64" t="s">
        <v>1964</v>
      </c>
      <c r="B210" s="62" t="s">
        <v>1862</v>
      </c>
      <c r="C210" s="166"/>
      <c r="D210" s="64" t="s">
        <v>620</v>
      </c>
      <c r="E210" s="64" t="str">
        <f t="shared" si="4"/>
        <v xml:space="preserve">Hierros redondos                                                       </v>
      </c>
    </row>
    <row r="211" spans="1:5" x14ac:dyDescent="0.2">
      <c r="A211" s="64" t="s">
        <v>1965</v>
      </c>
      <c r="B211" s="62" t="s">
        <v>1797</v>
      </c>
      <c r="C211" s="166"/>
      <c r="D211" s="64" t="s">
        <v>620</v>
      </c>
      <c r="E211" s="64" t="str">
        <f t="shared" si="4"/>
        <v xml:space="preserve">Hierros redondos                                                       </v>
      </c>
    </row>
    <row r="212" spans="1:5" x14ac:dyDescent="0.2">
      <c r="A212" s="64" t="s">
        <v>1115</v>
      </c>
      <c r="B212" s="62" t="s">
        <v>1700</v>
      </c>
      <c r="C212" s="166"/>
      <c r="D212" s="64" t="s">
        <v>178</v>
      </c>
      <c r="E212" s="64" t="str">
        <f t="shared" si="4"/>
        <v>Hormigón elaborado</v>
      </c>
    </row>
    <row r="213" spans="1:5" x14ac:dyDescent="0.2">
      <c r="A213" s="64" t="s">
        <v>1966</v>
      </c>
      <c r="B213" s="62" t="s">
        <v>1700</v>
      </c>
      <c r="C213" s="166"/>
      <c r="D213" s="64" t="s">
        <v>602</v>
      </c>
      <c r="E213" s="64" t="str">
        <f t="shared" si="4"/>
        <v xml:space="preserve">Hormigón                                                               </v>
      </c>
    </row>
    <row r="214" spans="1:5" x14ac:dyDescent="0.2">
      <c r="A214" s="64" t="s">
        <v>1967</v>
      </c>
      <c r="B214" s="62" t="s">
        <v>1700</v>
      </c>
      <c r="C214" s="166"/>
      <c r="D214" s="64" t="s">
        <v>602</v>
      </c>
      <c r="E214" s="64" t="str">
        <f t="shared" si="4"/>
        <v xml:space="preserve">Hormigón                                                               </v>
      </c>
    </row>
    <row r="215" spans="1:5" x14ac:dyDescent="0.2">
      <c r="A215" s="64" t="s">
        <v>1968</v>
      </c>
      <c r="B215" s="62" t="s">
        <v>1700</v>
      </c>
      <c r="C215" s="166"/>
      <c r="D215" s="64" t="s">
        <v>178</v>
      </c>
      <c r="E215" s="64" t="str">
        <f t="shared" si="4"/>
        <v>Hormigón elaborado</v>
      </c>
    </row>
    <row r="216" spans="1:5" x14ac:dyDescent="0.2">
      <c r="A216" s="64" t="s">
        <v>1969</v>
      </c>
      <c r="B216" s="62" t="s">
        <v>1700</v>
      </c>
      <c r="C216" s="166"/>
      <c r="D216" s="64" t="s">
        <v>178</v>
      </c>
      <c r="E216" s="64" t="str">
        <f t="shared" si="4"/>
        <v>Hormigón elaborado</v>
      </c>
    </row>
    <row r="217" spans="1:5" x14ac:dyDescent="0.2">
      <c r="A217" s="64" t="s">
        <v>1970</v>
      </c>
      <c r="B217" s="62" t="s">
        <v>1700</v>
      </c>
      <c r="C217" s="166"/>
      <c r="D217" s="64" t="s">
        <v>178</v>
      </c>
      <c r="E217" s="64" t="str">
        <f t="shared" si="4"/>
        <v>Hormigón elaborado</v>
      </c>
    </row>
    <row r="218" spans="1:5" x14ac:dyDescent="0.2">
      <c r="A218" s="64" t="s">
        <v>1971</v>
      </c>
      <c r="B218" s="62" t="s">
        <v>1700</v>
      </c>
      <c r="C218" s="166"/>
      <c r="D218" s="64" t="s">
        <v>178</v>
      </c>
      <c r="E218" s="64" t="str">
        <f t="shared" si="4"/>
        <v>Hormigón elaborado</v>
      </c>
    </row>
    <row r="219" spans="1:5" x14ac:dyDescent="0.2">
      <c r="A219" s="64" t="s">
        <v>1972</v>
      </c>
      <c r="B219" s="62" t="s">
        <v>1700</v>
      </c>
      <c r="C219" s="166"/>
      <c r="D219" s="64" t="s">
        <v>178</v>
      </c>
      <c r="E219" s="64" t="str">
        <f t="shared" si="4"/>
        <v>Hormigón elaborado</v>
      </c>
    </row>
    <row r="220" spans="1:5" x14ac:dyDescent="0.2">
      <c r="A220" s="64" t="s">
        <v>1973</v>
      </c>
      <c r="B220" s="62" t="s">
        <v>1700</v>
      </c>
      <c r="C220" s="166"/>
      <c r="D220" s="64" t="s">
        <v>178</v>
      </c>
      <c r="E220" s="64" t="str">
        <f t="shared" ref="E220:E284" si="5">IFERROR(VLOOKUP(D220,Tabla_Indices,5,FALSE),"")</f>
        <v>Hormigón elaborado</v>
      </c>
    </row>
    <row r="221" spans="1:5" x14ac:dyDescent="0.2">
      <c r="A221" s="64" t="s">
        <v>1974</v>
      </c>
      <c r="B221" s="62" t="s">
        <v>1898</v>
      </c>
      <c r="C221" s="166"/>
      <c r="D221" s="64" t="s">
        <v>384</v>
      </c>
      <c r="E221" s="64" t="str">
        <f t="shared" si="5"/>
        <v>Anafe a gas</v>
      </c>
    </row>
    <row r="222" spans="1:5" x14ac:dyDescent="0.2">
      <c r="A222" s="64" t="s">
        <v>1975</v>
      </c>
      <c r="B222" s="62" t="s">
        <v>1696</v>
      </c>
      <c r="C222" s="166"/>
      <c r="D222" s="64" t="s">
        <v>384</v>
      </c>
      <c r="E222" s="64" t="str">
        <f t="shared" si="5"/>
        <v>Anafe a gas</v>
      </c>
    </row>
    <row r="223" spans="1:5" x14ac:dyDescent="0.2">
      <c r="A223" s="64" t="s">
        <v>1976</v>
      </c>
      <c r="B223" s="62" t="s">
        <v>1696</v>
      </c>
      <c r="C223" s="166"/>
      <c r="D223" s="64" t="s">
        <v>404</v>
      </c>
      <c r="E223" s="64" t="str">
        <f t="shared" si="5"/>
        <v xml:space="preserve">Interruptor termomagnético </v>
      </c>
    </row>
    <row r="224" spans="1:5" x14ac:dyDescent="0.2">
      <c r="A224" s="64" t="s">
        <v>1977</v>
      </c>
      <c r="B224" s="62" t="s">
        <v>1802</v>
      </c>
      <c r="C224" s="166"/>
      <c r="D224" s="64" t="s">
        <v>426</v>
      </c>
      <c r="E224" s="64" t="str">
        <f t="shared" si="5"/>
        <v>Iluminación de emergencia</v>
      </c>
    </row>
    <row r="225" spans="1:5" x14ac:dyDescent="0.2">
      <c r="A225" s="64" t="s">
        <v>1978</v>
      </c>
      <c r="B225" s="62" t="s">
        <v>1979</v>
      </c>
      <c r="C225" s="166"/>
      <c r="D225" s="64" t="s">
        <v>124</v>
      </c>
      <c r="E225" s="64" t="str">
        <f t="shared" si="5"/>
        <v>Inodoro de calidad media</v>
      </c>
    </row>
    <row r="226" spans="1:5" x14ac:dyDescent="0.2">
      <c r="A226" s="64" t="s">
        <v>1980</v>
      </c>
      <c r="B226" s="62" t="s">
        <v>1979</v>
      </c>
      <c r="C226" s="166"/>
      <c r="D226" s="64" t="s">
        <v>124</v>
      </c>
      <c r="E226" s="64" t="str">
        <f t="shared" si="5"/>
        <v>Inodoro de calidad media</v>
      </c>
    </row>
    <row r="227" spans="1:5" x14ac:dyDescent="0.2">
      <c r="A227" s="64" t="s">
        <v>1981</v>
      </c>
      <c r="B227" s="62" t="s">
        <v>1802</v>
      </c>
      <c r="C227" s="166"/>
      <c r="D227" s="64" t="s">
        <v>662</v>
      </c>
      <c r="E227" s="64" t="str">
        <f t="shared" si="5"/>
        <v xml:space="preserve">Piletas y mesadas de acero inoxidable                                  </v>
      </c>
    </row>
    <row r="228" spans="1:5" x14ac:dyDescent="0.2">
      <c r="A228" s="64" t="s">
        <v>1982</v>
      </c>
      <c r="B228" s="62" t="s">
        <v>1839</v>
      </c>
      <c r="C228" s="166"/>
      <c r="D228" s="64" t="s">
        <v>178</v>
      </c>
      <c r="E228" s="64" t="str">
        <f t="shared" si="5"/>
        <v>Hormigón elaborado</v>
      </c>
    </row>
    <row r="229" spans="1:5" x14ac:dyDescent="0.2">
      <c r="A229" s="64" t="s">
        <v>1983</v>
      </c>
      <c r="B229" s="62" t="s">
        <v>1696</v>
      </c>
      <c r="C229" s="166"/>
      <c r="D229" s="64" t="s">
        <v>406</v>
      </c>
      <c r="E229" s="64" t="str">
        <f t="shared" si="5"/>
        <v>Interruptor de un  punto</v>
      </c>
    </row>
    <row r="230" spans="1:5" x14ac:dyDescent="0.2">
      <c r="A230" s="64" t="s">
        <v>1984</v>
      </c>
      <c r="B230" s="62" t="s">
        <v>1696</v>
      </c>
      <c r="C230" s="166"/>
      <c r="D230" s="64" t="s">
        <v>404</v>
      </c>
      <c r="E230" s="64" t="str">
        <f t="shared" si="5"/>
        <v xml:space="preserve">Interruptor termomagnético </v>
      </c>
    </row>
    <row r="231" spans="1:5" x14ac:dyDescent="0.2">
      <c r="A231" s="64" t="s">
        <v>1985</v>
      </c>
      <c r="B231" s="62" t="s">
        <v>1898</v>
      </c>
      <c r="C231" s="166"/>
      <c r="D231" s="64" t="s">
        <v>342</v>
      </c>
      <c r="E231" s="64" t="str">
        <f t="shared" si="5"/>
        <v>Jabalina</v>
      </c>
    </row>
    <row r="232" spans="1:5" x14ac:dyDescent="0.2">
      <c r="A232" s="64" t="s">
        <v>1986</v>
      </c>
      <c r="B232" s="62" t="s">
        <v>1802</v>
      </c>
      <c r="C232" s="166"/>
      <c r="D232" s="64" t="s">
        <v>816</v>
      </c>
      <c r="E232" s="64" t="str">
        <f t="shared" si="5"/>
        <v>Instalación eléctrica</v>
      </c>
    </row>
    <row r="233" spans="1:5" x14ac:dyDescent="0.2">
      <c r="A233" s="64" t="s">
        <v>1987</v>
      </c>
      <c r="B233" s="62" t="s">
        <v>1696</v>
      </c>
      <c r="C233" s="166"/>
      <c r="D233" s="64" t="s">
        <v>100</v>
      </c>
      <c r="E233" s="64" t="str">
        <f t="shared" si="5"/>
        <v>Codo con base de PVC</v>
      </c>
    </row>
    <row r="234" spans="1:5" x14ac:dyDescent="0.2">
      <c r="A234" s="64" t="s">
        <v>1988</v>
      </c>
      <c r="B234" s="62" t="s">
        <v>1800</v>
      </c>
      <c r="C234" s="166"/>
      <c r="D234" s="64" t="s">
        <v>1312</v>
      </c>
      <c r="E234" s="64" t="str">
        <f t="shared" si="5"/>
        <v>LADRILLON 1°</v>
      </c>
    </row>
    <row r="235" spans="1:5" x14ac:dyDescent="0.2">
      <c r="A235" s="64" t="s">
        <v>1989</v>
      </c>
      <c r="B235" s="62" t="s">
        <v>1802</v>
      </c>
      <c r="C235" s="166"/>
      <c r="D235" s="64" t="s">
        <v>424</v>
      </c>
      <c r="E235" s="64" t="str">
        <f t="shared" si="5"/>
        <v>Artefacto de iluminación</v>
      </c>
    </row>
    <row r="236" spans="1:5" x14ac:dyDescent="0.2">
      <c r="A236" s="64" t="s">
        <v>1990</v>
      </c>
      <c r="B236" s="62" t="s">
        <v>1698</v>
      </c>
      <c r="C236" s="166"/>
      <c r="D236" s="64" t="s">
        <v>786</v>
      </c>
      <c r="E236" s="64" t="str">
        <f t="shared" si="5"/>
        <v>Vidrios para construcción y automotores (incluye: Vidrio plano, Vidrios templados, Vidrios térmicos y Vidrios laminados)</v>
      </c>
    </row>
    <row r="237" spans="1:5" x14ac:dyDescent="0.2">
      <c r="A237" s="64" t="s">
        <v>1991</v>
      </c>
      <c r="B237" s="62" t="s">
        <v>1800</v>
      </c>
      <c r="C237" s="166"/>
      <c r="D237" s="64" t="s">
        <v>372</v>
      </c>
      <c r="E237" s="64" t="str">
        <f t="shared" si="5"/>
        <v>Llave esclusa de bronce</v>
      </c>
    </row>
    <row r="238" spans="1:5" x14ac:dyDescent="0.2">
      <c r="A238" s="64" t="s">
        <v>1992</v>
      </c>
      <c r="B238" s="62" t="s">
        <v>1802</v>
      </c>
      <c r="C238" s="166"/>
      <c r="D238" s="64" t="s">
        <v>662</v>
      </c>
      <c r="E238" s="64" t="str">
        <f t="shared" si="5"/>
        <v xml:space="preserve">Piletas y mesadas de acero inoxidable                                  </v>
      </c>
    </row>
    <row r="239" spans="1:5" x14ac:dyDescent="0.2">
      <c r="A239" s="64" t="s">
        <v>1993</v>
      </c>
      <c r="B239" s="62" t="s">
        <v>1802</v>
      </c>
      <c r="C239" s="166"/>
      <c r="D239" s="64" t="s">
        <v>562</v>
      </c>
      <c r="E239" s="64" t="str">
        <f t="shared" si="5"/>
        <v xml:space="preserve">Caños y tubos de PVC                                                   </v>
      </c>
    </row>
    <row r="240" spans="1:5" x14ac:dyDescent="0.2">
      <c r="A240" s="64" t="s">
        <v>1994</v>
      </c>
      <c r="B240" s="62" t="s">
        <v>1802</v>
      </c>
      <c r="C240" s="166"/>
      <c r="D240" s="64" t="s">
        <v>664</v>
      </c>
      <c r="E240" s="64" t="str">
        <f t="shared" si="5"/>
        <v xml:space="preserve">Chapas metálicas                                                       </v>
      </c>
    </row>
    <row r="241" spans="1:5" x14ac:dyDescent="0.2">
      <c r="A241" s="64" t="s">
        <v>1995</v>
      </c>
      <c r="B241" s="62" t="s">
        <v>1802</v>
      </c>
      <c r="C241" s="166"/>
      <c r="D241" s="64" t="s">
        <v>562</v>
      </c>
      <c r="E241" s="64" t="str">
        <f t="shared" si="5"/>
        <v xml:space="preserve">Caños y tubos de PVC                                                   </v>
      </c>
    </row>
    <row r="242" spans="1:5" x14ac:dyDescent="0.2">
      <c r="A242" s="64" t="s">
        <v>1996</v>
      </c>
      <c r="B242" s="62" t="s">
        <v>1839</v>
      </c>
      <c r="C242" s="166"/>
      <c r="D242" s="64" t="s">
        <v>608</v>
      </c>
      <c r="E242" s="64" t="str">
        <f t="shared" si="5"/>
        <v xml:space="preserve">Abrasivos                                                              </v>
      </c>
    </row>
    <row r="243" spans="1:5" x14ac:dyDescent="0.2">
      <c r="A243" s="64" t="s">
        <v>1997</v>
      </c>
      <c r="B243" s="62" t="s">
        <v>1800</v>
      </c>
      <c r="C243" s="166"/>
      <c r="D243" s="64" t="s">
        <v>370</v>
      </c>
      <c r="E243" s="64" t="str">
        <f t="shared" si="5"/>
        <v>Llave de paso para agua</v>
      </c>
    </row>
    <row r="244" spans="1:5" x14ac:dyDescent="0.2">
      <c r="A244" s="64" t="s">
        <v>1998</v>
      </c>
      <c r="B244" s="62" t="s">
        <v>1802</v>
      </c>
      <c r="C244" s="166"/>
      <c r="D244" s="64" t="s">
        <v>664</v>
      </c>
      <c r="E244" s="64" t="str">
        <f t="shared" si="5"/>
        <v xml:space="preserve">Chapas metálicas                                                       </v>
      </c>
    </row>
    <row r="245" spans="1:5" x14ac:dyDescent="0.2">
      <c r="A245" s="64" t="s">
        <v>1999</v>
      </c>
      <c r="B245" s="62" t="s">
        <v>1696</v>
      </c>
      <c r="C245" s="166"/>
      <c r="D245" s="64" t="s">
        <v>370</v>
      </c>
      <c r="E245" s="64" t="str">
        <f t="shared" si="5"/>
        <v>Llave de paso para agua</v>
      </c>
    </row>
    <row r="246" spans="1:5" x14ac:dyDescent="0.2">
      <c r="A246" s="64" t="s">
        <v>369</v>
      </c>
      <c r="B246" s="62" t="s">
        <v>1696</v>
      </c>
      <c r="C246" s="166"/>
      <c r="D246" s="64" t="s">
        <v>368</v>
      </c>
      <c r="E246" s="64" t="str">
        <f t="shared" si="5"/>
        <v>Llave de paso para gas</v>
      </c>
    </row>
    <row r="247" spans="1:5" x14ac:dyDescent="0.2">
      <c r="A247" s="64" t="s">
        <v>369</v>
      </c>
      <c r="B247" s="62" t="s">
        <v>1696</v>
      </c>
      <c r="C247" s="166"/>
      <c r="D247" s="64" t="s">
        <v>368</v>
      </c>
      <c r="E247" s="64" t="str">
        <f t="shared" si="5"/>
        <v>Llave de paso para gas</v>
      </c>
    </row>
    <row r="248" spans="1:5" x14ac:dyDescent="0.2">
      <c r="A248" s="64" t="s">
        <v>2000</v>
      </c>
      <c r="B248" s="62" t="s">
        <v>1802</v>
      </c>
      <c r="C248" s="166"/>
      <c r="D248" s="64" t="s">
        <v>816</v>
      </c>
      <c r="E248" s="64" t="str">
        <f t="shared" si="5"/>
        <v>Instalación eléctrica</v>
      </c>
    </row>
    <row r="249" spans="1:5" x14ac:dyDescent="0.2">
      <c r="A249" s="64" t="s">
        <v>2001</v>
      </c>
      <c r="B249" s="62" t="s">
        <v>1802</v>
      </c>
      <c r="C249" s="166"/>
      <c r="D249" s="64" t="s">
        <v>424</v>
      </c>
      <c r="E249" s="64" t="str">
        <f t="shared" si="5"/>
        <v>Artefacto de iluminación</v>
      </c>
    </row>
    <row r="250" spans="1:5" x14ac:dyDescent="0.2">
      <c r="A250" s="64" t="s">
        <v>2002</v>
      </c>
      <c r="B250" s="62" t="s">
        <v>1696</v>
      </c>
      <c r="C250" s="166"/>
      <c r="D250" s="64" t="s">
        <v>424</v>
      </c>
      <c r="E250" s="64" t="str">
        <f t="shared" si="5"/>
        <v>Artefacto de iluminación</v>
      </c>
    </row>
    <row r="251" spans="1:5" x14ac:dyDescent="0.2">
      <c r="A251" s="64" t="s">
        <v>2003</v>
      </c>
      <c r="B251" s="62" t="s">
        <v>1800</v>
      </c>
      <c r="C251" s="166"/>
      <c r="D251" s="64" t="s">
        <v>424</v>
      </c>
      <c r="E251" s="64" t="str">
        <f t="shared" si="5"/>
        <v>Artefacto de iluminación</v>
      </c>
    </row>
    <row r="252" spans="1:5" x14ac:dyDescent="0.2">
      <c r="A252" s="64" t="s">
        <v>919</v>
      </c>
      <c r="B252" s="62" t="s">
        <v>1696</v>
      </c>
      <c r="C252" s="166"/>
      <c r="D252" s="64" t="s">
        <v>918</v>
      </c>
      <c r="E252" s="64" t="str">
        <f t="shared" si="5"/>
        <v>Luz y fuerza motriz para obra</v>
      </c>
    </row>
    <row r="253" spans="1:5" x14ac:dyDescent="0.2">
      <c r="A253" s="64" t="s">
        <v>891</v>
      </c>
      <c r="B253" s="62" t="s">
        <v>1696</v>
      </c>
      <c r="C253" s="166"/>
      <c r="D253" s="64" t="s">
        <v>14</v>
      </c>
      <c r="E253" s="64" t="str">
        <f t="shared" si="5"/>
        <v>Tabla con una cara cepillada para encofrado</v>
      </c>
    </row>
    <row r="254" spans="1:5" x14ac:dyDescent="0.2">
      <c r="A254" s="64" t="s">
        <v>2004</v>
      </c>
      <c r="B254" s="62" t="s">
        <v>1696</v>
      </c>
      <c r="C254" s="166"/>
      <c r="D254" s="64" t="s">
        <v>498</v>
      </c>
      <c r="E254" s="64" t="str">
        <f t="shared" si="5"/>
        <v xml:space="preserve">Maderas aserradas                                                      </v>
      </c>
    </row>
    <row r="255" spans="1:5" x14ac:dyDescent="0.2">
      <c r="A255" s="64" t="s">
        <v>2005</v>
      </c>
      <c r="B255" s="62" t="s">
        <v>1802</v>
      </c>
      <c r="C255" s="166"/>
      <c r="D255" s="64" t="s">
        <v>664</v>
      </c>
      <c r="E255" s="64" t="str">
        <f t="shared" si="5"/>
        <v xml:space="preserve">Chapas metálicas                                                       </v>
      </c>
    </row>
    <row r="256" spans="1:5" x14ac:dyDescent="0.2">
      <c r="A256" s="64" t="s">
        <v>2006</v>
      </c>
      <c r="B256" s="62" t="s">
        <v>1698</v>
      </c>
      <c r="C256" s="166"/>
      <c r="D256" s="64" t="s">
        <v>626</v>
      </c>
      <c r="E256" s="64" t="str">
        <f t="shared" si="5"/>
        <v xml:space="preserve">Alambres de acero                                                      </v>
      </c>
    </row>
    <row r="257" spans="1:5" x14ac:dyDescent="0.2">
      <c r="A257" s="64" t="s">
        <v>2007</v>
      </c>
      <c r="B257" s="62" t="s">
        <v>1698</v>
      </c>
      <c r="C257" s="166"/>
      <c r="D257" s="64" t="s">
        <v>664</v>
      </c>
      <c r="E257" s="64" t="str">
        <f t="shared" si="5"/>
        <v xml:space="preserve">Chapas metálicas                                                       </v>
      </c>
    </row>
    <row r="258" spans="1:5" x14ac:dyDescent="0.2">
      <c r="A258" s="64" t="s">
        <v>2008</v>
      </c>
      <c r="B258" s="62" t="s">
        <v>1696</v>
      </c>
      <c r="C258" s="166"/>
      <c r="D258" s="64" t="s">
        <v>380</v>
      </c>
      <c r="E258" s="64" t="str">
        <f t="shared" si="5"/>
        <v>Hidrante completo, con manguera y gabinete</v>
      </c>
    </row>
    <row r="259" spans="1:5" x14ac:dyDescent="0.2">
      <c r="A259" s="64" t="s">
        <v>2009</v>
      </c>
      <c r="B259" s="62" t="s">
        <v>1800</v>
      </c>
      <c r="C259" s="166"/>
      <c r="D259" s="64" t="s">
        <v>380</v>
      </c>
      <c r="E259" s="64" t="str">
        <f t="shared" si="5"/>
        <v>Hidrante completo, con manguera y gabinete</v>
      </c>
    </row>
    <row r="260" spans="1:5" x14ac:dyDescent="0.2">
      <c r="A260" s="64" t="s">
        <v>2010</v>
      </c>
      <c r="B260" s="62" t="s">
        <v>1797</v>
      </c>
      <c r="C260" s="166"/>
      <c r="D260" s="64" t="s">
        <v>490</v>
      </c>
      <c r="E260" s="64" t="str">
        <f t="shared" si="5"/>
        <v xml:space="preserve">Arcillas                                                               </v>
      </c>
    </row>
    <row r="261" spans="1:5" x14ac:dyDescent="0.2">
      <c r="A261" s="64" t="s">
        <v>2011</v>
      </c>
      <c r="B261" s="62" t="s">
        <v>1696</v>
      </c>
      <c r="C261" s="166"/>
      <c r="D261" s="64" t="s">
        <v>178</v>
      </c>
      <c r="E261" s="64" t="str">
        <f t="shared" si="5"/>
        <v>Hormigón elaborado</v>
      </c>
    </row>
    <row r="262" spans="1:5" x14ac:dyDescent="0.2">
      <c r="A262" s="64" t="s">
        <v>2012</v>
      </c>
      <c r="B262" s="62" t="s">
        <v>1698</v>
      </c>
      <c r="C262" s="166"/>
      <c r="D262" s="64" t="s">
        <v>482</v>
      </c>
      <c r="E262" s="64" t="str">
        <f t="shared" si="5"/>
        <v xml:space="preserve">Yesos y piedras calizas                                                </v>
      </c>
    </row>
    <row r="263" spans="1:5" x14ac:dyDescent="0.2">
      <c r="A263" s="64" t="s">
        <v>2013</v>
      </c>
      <c r="B263" s="62" t="s">
        <v>1800</v>
      </c>
      <c r="C263" s="166"/>
      <c r="D263" s="64" t="s">
        <v>378</v>
      </c>
      <c r="E263" s="64" t="str">
        <f t="shared" si="5"/>
        <v>Matafuego de polvo químico</v>
      </c>
    </row>
    <row r="264" spans="1:5" x14ac:dyDescent="0.2">
      <c r="A264" s="64" t="s">
        <v>2014</v>
      </c>
      <c r="B264" s="62" t="s">
        <v>1800</v>
      </c>
      <c r="C264" s="166"/>
      <c r="D264" s="64" t="s">
        <v>378</v>
      </c>
      <c r="E264" s="64" t="str">
        <f t="shared" si="5"/>
        <v>Matafuego de polvo químico</v>
      </c>
    </row>
    <row r="265" spans="1:5" x14ac:dyDescent="0.2">
      <c r="A265" s="64" t="s">
        <v>2015</v>
      </c>
      <c r="B265" s="62" t="s">
        <v>1800</v>
      </c>
      <c r="C265" s="166"/>
      <c r="D265" s="64" t="s">
        <v>378</v>
      </c>
      <c r="E265" s="64" t="str">
        <f t="shared" si="5"/>
        <v>Matafuego de polvo químico</v>
      </c>
    </row>
    <row r="266" spans="1:5" x14ac:dyDescent="0.2">
      <c r="A266" s="64" t="s">
        <v>2016</v>
      </c>
      <c r="B266" s="62" t="s">
        <v>1800</v>
      </c>
      <c r="C266" s="166"/>
      <c r="D266" s="64" t="s">
        <v>378</v>
      </c>
      <c r="E266" s="64" t="str">
        <f t="shared" si="5"/>
        <v>Matafuego de polvo químico</v>
      </c>
    </row>
    <row r="267" spans="1:5" x14ac:dyDescent="0.2">
      <c r="A267" s="64" t="s">
        <v>2017</v>
      </c>
      <c r="B267" s="62" t="s">
        <v>1800</v>
      </c>
      <c r="C267" s="166"/>
      <c r="D267" s="64" t="s">
        <v>378</v>
      </c>
      <c r="E267" s="64" t="str">
        <f t="shared" si="5"/>
        <v>Matafuego de polvo químico</v>
      </c>
    </row>
    <row r="268" spans="1:5" x14ac:dyDescent="0.2">
      <c r="A268" s="64" t="s">
        <v>2018</v>
      </c>
      <c r="B268" s="62" t="s">
        <v>1800</v>
      </c>
      <c r="C268" s="166"/>
      <c r="D268" s="64" t="s">
        <v>378</v>
      </c>
      <c r="E268" s="64" t="str">
        <f t="shared" si="5"/>
        <v>Matafuego de polvo químico</v>
      </c>
    </row>
    <row r="269" spans="1:5" x14ac:dyDescent="0.2">
      <c r="A269" s="64" t="s">
        <v>2019</v>
      </c>
      <c r="B269" s="62" t="s">
        <v>1696</v>
      </c>
      <c r="C269" s="166"/>
      <c r="D269" s="64" t="s">
        <v>484</v>
      </c>
      <c r="E269" s="64" t="str">
        <f t="shared" si="5"/>
        <v xml:space="preserve">Arenas                                                                 </v>
      </c>
    </row>
    <row r="270" spans="1:5" x14ac:dyDescent="0.2">
      <c r="A270" s="64" t="s">
        <v>2020</v>
      </c>
      <c r="B270" s="62" t="s">
        <v>1701</v>
      </c>
      <c r="C270" s="166"/>
      <c r="D270" s="64" t="s">
        <v>1312</v>
      </c>
      <c r="E270" s="64" t="str">
        <f t="shared" si="5"/>
        <v>LADRILLON 1°</v>
      </c>
    </row>
    <row r="271" spans="1:5" x14ac:dyDescent="0.2">
      <c r="A271" s="64" t="s">
        <v>2021</v>
      </c>
      <c r="B271" s="62" t="s">
        <v>1696</v>
      </c>
      <c r="C271" s="166"/>
      <c r="D271" s="180" t="s">
        <v>566</v>
      </c>
      <c r="E271" s="64" t="str">
        <f t="shared" si="5"/>
        <v xml:space="preserve">Caños y tubos de polietileno                                           </v>
      </c>
    </row>
    <row r="272" spans="1:5" x14ac:dyDescent="0.2">
      <c r="A272" s="64" t="s">
        <v>2022</v>
      </c>
      <c r="B272" s="181"/>
      <c r="C272" s="182"/>
      <c r="D272" s="183"/>
      <c r="E272" s="183"/>
    </row>
    <row r="273" spans="1:5" x14ac:dyDescent="0.2">
      <c r="A273" s="64" t="s">
        <v>2023</v>
      </c>
      <c r="B273" s="62" t="s">
        <v>1696</v>
      </c>
      <c r="C273" s="166"/>
      <c r="D273" s="64" t="s">
        <v>378</v>
      </c>
      <c r="E273" s="64" t="str">
        <f t="shared" si="5"/>
        <v>Matafuego de polvo químico</v>
      </c>
    </row>
    <row r="274" spans="1:5" x14ac:dyDescent="0.2">
      <c r="A274" s="64" t="s">
        <v>2024</v>
      </c>
      <c r="B274" s="62" t="s">
        <v>1696</v>
      </c>
      <c r="C274" s="166"/>
      <c r="D274" s="64" t="s">
        <v>692</v>
      </c>
      <c r="E274" s="64" t="str">
        <f t="shared" si="5"/>
        <v xml:space="preserve">Motores eléctricos                                                     </v>
      </c>
    </row>
    <row r="275" spans="1:5" x14ac:dyDescent="0.2">
      <c r="A275" s="64" t="s">
        <v>2025</v>
      </c>
      <c r="B275" s="62" t="s">
        <v>2026</v>
      </c>
      <c r="C275" s="166"/>
      <c r="D275" s="64" t="s">
        <v>698</v>
      </c>
      <c r="E275" s="64" t="str">
        <f t="shared" si="5"/>
        <v xml:space="preserve">Interruptores eléctricos                                               </v>
      </c>
    </row>
    <row r="276" spans="1:5" x14ac:dyDescent="0.2">
      <c r="A276" s="64" t="s">
        <v>2027</v>
      </c>
      <c r="B276" s="62" t="s">
        <v>1696</v>
      </c>
      <c r="C276" s="166"/>
      <c r="D276" s="64" t="s">
        <v>168</v>
      </c>
      <c r="E276" s="64" t="str">
        <f t="shared" si="5"/>
        <v>Cal área hidratada</v>
      </c>
    </row>
    <row r="277" spans="1:5" x14ac:dyDescent="0.2">
      <c r="A277" s="64" t="s">
        <v>2028</v>
      </c>
      <c r="B277" s="62" t="s">
        <v>1701</v>
      </c>
      <c r="C277" s="166"/>
      <c r="D277" s="64" t="s">
        <v>178</v>
      </c>
      <c r="E277" s="64" t="str">
        <f t="shared" si="5"/>
        <v>Hormigón elaborado</v>
      </c>
    </row>
    <row r="278" spans="1:5" x14ac:dyDescent="0.2">
      <c r="A278" s="64" t="s">
        <v>2029</v>
      </c>
      <c r="B278" s="62" t="s">
        <v>1696</v>
      </c>
      <c r="C278" s="166"/>
      <c r="D278" s="64" t="s">
        <v>566</v>
      </c>
      <c r="E278" s="64" t="str">
        <f t="shared" si="5"/>
        <v xml:space="preserve">Caños y tubos de polietileno                                           </v>
      </c>
    </row>
    <row r="279" spans="1:5" x14ac:dyDescent="0.2">
      <c r="A279" s="64" t="s">
        <v>2030</v>
      </c>
      <c r="B279" s="62" t="s">
        <v>2026</v>
      </c>
      <c r="C279" s="166"/>
      <c r="D279" s="64" t="s">
        <v>698</v>
      </c>
      <c r="E279" s="64" t="str">
        <f t="shared" si="5"/>
        <v xml:space="preserve">Interruptores eléctricos                                               </v>
      </c>
    </row>
    <row r="280" spans="1:5" x14ac:dyDescent="0.2">
      <c r="A280" s="64" t="s">
        <v>2031</v>
      </c>
      <c r="B280" s="62" t="s">
        <v>2026</v>
      </c>
      <c r="C280" s="166"/>
      <c r="D280" s="64" t="s">
        <v>698</v>
      </c>
      <c r="E280" s="64" t="str">
        <f t="shared" si="5"/>
        <v xml:space="preserve">Interruptores eléctricos                                               </v>
      </c>
    </row>
    <row r="281" spans="1:5" x14ac:dyDescent="0.2">
      <c r="A281" s="64" t="s">
        <v>2032</v>
      </c>
      <c r="B281" s="62" t="s">
        <v>1696</v>
      </c>
      <c r="C281" s="166"/>
      <c r="D281" s="64"/>
      <c r="E281" s="64" t="str">
        <f t="shared" si="5"/>
        <v/>
      </c>
    </row>
    <row r="282" spans="1:5" x14ac:dyDescent="0.2">
      <c r="A282" s="64" t="s">
        <v>2033</v>
      </c>
      <c r="B282" s="62" t="s">
        <v>2026</v>
      </c>
      <c r="C282" s="166"/>
      <c r="D282" s="64" t="s">
        <v>698</v>
      </c>
      <c r="E282" s="64" t="str">
        <f t="shared" si="5"/>
        <v xml:space="preserve">Interruptores eléctricos                                               </v>
      </c>
    </row>
    <row r="283" spans="1:5" x14ac:dyDescent="0.2">
      <c r="A283" s="64" t="s">
        <v>2034</v>
      </c>
      <c r="B283" s="62" t="s">
        <v>2026</v>
      </c>
      <c r="C283" s="166"/>
      <c r="D283" s="64" t="s">
        <v>698</v>
      </c>
      <c r="E283" s="64" t="str">
        <f t="shared" si="5"/>
        <v xml:space="preserve">Interruptores eléctricos                                               </v>
      </c>
    </row>
    <row r="284" spans="1:5" x14ac:dyDescent="0.2">
      <c r="A284" s="64" t="s">
        <v>2035</v>
      </c>
      <c r="B284" s="62" t="s">
        <v>2026</v>
      </c>
      <c r="C284" s="166"/>
      <c r="D284" s="64" t="s">
        <v>698</v>
      </c>
      <c r="E284" s="64" t="str">
        <f t="shared" si="5"/>
        <v xml:space="preserve">Interruptores eléctricos                                               </v>
      </c>
    </row>
    <row r="285" spans="1:5" x14ac:dyDescent="0.2">
      <c r="A285" s="64" t="s">
        <v>2036</v>
      </c>
      <c r="B285" s="62" t="s">
        <v>2037</v>
      </c>
      <c r="C285" s="166"/>
      <c r="D285" s="64" t="s">
        <v>224</v>
      </c>
      <c r="E285" s="64" t="str">
        <f t="shared" ref="E285:E348" si="6">IFERROR(VLOOKUP(D285,Tabla_Indices,5,FALSE),"")</f>
        <v>Perfil normal doble T</v>
      </c>
    </row>
    <row r="286" spans="1:5" x14ac:dyDescent="0.2">
      <c r="A286" s="64" t="s">
        <v>2038</v>
      </c>
      <c r="B286" s="62" t="s">
        <v>1696</v>
      </c>
      <c r="C286" s="166"/>
      <c r="D286" s="180" t="s">
        <v>566</v>
      </c>
      <c r="E286" s="64" t="str">
        <f t="shared" si="6"/>
        <v xml:space="preserve">Caños y tubos de polietileno                                           </v>
      </c>
    </row>
    <row r="287" spans="1:5" x14ac:dyDescent="0.2">
      <c r="A287" s="64" t="s">
        <v>205</v>
      </c>
      <c r="B287" s="62" t="s">
        <v>1698</v>
      </c>
      <c r="C287" s="166"/>
      <c r="D287" s="64" t="s">
        <v>610</v>
      </c>
      <c r="E287" s="64" t="str">
        <f t="shared" si="6"/>
        <v xml:space="preserve">Membranas asfálticas                                                   </v>
      </c>
    </row>
    <row r="288" spans="1:5" x14ac:dyDescent="0.2">
      <c r="A288" s="64" t="s">
        <v>2039</v>
      </c>
      <c r="B288" s="62" t="s">
        <v>1802</v>
      </c>
      <c r="C288" s="166"/>
      <c r="D288" s="64" t="s">
        <v>500</v>
      </c>
      <c r="E288" s="64" t="str">
        <f t="shared" si="6"/>
        <v xml:space="preserve">Maderas terciadas fenólicas                                            </v>
      </c>
    </row>
    <row r="289" spans="1:5" x14ac:dyDescent="0.2">
      <c r="A289" s="64" t="s">
        <v>2040</v>
      </c>
      <c r="B289" s="62" t="s">
        <v>1698</v>
      </c>
      <c r="C289" s="166"/>
      <c r="D289" s="64" t="s">
        <v>198</v>
      </c>
      <c r="E289" s="64" t="str">
        <f t="shared" si="6"/>
        <v>Mesada de granito</v>
      </c>
    </row>
    <row r="290" spans="1:5" x14ac:dyDescent="0.2">
      <c r="A290" s="64" t="s">
        <v>2041</v>
      </c>
      <c r="B290" s="62" t="s">
        <v>1802</v>
      </c>
      <c r="C290" s="166"/>
      <c r="D290" s="64" t="s">
        <v>124</v>
      </c>
      <c r="E290" s="64" t="str">
        <f t="shared" si="6"/>
        <v>Inodoro de calidad media</v>
      </c>
    </row>
    <row r="291" spans="1:5" x14ac:dyDescent="0.2">
      <c r="A291" s="64" t="s">
        <v>2042</v>
      </c>
      <c r="B291" s="62" t="s">
        <v>1696</v>
      </c>
      <c r="C291" s="166"/>
      <c r="D291" s="64" t="s">
        <v>498</v>
      </c>
      <c r="E291" s="64" t="str">
        <f t="shared" si="6"/>
        <v xml:space="preserve">Maderas aserradas                                                      </v>
      </c>
    </row>
    <row r="292" spans="1:5" x14ac:dyDescent="0.2">
      <c r="A292" s="64" t="s">
        <v>2043</v>
      </c>
      <c r="B292" s="62" t="s">
        <v>1696</v>
      </c>
      <c r="C292" s="166"/>
      <c r="D292" s="64" t="s">
        <v>504</v>
      </c>
      <c r="E292" s="64" t="str">
        <f t="shared" si="6"/>
        <v xml:space="preserve">Maderas aglomeradas                                                    </v>
      </c>
    </row>
    <row r="293" spans="1:5" x14ac:dyDescent="0.2">
      <c r="A293" s="64" t="s">
        <v>2044</v>
      </c>
      <c r="B293" s="62" t="s">
        <v>1696</v>
      </c>
      <c r="C293" s="166"/>
      <c r="D293" s="64" t="s">
        <v>498</v>
      </c>
      <c r="E293" s="64" t="str">
        <f t="shared" si="6"/>
        <v xml:space="preserve">Maderas aserradas                                                      </v>
      </c>
    </row>
    <row r="294" spans="1:5" x14ac:dyDescent="0.2">
      <c r="A294" s="64" t="s">
        <v>2045</v>
      </c>
      <c r="B294" s="62" t="s">
        <v>1802</v>
      </c>
      <c r="C294" s="166"/>
      <c r="D294" s="64" t="s">
        <v>500</v>
      </c>
      <c r="E294" s="64" t="str">
        <f t="shared" si="6"/>
        <v xml:space="preserve">Maderas terciadas fenólicas                                            </v>
      </c>
    </row>
    <row r="295" spans="1:5" x14ac:dyDescent="0.2">
      <c r="A295" s="64" t="s">
        <v>2046</v>
      </c>
      <c r="B295" s="62" t="s">
        <v>1696</v>
      </c>
      <c r="C295" s="166"/>
      <c r="D295" s="64" t="s">
        <v>426</v>
      </c>
      <c r="E295" s="64" t="str">
        <f t="shared" si="6"/>
        <v>Iluminación de emergencia</v>
      </c>
    </row>
    <row r="296" spans="1:5" x14ac:dyDescent="0.2">
      <c r="A296" s="64" t="s">
        <v>2047</v>
      </c>
      <c r="B296" s="62" t="s">
        <v>1802</v>
      </c>
      <c r="C296" s="166"/>
      <c r="D296" s="64" t="s">
        <v>634</v>
      </c>
      <c r="E296" s="64" t="str">
        <f t="shared" si="6"/>
        <v xml:space="preserve">Lingotes de aluminio y sus aleaciones                       </v>
      </c>
    </row>
    <row r="297" spans="1:5" x14ac:dyDescent="0.2">
      <c r="A297" s="64" t="s">
        <v>2048</v>
      </c>
      <c r="B297" s="62" t="s">
        <v>1696</v>
      </c>
      <c r="C297" s="166"/>
      <c r="D297" s="64" t="s">
        <v>426</v>
      </c>
      <c r="E297" s="64" t="str">
        <f t="shared" si="6"/>
        <v>Iluminación de emergencia</v>
      </c>
    </row>
    <row r="298" spans="1:5" x14ac:dyDescent="0.2">
      <c r="A298" s="64" t="s">
        <v>2049</v>
      </c>
      <c r="B298" s="62" t="s">
        <v>1800</v>
      </c>
      <c r="C298" s="166"/>
      <c r="D298" s="64" t="s">
        <v>664</v>
      </c>
      <c r="E298" s="64" t="str">
        <f t="shared" si="6"/>
        <v xml:space="preserve">Chapas metálicas                                                       </v>
      </c>
    </row>
    <row r="299" spans="1:5" x14ac:dyDescent="0.2">
      <c r="A299" s="64" t="s">
        <v>2050</v>
      </c>
      <c r="B299" s="62" t="s">
        <v>1802</v>
      </c>
      <c r="C299" s="166"/>
      <c r="D299" s="64" t="s">
        <v>664</v>
      </c>
      <c r="E299" s="64" t="str">
        <f t="shared" si="6"/>
        <v xml:space="preserve">Chapas metálicas                                                       </v>
      </c>
    </row>
    <row r="300" spans="1:5" x14ac:dyDescent="0.2">
      <c r="A300" s="64" t="s">
        <v>2051</v>
      </c>
      <c r="B300" s="62" t="s">
        <v>1698</v>
      </c>
      <c r="C300" s="166"/>
      <c r="D300" s="64" t="s">
        <v>436</v>
      </c>
      <c r="E300" s="64" t="str">
        <f t="shared" si="6"/>
        <v>Baldosas y losas para pavimentos, cubos de mosaicos de cerámicos y artículos similares (incluye: Azulejo, Baldosa cerámica esmaltada y Baldosa cerámica roja)</v>
      </c>
    </row>
    <row r="301" spans="1:5" x14ac:dyDescent="0.2">
      <c r="A301" s="64" t="s">
        <v>2052</v>
      </c>
      <c r="B301" s="62" t="s">
        <v>2053</v>
      </c>
      <c r="C301" s="166"/>
      <c r="D301" s="64" t="s">
        <v>180</v>
      </c>
      <c r="E301" s="64" t="str">
        <f t="shared" si="6"/>
        <v xml:space="preserve">Mosaico granítico          </v>
      </c>
    </row>
    <row r="302" spans="1:5" x14ac:dyDescent="0.2">
      <c r="A302" s="64" t="s">
        <v>2054</v>
      </c>
      <c r="B302" s="62" t="s">
        <v>2053</v>
      </c>
      <c r="C302" s="166"/>
      <c r="D302" s="64" t="s">
        <v>180</v>
      </c>
      <c r="E302" s="64" t="str">
        <f t="shared" si="6"/>
        <v xml:space="preserve">Mosaico granítico          </v>
      </c>
    </row>
    <row r="303" spans="1:5" x14ac:dyDescent="0.2">
      <c r="A303" s="64" t="s">
        <v>2055</v>
      </c>
      <c r="B303" s="62" t="s">
        <v>1696</v>
      </c>
      <c r="C303" s="166"/>
      <c r="D303" s="64" t="s">
        <v>756</v>
      </c>
      <c r="E303" s="64" t="str">
        <f t="shared" si="6"/>
        <v>Gastos generales</v>
      </c>
    </row>
    <row r="304" spans="1:5" x14ac:dyDescent="0.2">
      <c r="A304" s="64" t="s">
        <v>2056</v>
      </c>
      <c r="B304" s="62" t="s">
        <v>1802</v>
      </c>
      <c r="C304" s="166"/>
      <c r="D304" s="64" t="s">
        <v>500</v>
      </c>
      <c r="E304" s="64" t="str">
        <f t="shared" si="6"/>
        <v xml:space="preserve">Maderas terciadas fenólicas                                            </v>
      </c>
    </row>
    <row r="305" spans="1:5" x14ac:dyDescent="0.2">
      <c r="A305" s="64" t="s">
        <v>2057</v>
      </c>
      <c r="B305" s="62" t="s">
        <v>1698</v>
      </c>
      <c r="C305" s="166"/>
      <c r="D305" s="64" t="s">
        <v>664</v>
      </c>
      <c r="E305" s="64" t="str">
        <f t="shared" si="6"/>
        <v xml:space="preserve">Chapas metálicas                                                       </v>
      </c>
    </row>
    <row r="306" spans="1:5" x14ac:dyDescent="0.2">
      <c r="A306" s="64" t="s">
        <v>2058</v>
      </c>
      <c r="B306" s="62" t="s">
        <v>1698</v>
      </c>
      <c r="C306" s="166"/>
      <c r="D306" s="64" t="s">
        <v>664</v>
      </c>
      <c r="E306" s="64" t="str">
        <f t="shared" si="6"/>
        <v xml:space="preserve">Chapas metálicas                                                       </v>
      </c>
    </row>
    <row r="307" spans="1:5" x14ac:dyDescent="0.2">
      <c r="A307" s="64" t="s">
        <v>2059</v>
      </c>
      <c r="B307" s="62" t="s">
        <v>1696</v>
      </c>
      <c r="C307" s="166"/>
      <c r="D307" s="64" t="s">
        <v>510</v>
      </c>
      <c r="E307" s="64" t="str">
        <f t="shared" si="6"/>
        <v xml:space="preserve">Papel obra                                                             </v>
      </c>
    </row>
    <row r="308" spans="1:5" x14ac:dyDescent="0.2">
      <c r="A308" s="64" t="s">
        <v>2060</v>
      </c>
      <c r="B308" s="62" t="s">
        <v>1698</v>
      </c>
      <c r="C308" s="166"/>
      <c r="D308" s="64" t="s">
        <v>664</v>
      </c>
      <c r="E308" s="64" t="str">
        <f t="shared" si="6"/>
        <v xml:space="preserve">Chapas metálicas                                                       </v>
      </c>
    </row>
    <row r="309" spans="1:5" x14ac:dyDescent="0.2">
      <c r="A309" s="64" t="s">
        <v>2061</v>
      </c>
      <c r="B309" s="62" t="s">
        <v>1795</v>
      </c>
      <c r="C309" s="166"/>
      <c r="D309" s="64" t="s">
        <v>172</v>
      </c>
      <c r="E309" s="64" t="str">
        <f t="shared" si="6"/>
        <v>Cemento portland normal, en bolsa</v>
      </c>
    </row>
    <row r="310" spans="1:5" x14ac:dyDescent="0.2">
      <c r="A310" s="64" t="s">
        <v>2062</v>
      </c>
      <c r="B310" s="62" t="s">
        <v>1802</v>
      </c>
      <c r="C310" s="166"/>
      <c r="D310" s="64" t="s">
        <v>664</v>
      </c>
      <c r="E310" s="64" t="str">
        <f t="shared" si="6"/>
        <v xml:space="preserve">Chapas metálicas                                                       </v>
      </c>
    </row>
    <row r="311" spans="1:5" x14ac:dyDescent="0.2">
      <c r="A311" s="64" t="s">
        <v>2063</v>
      </c>
      <c r="B311" s="62" t="s">
        <v>1802</v>
      </c>
      <c r="C311" s="166"/>
      <c r="D311" s="64" t="s">
        <v>664</v>
      </c>
      <c r="E311" s="64" t="str">
        <f t="shared" si="6"/>
        <v xml:space="preserve">Chapas metálicas                                                       </v>
      </c>
    </row>
    <row r="312" spans="1:5" x14ac:dyDescent="0.2">
      <c r="A312" s="64" t="s">
        <v>2064</v>
      </c>
      <c r="B312" s="62" t="s">
        <v>1696</v>
      </c>
      <c r="C312" s="166"/>
      <c r="D312" s="64" t="s">
        <v>664</v>
      </c>
      <c r="E312" s="64" t="str">
        <f t="shared" si="6"/>
        <v xml:space="preserve">Chapas metálicas                                                       </v>
      </c>
    </row>
    <row r="313" spans="1:5" x14ac:dyDescent="0.2">
      <c r="A313" s="64" t="s">
        <v>2065</v>
      </c>
      <c r="B313" s="62" t="s">
        <v>1782</v>
      </c>
      <c r="C313" s="166"/>
      <c r="D313" s="64" t="s">
        <v>472</v>
      </c>
      <c r="E313" s="64" t="str">
        <f t="shared" si="6"/>
        <v xml:space="preserve">Máquinas para perforar, taladrar o fresar                            </v>
      </c>
    </row>
    <row r="314" spans="1:5" x14ac:dyDescent="0.2">
      <c r="A314" s="64" t="s">
        <v>2066</v>
      </c>
      <c r="B314" s="62" t="s">
        <v>1698</v>
      </c>
      <c r="C314" s="166"/>
      <c r="D314" s="64" t="s">
        <v>664</v>
      </c>
      <c r="E314" s="64" t="str">
        <f t="shared" si="6"/>
        <v xml:space="preserve">Chapas metálicas                                                       </v>
      </c>
    </row>
    <row r="315" spans="1:5" x14ac:dyDescent="0.2">
      <c r="A315" s="64" t="s">
        <v>2067</v>
      </c>
      <c r="B315" s="62" t="s">
        <v>1696</v>
      </c>
      <c r="C315" s="166"/>
      <c r="D315" s="64" t="str">
        <f>+D313</f>
        <v>INDEC-PB - 94214-1</v>
      </c>
      <c r="E315" s="64" t="str">
        <f t="shared" si="6"/>
        <v xml:space="preserve">Máquinas para perforar, taladrar o fresar                            </v>
      </c>
    </row>
    <row r="316" spans="1:5" x14ac:dyDescent="0.2">
      <c r="A316" s="64" t="s">
        <v>2068</v>
      </c>
      <c r="B316" s="62" t="s">
        <v>1797</v>
      </c>
      <c r="C316" s="166"/>
      <c r="D316" s="64" t="s">
        <v>656</v>
      </c>
      <c r="E316" s="64" t="str">
        <f t="shared" si="6"/>
        <v xml:space="preserve">Bulones                                                                </v>
      </c>
    </row>
    <row r="317" spans="1:5" x14ac:dyDescent="0.2">
      <c r="A317" s="64" t="s">
        <v>2069</v>
      </c>
      <c r="B317" s="62" t="s">
        <v>1698</v>
      </c>
      <c r="C317" s="166"/>
      <c r="D317" s="64"/>
      <c r="E317" s="64" t="str">
        <f t="shared" si="6"/>
        <v/>
      </c>
    </row>
    <row r="318" spans="1:5" x14ac:dyDescent="0.2">
      <c r="A318" s="64" t="s">
        <v>2070</v>
      </c>
      <c r="B318" s="62" t="s">
        <v>1700</v>
      </c>
      <c r="C318" s="166"/>
      <c r="D318" s="64" t="s">
        <v>1298</v>
      </c>
      <c r="E318" s="64" t="str">
        <f t="shared" si="6"/>
        <v>Canto rodado clasificado</v>
      </c>
    </row>
    <row r="319" spans="1:5" x14ac:dyDescent="0.2">
      <c r="A319" s="64" t="s">
        <v>2071</v>
      </c>
      <c r="B319" s="62" t="s">
        <v>1696</v>
      </c>
      <c r="C319" s="166"/>
      <c r="D319" s="64" t="s">
        <v>372</v>
      </c>
      <c r="E319" s="64" t="str">
        <f t="shared" si="6"/>
        <v>Llave esclusa de bronce</v>
      </c>
    </row>
    <row r="320" spans="1:5" x14ac:dyDescent="0.2">
      <c r="A320" s="64" t="s">
        <v>2072</v>
      </c>
      <c r="B320" s="62" t="s">
        <v>1979</v>
      </c>
      <c r="C320" s="166"/>
      <c r="D320" s="64" t="s">
        <v>662</v>
      </c>
      <c r="E320" s="64" t="str">
        <f t="shared" si="6"/>
        <v xml:space="preserve">Piletas y mesadas de acero inoxidable                                  </v>
      </c>
    </row>
    <row r="321" spans="1:5" x14ac:dyDescent="0.2">
      <c r="A321" s="64" t="s">
        <v>2073</v>
      </c>
      <c r="B321" s="62" t="s">
        <v>1979</v>
      </c>
      <c r="C321" s="166"/>
      <c r="D321" s="64" t="s">
        <v>662</v>
      </c>
      <c r="E321" s="64" t="str">
        <f t="shared" si="6"/>
        <v xml:space="preserve">Piletas y mesadas de acero inoxidable                                  </v>
      </c>
    </row>
    <row r="322" spans="1:5" x14ac:dyDescent="0.2">
      <c r="A322" s="64" t="s">
        <v>2074</v>
      </c>
      <c r="B322" s="62" t="s">
        <v>1696</v>
      </c>
      <c r="C322" s="166"/>
      <c r="D322" s="64" t="s">
        <v>114</v>
      </c>
      <c r="E322" s="64" t="str">
        <f t="shared" si="6"/>
        <v xml:space="preserve">Pileta de piso de PVC  </v>
      </c>
    </row>
    <row r="323" spans="1:5" x14ac:dyDescent="0.2">
      <c r="A323" s="64" t="s">
        <v>2075</v>
      </c>
      <c r="B323" s="62" t="s">
        <v>1797</v>
      </c>
      <c r="C323" s="166"/>
      <c r="D323" s="64" t="s">
        <v>208</v>
      </c>
      <c r="E323" s="64" t="str">
        <f t="shared" si="6"/>
        <v xml:space="preserve">Pintura asfáltica </v>
      </c>
    </row>
    <row r="324" spans="1:5" x14ac:dyDescent="0.2">
      <c r="A324" s="64" t="s">
        <v>2076</v>
      </c>
      <c r="B324" s="62" t="s">
        <v>1795</v>
      </c>
      <c r="C324" s="166"/>
      <c r="D324" s="64" t="s">
        <v>208</v>
      </c>
      <c r="E324" s="64" t="str">
        <f t="shared" si="6"/>
        <v xml:space="preserve">Pintura asfáltica </v>
      </c>
    </row>
    <row r="325" spans="1:5" x14ac:dyDescent="0.2">
      <c r="A325" s="64" t="s">
        <v>2077</v>
      </c>
      <c r="B325" s="62" t="s">
        <v>1935</v>
      </c>
      <c r="C325" s="166"/>
      <c r="D325" s="64" t="s">
        <v>76</v>
      </c>
      <c r="E325" s="64" t="str">
        <f t="shared" si="6"/>
        <v>Pintura al látex para interiores</v>
      </c>
    </row>
    <row r="326" spans="1:5" x14ac:dyDescent="0.2">
      <c r="A326" s="64" t="s">
        <v>2078</v>
      </c>
      <c r="B326" s="62" t="s">
        <v>1935</v>
      </c>
      <c r="C326" s="166"/>
      <c r="D326" s="64" t="s">
        <v>76</v>
      </c>
      <c r="E326" s="64" t="str">
        <f t="shared" si="6"/>
        <v>Pintura al látex para interiores</v>
      </c>
    </row>
    <row r="327" spans="1:5" x14ac:dyDescent="0.2">
      <c r="A327" s="64" t="s">
        <v>2079</v>
      </c>
      <c r="B327" s="62" t="s">
        <v>1912</v>
      </c>
      <c r="C327" s="166"/>
      <c r="D327" s="64" t="s">
        <v>76</v>
      </c>
      <c r="E327" s="64" t="str">
        <f t="shared" si="6"/>
        <v>Pintura al látex para interiores</v>
      </c>
    </row>
    <row r="328" spans="1:5" x14ac:dyDescent="0.2">
      <c r="A328" s="64" t="s">
        <v>2080</v>
      </c>
      <c r="B328" s="62" t="s">
        <v>1696</v>
      </c>
      <c r="C328" s="166"/>
      <c r="D328" s="64" t="s">
        <v>500</v>
      </c>
      <c r="E328" s="64" t="str">
        <f t="shared" si="6"/>
        <v xml:space="preserve">Maderas terciadas fenólicas                                            </v>
      </c>
    </row>
    <row r="329" spans="1:5" x14ac:dyDescent="0.2">
      <c r="A329" s="64" t="s">
        <v>2081</v>
      </c>
      <c r="B329" s="62" t="s">
        <v>1696</v>
      </c>
      <c r="C329" s="166"/>
      <c r="D329" s="64" t="s">
        <v>78</v>
      </c>
      <c r="E329" s="64" t="str">
        <f t="shared" si="6"/>
        <v>Pintura al látex para exteriores</v>
      </c>
    </row>
    <row r="330" spans="1:5" x14ac:dyDescent="0.2">
      <c r="A330" s="64" t="s">
        <v>2082</v>
      </c>
      <c r="B330" s="62" t="s">
        <v>1797</v>
      </c>
      <c r="C330" s="166"/>
      <c r="D330" s="64" t="s">
        <v>182</v>
      </c>
      <c r="E330" s="64" t="str">
        <f t="shared" si="6"/>
        <v xml:space="preserve">Zócalo granítico             </v>
      </c>
    </row>
    <row r="331" spans="1:5" x14ac:dyDescent="0.2">
      <c r="A331" s="64" t="s">
        <v>2083</v>
      </c>
      <c r="B331" s="62" t="s">
        <v>1696</v>
      </c>
      <c r="C331" s="166"/>
      <c r="D331" s="64" t="s">
        <v>198</v>
      </c>
      <c r="E331" s="64" t="str">
        <f t="shared" si="6"/>
        <v>Mesada de granito</v>
      </c>
    </row>
    <row r="332" spans="1:5" x14ac:dyDescent="0.2">
      <c r="A332" s="64" t="s">
        <v>2084</v>
      </c>
      <c r="B332" s="62" t="s">
        <v>1698</v>
      </c>
      <c r="C332" s="166"/>
      <c r="D332" s="64" t="s">
        <v>166</v>
      </c>
      <c r="E332" s="64" t="str">
        <f t="shared" si="6"/>
        <v>Yeso blanco</v>
      </c>
    </row>
    <row r="333" spans="1:5" x14ac:dyDescent="0.2">
      <c r="A333" s="64" t="s">
        <v>2085</v>
      </c>
      <c r="B333" s="62" t="s">
        <v>1698</v>
      </c>
      <c r="C333" s="166"/>
      <c r="D333" s="64" t="s">
        <v>166</v>
      </c>
      <c r="E333" s="64" t="str">
        <f t="shared" si="6"/>
        <v>Yeso blanco</v>
      </c>
    </row>
    <row r="334" spans="1:5" x14ac:dyDescent="0.2">
      <c r="A334" s="64" t="s">
        <v>2086</v>
      </c>
      <c r="B334" s="62" t="s">
        <v>1698</v>
      </c>
      <c r="C334" s="166"/>
      <c r="D334" s="64" t="s">
        <v>498</v>
      </c>
      <c r="E334" s="64" t="str">
        <f t="shared" si="6"/>
        <v xml:space="preserve">Maderas aserradas                                                      </v>
      </c>
    </row>
    <row r="335" spans="1:5" x14ac:dyDescent="0.2">
      <c r="A335" s="64" t="s">
        <v>2087</v>
      </c>
      <c r="B335" s="62" t="s">
        <v>1800</v>
      </c>
      <c r="C335" s="166"/>
      <c r="D335" s="64" t="s">
        <v>804</v>
      </c>
      <c r="E335" s="64" t="str">
        <f t="shared" si="6"/>
        <v>Máquinas viales para la construcción (incluye: Máquinas viales autopropulsadas, Máquinas viales no autopropulsadas y Hormigoneras)</v>
      </c>
    </row>
    <row r="336" spans="1:5" x14ac:dyDescent="0.2">
      <c r="A336" s="64" t="s">
        <v>2088</v>
      </c>
      <c r="B336" s="62" t="s">
        <v>1782</v>
      </c>
      <c r="C336" s="166"/>
      <c r="D336" s="64" t="s">
        <v>804</v>
      </c>
      <c r="E336" s="64" t="str">
        <f t="shared" si="6"/>
        <v>Máquinas viales para la construcción (incluye: Máquinas viales autopropulsadas, Máquinas viales no autopropulsadas y Hormigoneras)</v>
      </c>
    </row>
    <row r="337" spans="1:5" x14ac:dyDescent="0.2">
      <c r="A337" s="64" t="s">
        <v>2089</v>
      </c>
      <c r="B337" s="62" t="s">
        <v>1696</v>
      </c>
      <c r="C337" s="166"/>
      <c r="D337" s="64" t="s">
        <v>756</v>
      </c>
      <c r="E337" s="64" t="str">
        <f t="shared" si="6"/>
        <v>Gastos generales</v>
      </c>
    </row>
    <row r="338" spans="1:5" x14ac:dyDescent="0.2">
      <c r="A338" s="64" t="s">
        <v>2090</v>
      </c>
      <c r="B338" s="62" t="s">
        <v>1797</v>
      </c>
      <c r="C338" s="166"/>
      <c r="D338" s="64" t="s">
        <v>664</v>
      </c>
      <c r="E338" s="64" t="str">
        <f t="shared" si="6"/>
        <v xml:space="preserve">Chapas metálicas                                                       </v>
      </c>
    </row>
    <row r="339" spans="1:5" x14ac:dyDescent="0.2">
      <c r="A339" s="64" t="s">
        <v>2091</v>
      </c>
      <c r="B339" s="62" t="s">
        <v>1698</v>
      </c>
      <c r="C339" s="166"/>
      <c r="D339" s="64" t="s">
        <v>532</v>
      </c>
      <c r="E339" s="64" t="str">
        <f t="shared" si="6"/>
        <v xml:space="preserve">Polímeros del cloruro de vinilo                                        </v>
      </c>
    </row>
    <row r="340" spans="1:5" x14ac:dyDescent="0.2">
      <c r="A340" s="64" t="s">
        <v>2092</v>
      </c>
      <c r="B340" s="62" t="s">
        <v>1700</v>
      </c>
      <c r="C340" s="166"/>
      <c r="D340" s="64" t="s">
        <v>66</v>
      </c>
      <c r="E340" s="64" t="str">
        <f t="shared" si="6"/>
        <v>Poliestireno expandido en placas</v>
      </c>
    </row>
    <row r="341" spans="1:5" x14ac:dyDescent="0.2">
      <c r="A341" s="64" t="s">
        <v>2093</v>
      </c>
      <c r="B341" s="62" t="s">
        <v>1698</v>
      </c>
      <c r="C341" s="166"/>
      <c r="D341" s="64" t="s">
        <v>568</v>
      </c>
      <c r="E341" s="64" t="str">
        <f t="shared" si="6"/>
        <v xml:space="preserve">Film de polietileno                                                    </v>
      </c>
    </row>
    <row r="342" spans="1:5" x14ac:dyDescent="0.2">
      <c r="A342" s="64" t="s">
        <v>2094</v>
      </c>
      <c r="B342" s="62" t="s">
        <v>1698</v>
      </c>
      <c r="C342" s="166"/>
      <c r="D342" s="64" t="s">
        <v>532</v>
      </c>
      <c r="E342" s="64" t="str">
        <f t="shared" si="6"/>
        <v xml:space="preserve">Polímeros del cloruro de vinilo                                        </v>
      </c>
    </row>
    <row r="343" spans="1:5" x14ac:dyDescent="0.2">
      <c r="A343" s="64" t="s">
        <v>2095</v>
      </c>
      <c r="B343" s="62" t="s">
        <v>1700</v>
      </c>
      <c r="C343" s="166"/>
      <c r="D343" s="64" t="s">
        <v>482</v>
      </c>
      <c r="E343" s="64" t="str">
        <f t="shared" si="6"/>
        <v xml:space="preserve">Yesos y piedras calizas                                                </v>
      </c>
    </row>
    <row r="344" spans="1:5" x14ac:dyDescent="0.2">
      <c r="A344" s="64" t="s">
        <v>2096</v>
      </c>
      <c r="B344" s="62" t="s">
        <v>1802</v>
      </c>
      <c r="C344" s="166"/>
      <c r="D344" s="64" t="s">
        <v>816</v>
      </c>
      <c r="E344" s="64" t="str">
        <f t="shared" si="6"/>
        <v>Instalación eléctrica</v>
      </c>
    </row>
    <row r="345" spans="1:5" x14ac:dyDescent="0.2">
      <c r="A345" s="64" t="s">
        <v>2097</v>
      </c>
      <c r="B345" s="62" t="s">
        <v>1696</v>
      </c>
      <c r="C345" s="166"/>
      <c r="D345" s="64" t="s">
        <v>816</v>
      </c>
      <c r="E345" s="64" t="str">
        <f t="shared" si="6"/>
        <v>Instalación eléctrica</v>
      </c>
    </row>
    <row r="346" spans="1:5" x14ac:dyDescent="0.2">
      <c r="A346" s="64" t="s">
        <v>2098</v>
      </c>
      <c r="B346" s="62" t="s">
        <v>1696</v>
      </c>
      <c r="C346" s="166"/>
      <c r="D346" s="64" t="s">
        <v>178</v>
      </c>
      <c r="E346" s="64" t="str">
        <f t="shared" si="6"/>
        <v>Hormigón elaborado</v>
      </c>
    </row>
    <row r="347" spans="1:5" x14ac:dyDescent="0.2">
      <c r="A347" s="64" t="s">
        <v>2099</v>
      </c>
      <c r="B347" s="62" t="s">
        <v>1696</v>
      </c>
      <c r="C347" s="166"/>
      <c r="D347" s="64" t="s">
        <v>178</v>
      </c>
      <c r="E347" s="64" t="str">
        <f t="shared" si="6"/>
        <v>Hormigón elaborado</v>
      </c>
    </row>
    <row r="348" spans="1:5" x14ac:dyDescent="0.2">
      <c r="A348" s="64" t="s">
        <v>2100</v>
      </c>
      <c r="B348" s="62" t="s">
        <v>1698</v>
      </c>
      <c r="C348" s="166"/>
      <c r="D348" s="64" t="s">
        <v>664</v>
      </c>
      <c r="E348" s="64" t="str">
        <f t="shared" si="6"/>
        <v xml:space="preserve">Chapas metálicas                                                       </v>
      </c>
    </row>
    <row r="349" spans="1:5" x14ac:dyDescent="0.2">
      <c r="A349" s="64" t="s">
        <v>2101</v>
      </c>
      <c r="B349" s="62" t="s">
        <v>1696</v>
      </c>
      <c r="C349" s="166"/>
      <c r="D349" s="64" t="s">
        <v>274</v>
      </c>
      <c r="E349" s="64" t="str">
        <f t="shared" ref="E349:E412" si="7">IFERROR(VLOOKUP(D349,Tabla_Indices,5,FALSE),"")</f>
        <v>Puerta metálica vidriada</v>
      </c>
    </row>
    <row r="350" spans="1:5" x14ac:dyDescent="0.2">
      <c r="A350" s="64" t="s">
        <v>2102</v>
      </c>
      <c r="B350" s="62" t="s">
        <v>1696</v>
      </c>
      <c r="C350" s="166"/>
      <c r="D350" s="64" t="s">
        <v>274</v>
      </c>
      <c r="E350" s="64" t="str">
        <f t="shared" si="7"/>
        <v>Puerta metálica vidriada</v>
      </c>
    </row>
    <row r="351" spans="1:5" x14ac:dyDescent="0.2">
      <c r="A351" s="64" t="s">
        <v>2103</v>
      </c>
      <c r="B351" s="62" t="s">
        <v>1802</v>
      </c>
      <c r="C351" s="166"/>
      <c r="D351" s="64" t="s">
        <v>404</v>
      </c>
      <c r="E351" s="64" t="str">
        <f t="shared" si="7"/>
        <v xml:space="preserve">Interruptor termomagnético </v>
      </c>
    </row>
    <row r="352" spans="1:5" x14ac:dyDescent="0.2">
      <c r="A352" s="64" t="s">
        <v>2104</v>
      </c>
      <c r="B352" s="62" t="s">
        <v>1898</v>
      </c>
      <c r="C352" s="166"/>
      <c r="D352" s="64" t="s">
        <v>342</v>
      </c>
      <c r="E352" s="64" t="str">
        <f t="shared" si="7"/>
        <v>Jabalina</v>
      </c>
    </row>
    <row r="353" spans="1:5" x14ac:dyDescent="0.2">
      <c r="A353" s="64" t="s">
        <v>2105</v>
      </c>
      <c r="B353" s="62" t="s">
        <v>1802</v>
      </c>
      <c r="C353" s="166"/>
      <c r="D353" s="64" t="s">
        <v>338</v>
      </c>
      <c r="E353" s="64" t="str">
        <f t="shared" si="7"/>
        <v>Caja para pares telefónicos</v>
      </c>
    </row>
    <row r="354" spans="1:5" x14ac:dyDescent="0.2">
      <c r="A354" s="64" t="s">
        <v>2106</v>
      </c>
      <c r="B354" s="62" t="s">
        <v>1698</v>
      </c>
      <c r="C354" s="166"/>
      <c r="D354" s="64" t="s">
        <v>178</v>
      </c>
      <c r="E354" s="64" t="str">
        <f t="shared" si="7"/>
        <v>Hormigón elaborado</v>
      </c>
    </row>
    <row r="355" spans="1:5" x14ac:dyDescent="0.2">
      <c r="A355" s="64" t="s">
        <v>2107</v>
      </c>
      <c r="B355" s="62" t="s">
        <v>1696</v>
      </c>
      <c r="C355" s="166"/>
      <c r="D355" s="64" t="s">
        <v>178</v>
      </c>
      <c r="E355" s="64" t="str">
        <f t="shared" si="7"/>
        <v>Hormigón elaborado</v>
      </c>
    </row>
    <row r="356" spans="1:5" x14ac:dyDescent="0.2">
      <c r="A356" s="64" t="s">
        <v>2108</v>
      </c>
      <c r="B356" s="62" t="s">
        <v>1696</v>
      </c>
      <c r="C356" s="166"/>
      <c r="D356" s="64" t="s">
        <v>430</v>
      </c>
      <c r="E356" s="64" t="str">
        <f t="shared" si="7"/>
        <v>Regulador de gas</v>
      </c>
    </row>
    <row r="357" spans="1:5" x14ac:dyDescent="0.2">
      <c r="A357" s="64" t="s">
        <v>2109</v>
      </c>
      <c r="B357" s="62" t="s">
        <v>1696</v>
      </c>
      <c r="C357" s="166"/>
      <c r="D357" s="64" t="s">
        <v>430</v>
      </c>
      <c r="E357" s="64" t="str">
        <f t="shared" si="7"/>
        <v>Regulador de gas</v>
      </c>
    </row>
    <row r="358" spans="1:5" x14ac:dyDescent="0.2">
      <c r="A358" s="64" t="s">
        <v>2110</v>
      </c>
      <c r="B358" s="62" t="s">
        <v>1698</v>
      </c>
      <c r="C358" s="166"/>
      <c r="D358" s="64" t="s">
        <v>626</v>
      </c>
      <c r="E358" s="64" t="str">
        <f t="shared" si="7"/>
        <v xml:space="preserve">Alambres de acero                                                      </v>
      </c>
    </row>
    <row r="359" spans="1:5" x14ac:dyDescent="0.2">
      <c r="A359" s="64" t="s">
        <v>2111</v>
      </c>
      <c r="B359" s="62" t="s">
        <v>1696</v>
      </c>
      <c r="C359" s="166"/>
      <c r="D359" s="64" t="s">
        <v>624</v>
      </c>
      <c r="E359" s="64" t="str">
        <f t="shared" si="7"/>
        <v xml:space="preserve">Barras de hierro y acero                                               </v>
      </c>
    </row>
    <row r="360" spans="1:5" x14ac:dyDescent="0.2">
      <c r="A360" s="64" t="s">
        <v>2112</v>
      </c>
      <c r="B360" s="62" t="s">
        <v>1696</v>
      </c>
      <c r="C360" s="166"/>
      <c r="D360" s="64" t="s">
        <v>664</v>
      </c>
      <c r="E360" s="64" t="str">
        <f t="shared" si="7"/>
        <v xml:space="preserve">Chapas metálicas                                                       </v>
      </c>
    </row>
    <row r="361" spans="1:5" x14ac:dyDescent="0.2">
      <c r="A361" s="64" t="s">
        <v>2113</v>
      </c>
      <c r="B361" s="62" t="s">
        <v>1797</v>
      </c>
      <c r="C361" s="166"/>
      <c r="D361" s="64" t="s">
        <v>532</v>
      </c>
      <c r="E361" s="64" t="str">
        <f t="shared" si="7"/>
        <v xml:space="preserve">Polímeros del cloruro de vinilo                                        </v>
      </c>
    </row>
    <row r="362" spans="1:5" x14ac:dyDescent="0.2">
      <c r="A362" s="64" t="s">
        <v>2114</v>
      </c>
      <c r="B362" s="62" t="s">
        <v>1700</v>
      </c>
      <c r="C362" s="166"/>
      <c r="D362" s="64" t="s">
        <v>1298</v>
      </c>
      <c r="E362" s="64" t="str">
        <f t="shared" si="7"/>
        <v>Canto rodado clasificado</v>
      </c>
    </row>
    <row r="363" spans="1:5" x14ac:dyDescent="0.2">
      <c r="A363" s="64" t="s">
        <v>2115</v>
      </c>
      <c r="B363" s="62" t="s">
        <v>1802</v>
      </c>
      <c r="C363" s="166"/>
      <c r="D363" s="64" t="s">
        <v>816</v>
      </c>
      <c r="E363" s="64" t="str">
        <f t="shared" si="7"/>
        <v>Instalación eléctrica</v>
      </c>
    </row>
    <row r="364" spans="1:5" x14ac:dyDescent="0.2">
      <c r="A364" s="64" t="s">
        <v>2116</v>
      </c>
      <c r="B364" s="62" t="s">
        <v>1696</v>
      </c>
      <c r="C364" s="166"/>
      <c r="D364" s="64" t="s">
        <v>532</v>
      </c>
      <c r="E364" s="64" t="str">
        <f t="shared" si="7"/>
        <v xml:space="preserve">Polímeros del cloruro de vinilo                                        </v>
      </c>
    </row>
    <row r="365" spans="1:5" x14ac:dyDescent="0.2">
      <c r="A365" s="64" t="s">
        <v>2117</v>
      </c>
      <c r="B365" s="62" t="s">
        <v>1696</v>
      </c>
      <c r="C365" s="166"/>
      <c r="D365" s="64" t="s">
        <v>900</v>
      </c>
      <c r="E365" s="64" t="str">
        <f t="shared" si="7"/>
        <v>Casilla para obrador</v>
      </c>
    </row>
    <row r="366" spans="1:5" x14ac:dyDescent="0.2">
      <c r="A366" s="64" t="s">
        <v>2118</v>
      </c>
      <c r="B366" s="62" t="s">
        <v>1802</v>
      </c>
      <c r="C366" s="166"/>
      <c r="D366" s="64" t="s">
        <v>404</v>
      </c>
      <c r="E366" s="64" t="str">
        <f t="shared" si="7"/>
        <v xml:space="preserve">Interruptor termomagnético </v>
      </c>
    </row>
    <row r="367" spans="1:5" x14ac:dyDescent="0.2">
      <c r="A367" s="64" t="s">
        <v>2119</v>
      </c>
      <c r="B367" s="62" t="s">
        <v>1696</v>
      </c>
      <c r="C367" s="166"/>
      <c r="D367" s="64" t="s">
        <v>532</v>
      </c>
      <c r="E367" s="64" t="str">
        <f t="shared" si="7"/>
        <v xml:space="preserve">Polímeros del cloruro de vinilo                                        </v>
      </c>
    </row>
    <row r="368" spans="1:5" x14ac:dyDescent="0.2">
      <c r="A368" s="64" t="s">
        <v>2120</v>
      </c>
      <c r="B368" s="62" t="s">
        <v>1698</v>
      </c>
      <c r="C368" s="166"/>
      <c r="D368" s="64" t="s">
        <v>482</v>
      </c>
      <c r="E368" s="64" t="str">
        <f t="shared" si="7"/>
        <v xml:space="preserve">Yesos y piedras calizas                                                </v>
      </c>
    </row>
    <row r="369" spans="1:5" x14ac:dyDescent="0.2">
      <c r="A369" s="64" t="s">
        <v>2121</v>
      </c>
      <c r="B369" s="62" t="s">
        <v>1696</v>
      </c>
      <c r="C369" s="166"/>
      <c r="D369" s="64" t="s">
        <v>696</v>
      </c>
      <c r="E369" s="64" t="str">
        <f t="shared" si="7"/>
        <v xml:space="preserve">Transformadores                                                        </v>
      </c>
    </row>
    <row r="370" spans="1:5" x14ac:dyDescent="0.2">
      <c r="A370" s="64" t="s">
        <v>2122</v>
      </c>
      <c r="B370" s="62" t="s">
        <v>1698</v>
      </c>
      <c r="C370" s="166"/>
      <c r="D370" s="64" t="s">
        <v>174</v>
      </c>
      <c r="E370" s="64" t="str">
        <f t="shared" si="7"/>
        <v>Adhesivo para pisos y revestimientos cerámicos</v>
      </c>
    </row>
    <row r="371" spans="1:5" x14ac:dyDescent="0.2">
      <c r="A371" s="64" t="s">
        <v>2123</v>
      </c>
      <c r="B371" s="62" t="s">
        <v>1698</v>
      </c>
      <c r="C371" s="166"/>
      <c r="D371" s="64" t="s">
        <v>174</v>
      </c>
      <c r="E371" s="64" t="str">
        <f t="shared" si="7"/>
        <v>Adhesivo para pisos y revestimientos cerámicos</v>
      </c>
    </row>
    <row r="372" spans="1:5" x14ac:dyDescent="0.2">
      <c r="A372" s="64" t="s">
        <v>2124</v>
      </c>
      <c r="B372" s="62" t="s">
        <v>1802</v>
      </c>
      <c r="C372" s="166"/>
      <c r="D372" s="64" t="s">
        <v>500</v>
      </c>
      <c r="E372" s="64" t="str">
        <f t="shared" si="7"/>
        <v xml:space="preserve">Maderas terciadas fenólicas                                            </v>
      </c>
    </row>
    <row r="373" spans="1:5" x14ac:dyDescent="0.2">
      <c r="A373" s="64" t="s">
        <v>2125</v>
      </c>
      <c r="B373" s="62" t="s">
        <v>1802</v>
      </c>
      <c r="C373" s="166"/>
      <c r="D373" s="64" t="s">
        <v>696</v>
      </c>
      <c r="E373" s="64" t="str">
        <f t="shared" si="7"/>
        <v xml:space="preserve">Transformadores                                                        </v>
      </c>
    </row>
    <row r="374" spans="1:5" x14ac:dyDescent="0.2">
      <c r="A374" s="64" t="s">
        <v>2126</v>
      </c>
      <c r="B374" s="62" t="s">
        <v>1696</v>
      </c>
      <c r="C374" s="166"/>
      <c r="D374" s="64" t="s">
        <v>404</v>
      </c>
      <c r="E374" s="64" t="str">
        <f t="shared" si="7"/>
        <v xml:space="preserve">Interruptor termomagnético </v>
      </c>
    </row>
    <row r="375" spans="1:5" x14ac:dyDescent="0.2">
      <c r="A375" s="64" t="s">
        <v>2127</v>
      </c>
      <c r="B375" s="62" t="s">
        <v>1696</v>
      </c>
      <c r="C375" s="166"/>
      <c r="D375" s="64" t="s">
        <v>692</v>
      </c>
      <c r="E375" s="64" t="str">
        <f t="shared" si="7"/>
        <v xml:space="preserve">Motores eléctricos                                                     </v>
      </c>
    </row>
    <row r="376" spans="1:5" x14ac:dyDescent="0.2">
      <c r="A376" s="64" t="s">
        <v>2128</v>
      </c>
      <c r="B376" s="62" t="s">
        <v>1696</v>
      </c>
      <c r="C376" s="166"/>
      <c r="D376" s="64" t="s">
        <v>692</v>
      </c>
      <c r="E376" s="64" t="str">
        <f t="shared" si="7"/>
        <v xml:space="preserve">Motores eléctricos                                                     </v>
      </c>
    </row>
    <row r="377" spans="1:5" x14ac:dyDescent="0.2">
      <c r="A377" s="64" t="s">
        <v>2129</v>
      </c>
      <c r="B377" s="62" t="s">
        <v>1800</v>
      </c>
      <c r="C377" s="166"/>
      <c r="D377" s="64" t="s">
        <v>664</v>
      </c>
      <c r="E377" s="64" t="str">
        <f t="shared" si="7"/>
        <v xml:space="preserve">Chapas metálicas                                                       </v>
      </c>
    </row>
    <row r="378" spans="1:5" x14ac:dyDescent="0.2">
      <c r="A378" s="64" t="s">
        <v>2130</v>
      </c>
      <c r="B378" s="62" t="s">
        <v>1698</v>
      </c>
      <c r="C378" s="166"/>
      <c r="D378" s="64" t="s">
        <v>482</v>
      </c>
      <c r="E378" s="64" t="str">
        <f t="shared" si="7"/>
        <v xml:space="preserve">Yesos y piedras calizas                                                </v>
      </c>
    </row>
    <row r="379" spans="1:5" x14ac:dyDescent="0.2">
      <c r="A379" s="64" t="s">
        <v>2131</v>
      </c>
      <c r="B379" s="62" t="s">
        <v>1800</v>
      </c>
      <c r="C379" s="166"/>
      <c r="D379" s="64" t="s">
        <v>400</v>
      </c>
      <c r="E379" s="64" t="str">
        <f t="shared" si="7"/>
        <v>Caja de chapa con tablero trifásico</v>
      </c>
    </row>
    <row r="380" spans="1:5" x14ac:dyDescent="0.2">
      <c r="A380" s="64" t="s">
        <v>2132</v>
      </c>
      <c r="B380" s="62" t="s">
        <v>1696</v>
      </c>
      <c r="C380" s="166"/>
      <c r="D380" s="64" t="s">
        <v>662</v>
      </c>
      <c r="E380" s="64" t="str">
        <f t="shared" si="7"/>
        <v xml:space="preserve">Piletas y mesadas de acero inoxidable                                  </v>
      </c>
    </row>
    <row r="381" spans="1:5" x14ac:dyDescent="0.2">
      <c r="A381" s="64" t="s">
        <v>2133</v>
      </c>
      <c r="B381" s="62" t="s">
        <v>1696</v>
      </c>
      <c r="C381" s="166"/>
      <c r="D381" s="64" t="s">
        <v>400</v>
      </c>
      <c r="E381" s="64" t="str">
        <f t="shared" si="7"/>
        <v>Caja de chapa con tablero trifásico</v>
      </c>
    </row>
    <row r="382" spans="1:5" x14ac:dyDescent="0.2">
      <c r="A382" s="64" t="s">
        <v>2134</v>
      </c>
      <c r="B382" s="62" t="s">
        <v>1696</v>
      </c>
      <c r="C382" s="166"/>
      <c r="D382" s="64" t="s">
        <v>120</v>
      </c>
      <c r="E382" s="64" t="str">
        <f t="shared" si="7"/>
        <v>Tanque para agua de polietileno tricapa, aprobado, de 1000 litros de capacidad</v>
      </c>
    </row>
    <row r="383" spans="1:5" x14ac:dyDescent="0.2">
      <c r="A383" s="64" t="s">
        <v>2135</v>
      </c>
      <c r="B383" s="62" t="s">
        <v>1696</v>
      </c>
      <c r="C383" s="166"/>
      <c r="D383" s="64" t="s">
        <v>120</v>
      </c>
      <c r="E383" s="64" t="str">
        <f t="shared" si="7"/>
        <v>Tanque para agua de polietileno tricapa, aprobado, de 1000 litros de capacidad</v>
      </c>
    </row>
    <row r="384" spans="1:5" x14ac:dyDescent="0.2">
      <c r="A384" s="64" t="s">
        <v>2135</v>
      </c>
      <c r="B384" s="62" t="s">
        <v>1696</v>
      </c>
      <c r="C384" s="166"/>
      <c r="D384" s="64" t="s">
        <v>120</v>
      </c>
      <c r="E384" s="64" t="str">
        <f t="shared" si="7"/>
        <v>Tanque para agua de polietileno tricapa, aprobado, de 1000 litros de capacidad</v>
      </c>
    </row>
    <row r="385" spans="1:5" x14ac:dyDescent="0.2">
      <c r="A385" s="64" t="s">
        <v>2136</v>
      </c>
      <c r="B385" s="62" t="s">
        <v>1698</v>
      </c>
      <c r="C385" s="166"/>
      <c r="D385" s="64" t="s">
        <v>460</v>
      </c>
      <c r="E385" s="64" t="str">
        <f t="shared" si="7"/>
        <v xml:space="preserve">Perfiles de hierro / acero                                           </v>
      </c>
    </row>
    <row r="386" spans="1:5" x14ac:dyDescent="0.2">
      <c r="A386" s="64" t="s">
        <v>2137</v>
      </c>
      <c r="B386" s="62" t="s">
        <v>1797</v>
      </c>
      <c r="C386" s="166"/>
      <c r="D386" s="64" t="s">
        <v>664</v>
      </c>
      <c r="E386" s="64" t="str">
        <f t="shared" si="7"/>
        <v xml:space="preserve">Chapas metálicas                                                       </v>
      </c>
    </row>
    <row r="387" spans="1:5" x14ac:dyDescent="0.2">
      <c r="A387" s="64" t="s">
        <v>2138</v>
      </c>
      <c r="B387" s="62" t="s">
        <v>1797</v>
      </c>
      <c r="C387" s="166"/>
      <c r="D387" s="64" t="s">
        <v>624</v>
      </c>
      <c r="E387" s="64" t="str">
        <f t="shared" si="7"/>
        <v xml:space="preserve">Barras de hierro y acero                                               </v>
      </c>
    </row>
    <row r="388" spans="1:5" x14ac:dyDescent="0.2">
      <c r="A388" s="64" t="s">
        <v>2139</v>
      </c>
      <c r="B388" s="62" t="s">
        <v>1698</v>
      </c>
      <c r="C388" s="166"/>
      <c r="D388" s="64" t="s">
        <v>664</v>
      </c>
      <c r="E388" s="64" t="str">
        <f t="shared" si="7"/>
        <v xml:space="preserve">Chapas metálicas                                                       </v>
      </c>
    </row>
    <row r="389" spans="1:5" x14ac:dyDescent="0.2">
      <c r="A389" s="64" t="s">
        <v>2140</v>
      </c>
      <c r="B389" s="62" t="s">
        <v>1802</v>
      </c>
      <c r="C389" s="166"/>
      <c r="D389" s="64" t="s">
        <v>670</v>
      </c>
      <c r="E389" s="64" t="str">
        <f t="shared" si="7"/>
        <v xml:space="preserve">Electrobombas                                                          </v>
      </c>
    </row>
    <row r="390" spans="1:5" x14ac:dyDescent="0.2">
      <c r="A390" s="64" t="s">
        <v>2141</v>
      </c>
      <c r="B390" s="62" t="s">
        <v>1802</v>
      </c>
      <c r="C390" s="166"/>
      <c r="D390" s="64" t="s">
        <v>692</v>
      </c>
      <c r="E390" s="64" t="str">
        <f t="shared" si="7"/>
        <v xml:space="preserve">Motores eléctricos                                                     </v>
      </c>
    </row>
    <row r="391" spans="1:5" x14ac:dyDescent="0.2">
      <c r="A391" s="64" t="s">
        <v>2142</v>
      </c>
      <c r="B391" s="62" t="s">
        <v>1696</v>
      </c>
      <c r="C391" s="166"/>
      <c r="D391" s="64" t="s">
        <v>692</v>
      </c>
      <c r="E391" s="64" t="str">
        <f t="shared" si="7"/>
        <v xml:space="preserve">Motores eléctricos                                                     </v>
      </c>
    </row>
    <row r="392" spans="1:5" x14ac:dyDescent="0.2">
      <c r="A392" s="64" t="s">
        <v>2143</v>
      </c>
      <c r="B392" s="62" t="s">
        <v>1912</v>
      </c>
      <c r="C392" s="166"/>
      <c r="D392" s="64" t="s">
        <v>514</v>
      </c>
      <c r="E392" s="64" t="str">
        <f t="shared" si="7"/>
        <v xml:space="preserve">Naftas                                                                 </v>
      </c>
    </row>
    <row r="393" spans="1:5" x14ac:dyDescent="0.2">
      <c r="A393" s="64" t="s">
        <v>2144</v>
      </c>
      <c r="B393" s="62" t="s">
        <v>1700</v>
      </c>
      <c r="C393" s="166"/>
      <c r="D393" s="64" t="s">
        <v>1296</v>
      </c>
      <c r="E393" s="64" t="str">
        <f t="shared" si="7"/>
        <v>Arena clasificada lavada</v>
      </c>
    </row>
    <row r="394" spans="1:5" x14ac:dyDescent="0.2">
      <c r="A394" s="64" t="s">
        <v>2145</v>
      </c>
      <c r="B394" s="62" t="s">
        <v>1802</v>
      </c>
      <c r="C394" s="166"/>
      <c r="D394" s="64" t="s">
        <v>664</v>
      </c>
      <c r="E394" s="64" t="str">
        <f t="shared" si="7"/>
        <v xml:space="preserve">Chapas metálicas                                                       </v>
      </c>
    </row>
    <row r="395" spans="1:5" x14ac:dyDescent="0.2">
      <c r="A395" s="64" t="s">
        <v>2146</v>
      </c>
      <c r="B395" s="62" t="s">
        <v>1696</v>
      </c>
      <c r="C395" s="166"/>
      <c r="D395" s="64" t="s">
        <v>498</v>
      </c>
      <c r="E395" s="64" t="str">
        <f t="shared" si="7"/>
        <v xml:space="preserve">Maderas aserradas                                                      </v>
      </c>
    </row>
    <row r="396" spans="1:5" x14ac:dyDescent="0.2">
      <c r="A396" s="64" t="s">
        <v>2147</v>
      </c>
      <c r="B396" s="62" t="s">
        <v>2148</v>
      </c>
      <c r="C396" s="166"/>
      <c r="D396" s="64" t="s">
        <v>324</v>
      </c>
      <c r="E396" s="64" t="str">
        <f t="shared" si="7"/>
        <v>Pileta de cocina de acero inoxidable</v>
      </c>
    </row>
    <row r="397" spans="1:5" x14ac:dyDescent="0.2">
      <c r="A397" s="64" t="s">
        <v>2147</v>
      </c>
      <c r="B397" s="62" t="s">
        <v>2148</v>
      </c>
      <c r="C397" s="166"/>
      <c r="D397" s="64" t="s">
        <v>324</v>
      </c>
      <c r="E397" s="64" t="str">
        <f t="shared" si="7"/>
        <v>Pileta de cocina de acero inoxidable</v>
      </c>
    </row>
    <row r="398" spans="1:5" x14ac:dyDescent="0.2">
      <c r="A398" s="64" t="s">
        <v>2149</v>
      </c>
      <c r="B398" s="62" t="s">
        <v>1802</v>
      </c>
      <c r="C398" s="166"/>
      <c r="D398" s="64" t="s">
        <v>408</v>
      </c>
      <c r="E398" s="64" t="str">
        <f t="shared" si="7"/>
        <v>Tomacorriente con toma a tierra</v>
      </c>
    </row>
    <row r="399" spans="1:5" x14ac:dyDescent="0.2">
      <c r="A399" s="64" t="s">
        <v>2150</v>
      </c>
      <c r="B399" s="62" t="s">
        <v>2151</v>
      </c>
      <c r="C399" s="166"/>
      <c r="D399" s="64" t="s">
        <v>656</v>
      </c>
      <c r="E399" s="64" t="str">
        <f t="shared" si="7"/>
        <v xml:space="preserve">Bulones                                                                </v>
      </c>
    </row>
    <row r="400" spans="1:5" x14ac:dyDescent="0.2">
      <c r="A400" s="64" t="s">
        <v>2152</v>
      </c>
      <c r="B400" s="62" t="s">
        <v>1800</v>
      </c>
      <c r="C400" s="166"/>
      <c r="D400" s="64" t="s">
        <v>656</v>
      </c>
      <c r="E400" s="64" t="str">
        <f t="shared" si="7"/>
        <v xml:space="preserve">Bulones                                                                </v>
      </c>
    </row>
    <row r="401" spans="1:5" x14ac:dyDescent="0.2">
      <c r="A401" s="64" t="s">
        <v>2153</v>
      </c>
      <c r="B401" s="62" t="s">
        <v>1800</v>
      </c>
      <c r="C401" s="166"/>
      <c r="D401" s="64" t="s">
        <v>656</v>
      </c>
      <c r="E401" s="64" t="str">
        <f t="shared" si="7"/>
        <v xml:space="preserve">Bulones                                                                </v>
      </c>
    </row>
    <row r="402" spans="1:5" x14ac:dyDescent="0.2">
      <c r="A402" s="64" t="s">
        <v>2154</v>
      </c>
      <c r="B402" s="62" t="s">
        <v>1696</v>
      </c>
      <c r="C402" s="166"/>
      <c r="D402" s="64" t="s">
        <v>696</v>
      </c>
      <c r="E402" s="64" t="str">
        <f t="shared" si="7"/>
        <v xml:space="preserve">Transformadores                                                        </v>
      </c>
    </row>
    <row r="403" spans="1:5" x14ac:dyDescent="0.2">
      <c r="A403" s="64" t="s">
        <v>2155</v>
      </c>
      <c r="B403" s="62" t="s">
        <v>2026</v>
      </c>
      <c r="C403" s="166"/>
      <c r="D403" s="64" t="s">
        <v>562</v>
      </c>
      <c r="E403" s="64" t="str">
        <f t="shared" si="7"/>
        <v xml:space="preserve">Caños y tubos de PVC                                                   </v>
      </c>
    </row>
    <row r="404" spans="1:5" x14ac:dyDescent="0.2">
      <c r="A404" s="64" t="s">
        <v>2156</v>
      </c>
      <c r="B404" s="62" t="s">
        <v>1830</v>
      </c>
      <c r="C404" s="166"/>
      <c r="D404" s="64" t="s">
        <v>562</v>
      </c>
      <c r="E404" s="64" t="str">
        <f t="shared" si="7"/>
        <v xml:space="preserve">Caños y tubos de PVC                                                   </v>
      </c>
    </row>
    <row r="405" spans="1:5" x14ac:dyDescent="0.2">
      <c r="A405" s="64" t="s">
        <v>2157</v>
      </c>
      <c r="B405" s="62" t="s">
        <v>1701</v>
      </c>
      <c r="C405" s="166"/>
      <c r="D405" s="64" t="s">
        <v>562</v>
      </c>
      <c r="E405" s="64" t="str">
        <f t="shared" si="7"/>
        <v xml:space="preserve">Caños y tubos de PVC                                                   </v>
      </c>
    </row>
    <row r="406" spans="1:5" x14ac:dyDescent="0.2">
      <c r="A406" s="64" t="s">
        <v>2158</v>
      </c>
      <c r="B406" s="62" t="s">
        <v>1696</v>
      </c>
      <c r="C406" s="166"/>
      <c r="D406" s="64" t="s">
        <v>888</v>
      </c>
      <c r="E406" s="64" t="str">
        <f t="shared" si="7"/>
        <v>Tirante sin cepillar</v>
      </c>
    </row>
    <row r="407" spans="1:5" x14ac:dyDescent="0.2">
      <c r="A407" s="64" t="s">
        <v>2159</v>
      </c>
      <c r="B407" s="62" t="s">
        <v>1698</v>
      </c>
      <c r="C407" s="166"/>
      <c r="D407" s="64" t="s">
        <v>180</v>
      </c>
      <c r="E407" s="64" t="str">
        <f t="shared" si="7"/>
        <v xml:space="preserve">Mosaico granítico          </v>
      </c>
    </row>
    <row r="408" spans="1:5" x14ac:dyDescent="0.2">
      <c r="A408" s="64" t="s">
        <v>2160</v>
      </c>
      <c r="B408" s="62" t="s">
        <v>1898</v>
      </c>
      <c r="C408" s="166"/>
      <c r="D408" s="64" t="s">
        <v>692</v>
      </c>
      <c r="E408" s="64" t="str">
        <f t="shared" si="7"/>
        <v xml:space="preserve">Motores eléctricos                                                     </v>
      </c>
    </row>
    <row r="409" spans="1:5" x14ac:dyDescent="0.2">
      <c r="A409" s="64" t="s">
        <v>2161</v>
      </c>
      <c r="B409" s="62" t="s">
        <v>1898</v>
      </c>
      <c r="C409" s="166"/>
      <c r="D409" s="64" t="s">
        <v>692</v>
      </c>
      <c r="E409" s="64" t="str">
        <f t="shared" si="7"/>
        <v xml:space="preserve">Motores eléctricos                                                     </v>
      </c>
    </row>
    <row r="410" spans="1:5" x14ac:dyDescent="0.2">
      <c r="A410" s="64" t="s">
        <v>2162</v>
      </c>
      <c r="B410" s="62" t="s">
        <v>1898</v>
      </c>
      <c r="C410" s="166"/>
      <c r="D410" s="64" t="s">
        <v>692</v>
      </c>
      <c r="E410" s="64" t="str">
        <f t="shared" si="7"/>
        <v xml:space="preserve">Motores eléctricos                                                     </v>
      </c>
    </row>
    <row r="411" spans="1:5" x14ac:dyDescent="0.2">
      <c r="A411" s="64" t="s">
        <v>2163</v>
      </c>
      <c r="B411" s="62" t="s">
        <v>1898</v>
      </c>
      <c r="C411" s="166"/>
      <c r="D411" s="64" t="s">
        <v>692</v>
      </c>
      <c r="E411" s="64" t="str">
        <f t="shared" si="7"/>
        <v xml:space="preserve">Motores eléctricos                                                     </v>
      </c>
    </row>
    <row r="412" spans="1:5" x14ac:dyDescent="0.2">
      <c r="A412" s="64" t="s">
        <v>2164</v>
      </c>
      <c r="B412" s="62" t="s">
        <v>1898</v>
      </c>
      <c r="C412" s="166"/>
      <c r="D412" s="64" t="s">
        <v>692</v>
      </c>
      <c r="E412" s="64" t="str">
        <f t="shared" si="7"/>
        <v xml:space="preserve">Motores eléctricos                                                     </v>
      </c>
    </row>
    <row r="413" spans="1:5" x14ac:dyDescent="0.2">
      <c r="A413" s="64" t="s">
        <v>2165</v>
      </c>
      <c r="B413" s="62" t="s">
        <v>1696</v>
      </c>
      <c r="C413" s="166"/>
      <c r="D413" s="64" t="s">
        <v>372</v>
      </c>
      <c r="E413" s="64" t="str">
        <f t="shared" ref="E413:E425" si="8">IFERROR(VLOOKUP(D413,Tabla_Indices,5,FALSE),"")</f>
        <v>Llave esclusa de bronce</v>
      </c>
    </row>
    <row r="414" spans="1:5" x14ac:dyDescent="0.2">
      <c r="A414" s="64" t="s">
        <v>2166</v>
      </c>
      <c r="B414" s="62" t="s">
        <v>1696</v>
      </c>
      <c r="C414" s="166"/>
      <c r="D414" s="64" t="s">
        <v>372</v>
      </c>
      <c r="E414" s="64" t="str">
        <f t="shared" si="8"/>
        <v>Llave esclusa de bronce</v>
      </c>
    </row>
    <row r="415" spans="1:5" x14ac:dyDescent="0.2">
      <c r="A415" s="64" t="s">
        <v>2167</v>
      </c>
      <c r="B415" s="62" t="s">
        <v>1696</v>
      </c>
      <c r="C415" s="166"/>
      <c r="D415" s="64" t="s">
        <v>756</v>
      </c>
      <c r="E415" s="64" t="str">
        <f t="shared" si="8"/>
        <v>Gastos generales</v>
      </c>
    </row>
    <row r="416" spans="1:5" x14ac:dyDescent="0.2">
      <c r="A416" s="64" t="s">
        <v>2168</v>
      </c>
      <c r="B416" s="62" t="s">
        <v>1698</v>
      </c>
      <c r="C416" s="166"/>
      <c r="D416" s="64" t="s">
        <v>796</v>
      </c>
      <c r="E416" s="64" t="str">
        <f t="shared" si="8"/>
        <v>Estructuras metálicas para construcción (incluye: Aberturas de aluminio, Aberturas de chapa de hierro y Cortinas de aluminio)</v>
      </c>
    </row>
    <row r="417" spans="1:6" x14ac:dyDescent="0.2">
      <c r="A417" s="64" t="s">
        <v>2169</v>
      </c>
      <c r="B417" s="62" t="s">
        <v>1802</v>
      </c>
      <c r="C417" s="166"/>
      <c r="D417" s="64" t="s">
        <v>692</v>
      </c>
      <c r="E417" s="64" t="str">
        <f t="shared" si="8"/>
        <v xml:space="preserve">Motores eléctricos                                                     </v>
      </c>
    </row>
    <row r="418" spans="1:6" x14ac:dyDescent="0.2">
      <c r="A418" s="64" t="s">
        <v>2170</v>
      </c>
      <c r="B418" s="62" t="s">
        <v>1696</v>
      </c>
      <c r="C418" s="166"/>
      <c r="D418" s="64" t="s">
        <v>440</v>
      </c>
      <c r="E418" s="64" t="str">
        <f t="shared" si="8"/>
        <v>Ventana corrediza metálica y ventiluz metálico (incluye: Ventana corrediza metálica, Ventana corrediza metálica con vidrio repartido y Ventiluz metálico)</v>
      </c>
    </row>
    <row r="419" spans="1:6" x14ac:dyDescent="0.2">
      <c r="A419" s="64" t="s">
        <v>2171</v>
      </c>
      <c r="B419" s="62" t="s">
        <v>1782</v>
      </c>
      <c r="C419" s="166"/>
      <c r="D419" s="64" t="s">
        <v>802</v>
      </c>
      <c r="E419" s="64" t="str">
        <f t="shared" si="8"/>
        <v>Máquinas herramientas y sus accesorios (incluye: Tornos y sus partes y piezas, Taladros, Amoladoras, Máquinas para carpintería, Soldadoras eléctricas y Accesorio para máquinas herramientas)</v>
      </c>
    </row>
    <row r="420" spans="1:6" x14ac:dyDescent="0.2">
      <c r="A420" s="64" t="s">
        <v>2172</v>
      </c>
      <c r="B420" s="62" t="s">
        <v>1698</v>
      </c>
      <c r="C420" s="166"/>
      <c r="D420" s="64" t="s">
        <v>786</v>
      </c>
      <c r="E420" s="64" t="str">
        <f t="shared" si="8"/>
        <v>Vidrios para construcción y automotores (incluye: Vidrio plano, Vidrios templados, Vidrios térmicos y Vidrios laminados)</v>
      </c>
    </row>
    <row r="421" spans="1:6" x14ac:dyDescent="0.2">
      <c r="A421" s="64" t="s">
        <v>2173</v>
      </c>
      <c r="B421" s="62" t="s">
        <v>1698</v>
      </c>
      <c r="C421" s="166"/>
      <c r="D421" s="64" t="s">
        <v>786</v>
      </c>
      <c r="E421" s="64" t="str">
        <f t="shared" si="8"/>
        <v>Vidrios para construcción y automotores (incluye: Vidrio plano, Vidrios templados, Vidrios térmicos y Vidrios laminados)</v>
      </c>
    </row>
    <row r="422" spans="1:6" x14ac:dyDescent="0.2">
      <c r="A422" s="64" t="s">
        <v>2174</v>
      </c>
      <c r="B422" s="62" t="s">
        <v>1797</v>
      </c>
      <c r="C422" s="166"/>
      <c r="D422" s="64" t="s">
        <v>438</v>
      </c>
      <c r="E422" s="64" t="str">
        <f t="shared" si="8"/>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423" spans="1:6" x14ac:dyDescent="0.2">
      <c r="A423" s="64" t="s">
        <v>167</v>
      </c>
      <c r="B423" s="62" t="s">
        <v>1797</v>
      </c>
      <c r="C423" s="166"/>
      <c r="D423" s="64" t="s">
        <v>166</v>
      </c>
      <c r="E423" s="64" t="str">
        <f t="shared" si="8"/>
        <v>Yeso blanco</v>
      </c>
    </row>
    <row r="424" spans="1:6" x14ac:dyDescent="0.2">
      <c r="A424" s="64" t="s">
        <v>2175</v>
      </c>
      <c r="B424" s="62" t="s">
        <v>1701</v>
      </c>
      <c r="C424" s="166"/>
      <c r="D424" s="64" t="s">
        <v>182</v>
      </c>
      <c r="E424" s="64" t="str">
        <f t="shared" si="8"/>
        <v xml:space="preserve">Zócalo granítico             </v>
      </c>
    </row>
    <row r="425" spans="1:6" x14ac:dyDescent="0.2">
      <c r="A425" s="64"/>
      <c r="B425" s="62"/>
      <c r="C425" s="166">
        <v>0</v>
      </c>
      <c r="D425" s="64"/>
      <c r="E425" s="64" t="str">
        <f t="shared" si="8"/>
        <v/>
      </c>
      <c r="F425" s="61">
        <f>+C425*1.1</f>
        <v>0</v>
      </c>
    </row>
  </sheetData>
  <sortState ref="A20:G178">
    <sortCondition ref="A20:A178"/>
  </sortState>
  <mergeCells count="3">
    <mergeCell ref="A4:E4"/>
    <mergeCell ref="A12:E12"/>
    <mergeCell ref="A26:E26"/>
  </mergeCells>
  <conditionalFormatting sqref="A96">
    <cfRule type="cellIs" dxfId="82" priority="5" stopIfTrue="1" operator="equal">
      <formula>0</formula>
    </cfRule>
  </conditionalFormatting>
  <conditionalFormatting sqref="A159">
    <cfRule type="cellIs" dxfId="81" priority="3" stopIfTrue="1" operator="equal">
      <formula>0</formula>
    </cfRule>
  </conditionalFormatting>
  <conditionalFormatting sqref="A317">
    <cfRule type="cellIs" dxfId="80" priority="2" stopIfTrue="1" operator="equal">
      <formula>0</formula>
    </cfRule>
  </conditionalFormatting>
  <conditionalFormatting sqref="A336">
    <cfRule type="cellIs" dxfId="79" priority="4" stopIfTrue="1" operator="equal">
      <formula>0</formula>
    </cfRule>
  </conditionalFormatting>
  <conditionalFormatting sqref="A383">
    <cfRule type="cellIs" dxfId="78"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29"/>
    <col min="2" max="2" width="23" style="29" bestFit="1" customWidth="1"/>
    <col min="3" max="3" width="49.42578125" style="33" bestFit="1" customWidth="1"/>
    <col min="4" max="4" width="17.28515625" style="33" bestFit="1" customWidth="1"/>
    <col min="5" max="16384" width="11.42578125" style="33"/>
  </cols>
  <sheetData>
    <row r="1" spans="1:4" x14ac:dyDescent="0.2">
      <c r="B1" s="30" t="s">
        <v>2176</v>
      </c>
      <c r="C1" s="31" t="s">
        <v>2177</v>
      </c>
      <c r="D1" s="32"/>
    </row>
    <row r="2" spans="1:4" x14ac:dyDescent="0.2">
      <c r="B2" s="30"/>
      <c r="C2" s="31"/>
      <c r="D2" s="32"/>
    </row>
    <row r="3" spans="1:4" x14ac:dyDescent="0.2">
      <c r="A3" s="57">
        <v>1</v>
      </c>
      <c r="B3" s="35" t="str">
        <f xml:space="preserve"> CONCATENATE(B1,"-",TEXT(A3,"0000"))</f>
        <v>I-0001</v>
      </c>
      <c r="C3" s="36" t="s">
        <v>2178</v>
      </c>
      <c r="D3" s="32"/>
    </row>
    <row r="4" spans="1:4" x14ac:dyDescent="0.2">
      <c r="A4" s="57">
        <v>1</v>
      </c>
      <c r="B4" s="37" t="str">
        <f>CONCATENATE($B$3,".",TEXT(A4,"0000"))</f>
        <v>I-0001.0001</v>
      </c>
      <c r="C4" s="38" t="s">
        <v>2179</v>
      </c>
      <c r="D4" s="32" t="s">
        <v>1696</v>
      </c>
    </row>
    <row r="5" spans="1:4" x14ac:dyDescent="0.2">
      <c r="A5" s="57">
        <v>2</v>
      </c>
      <c r="B5" s="37" t="str">
        <f t="shared" ref="B5:B10" si="0">CONCATENATE($B$3,".",TEXT(A5,"0000"))</f>
        <v>I-0001.0002</v>
      </c>
      <c r="C5" s="38" t="s">
        <v>2180</v>
      </c>
      <c r="D5" s="32" t="s">
        <v>1696</v>
      </c>
    </row>
    <row r="6" spans="1:4" x14ac:dyDescent="0.2">
      <c r="A6" s="57">
        <v>3</v>
      </c>
      <c r="B6" s="37" t="str">
        <f t="shared" si="0"/>
        <v>I-0001.0003</v>
      </c>
      <c r="C6" s="38" t="s">
        <v>2181</v>
      </c>
      <c r="D6" s="32" t="s">
        <v>1696</v>
      </c>
    </row>
    <row r="7" spans="1:4" x14ac:dyDescent="0.2">
      <c r="A7" s="57">
        <v>4</v>
      </c>
      <c r="B7" s="37" t="str">
        <f t="shared" si="0"/>
        <v>I-0001.0004</v>
      </c>
      <c r="C7" s="38" t="s">
        <v>2182</v>
      </c>
      <c r="D7" s="32" t="s">
        <v>1698</v>
      </c>
    </row>
    <row r="8" spans="1:4" x14ac:dyDescent="0.2">
      <c r="A8" s="57">
        <v>5</v>
      </c>
      <c r="B8" s="37" t="str">
        <f t="shared" si="0"/>
        <v>I-0001.0005</v>
      </c>
      <c r="C8" s="38" t="s">
        <v>2183</v>
      </c>
      <c r="D8" s="32" t="s">
        <v>1696</v>
      </c>
    </row>
    <row r="9" spans="1:4" x14ac:dyDescent="0.2">
      <c r="A9" s="57">
        <v>6</v>
      </c>
      <c r="B9" s="37" t="str">
        <f t="shared" si="0"/>
        <v>I-0001.0006</v>
      </c>
      <c r="C9" s="38" t="s">
        <v>2184</v>
      </c>
      <c r="D9" s="32" t="s">
        <v>1696</v>
      </c>
    </row>
    <row r="10" spans="1:4" x14ac:dyDescent="0.2">
      <c r="A10" s="57">
        <v>7</v>
      </c>
      <c r="B10" s="37" t="str">
        <f t="shared" si="0"/>
        <v>I-0001.0007</v>
      </c>
      <c r="C10" s="38" t="s">
        <v>1697</v>
      </c>
      <c r="D10" s="32" t="s">
        <v>1696</v>
      </c>
    </row>
    <row r="11" spans="1:4" x14ac:dyDescent="0.2">
      <c r="B11" s="32"/>
      <c r="C11" s="38"/>
      <c r="D11" s="32"/>
    </row>
    <row r="12" spans="1:4" x14ac:dyDescent="0.2">
      <c r="B12" s="32"/>
      <c r="C12" s="38"/>
      <c r="D12" s="32"/>
    </row>
    <row r="13" spans="1:4" x14ac:dyDescent="0.2">
      <c r="A13" s="34" t="s">
        <v>2185</v>
      </c>
      <c r="B13" s="35" t="str">
        <f xml:space="preserve"> CONCATENATE(B1,"-",A13)</f>
        <v>I-0002</v>
      </c>
      <c r="C13" s="36" t="s">
        <v>1699</v>
      </c>
      <c r="D13" s="32"/>
    </row>
    <row r="14" spans="1:4" x14ac:dyDescent="0.2">
      <c r="A14" s="34" t="s">
        <v>2186</v>
      </c>
      <c r="B14" s="37" t="str">
        <f>CONCATENATE($B$13,".",A14)</f>
        <v>I-0002.0001</v>
      </c>
      <c r="C14" s="38" t="s">
        <v>2187</v>
      </c>
      <c r="D14" s="32" t="s">
        <v>1700</v>
      </c>
    </row>
    <row r="15" spans="1:4" x14ac:dyDescent="0.2">
      <c r="A15" s="34" t="s">
        <v>2185</v>
      </c>
      <c r="B15" s="37" t="str">
        <f>CONCATENATE($B$13,".",A15)</f>
        <v>I-0002.0002</v>
      </c>
      <c r="C15" s="38" t="s">
        <v>2188</v>
      </c>
      <c r="D15" s="32" t="s">
        <v>1700</v>
      </c>
    </row>
    <row r="16" spans="1:4" x14ac:dyDescent="0.2">
      <c r="A16" s="34" t="s">
        <v>2189</v>
      </c>
      <c r="B16" s="37" t="str">
        <f>CONCATENATE($B$13,".",A16)</f>
        <v>I-0002.0003</v>
      </c>
      <c r="C16" s="38" t="s">
        <v>2190</v>
      </c>
      <c r="D16" s="32" t="s">
        <v>1700</v>
      </c>
    </row>
    <row r="17" spans="1:4" x14ac:dyDescent="0.2">
      <c r="A17" s="34"/>
      <c r="B17" s="32"/>
      <c r="C17" s="38"/>
      <c r="D17" s="32"/>
    </row>
    <row r="18" spans="1:4" x14ac:dyDescent="0.2">
      <c r="A18" s="34"/>
      <c r="B18" s="32"/>
      <c r="C18" s="38"/>
      <c r="D18" s="32"/>
    </row>
    <row r="19" spans="1:4" x14ac:dyDescent="0.2">
      <c r="A19" s="34" t="s">
        <v>2189</v>
      </c>
      <c r="B19" s="35" t="str">
        <f xml:space="preserve"> CONCATENATE(B1,"-",A19)</f>
        <v>I-0003</v>
      </c>
      <c r="C19" s="36" t="s">
        <v>2191</v>
      </c>
      <c r="D19" s="32"/>
    </row>
    <row r="20" spans="1:4" x14ac:dyDescent="0.2">
      <c r="A20" s="34" t="s">
        <v>2186</v>
      </c>
      <c r="B20" s="37" t="str">
        <f>CONCATENATE($B$19,".",A20)</f>
        <v>I-0003.0001</v>
      </c>
      <c r="C20" s="38" t="s">
        <v>2192</v>
      </c>
      <c r="D20" s="32" t="s">
        <v>1698</v>
      </c>
    </row>
    <row r="21" spans="1:4" x14ac:dyDescent="0.2">
      <c r="A21" s="34" t="s">
        <v>2185</v>
      </c>
      <c r="B21" s="37" t="str">
        <f>CONCATENATE($B$19,".",A21)</f>
        <v>I-0003.0002</v>
      </c>
      <c r="C21" s="38" t="s">
        <v>2193</v>
      </c>
      <c r="D21" s="32" t="s">
        <v>1700</v>
      </c>
    </row>
    <row r="22" spans="1:4" x14ac:dyDescent="0.2">
      <c r="A22" s="34" t="s">
        <v>2189</v>
      </c>
      <c r="B22" s="37" t="str">
        <f>CONCATENATE($B$19,".",A22)</f>
        <v>I-0003.0003</v>
      </c>
      <c r="C22" s="38" t="s">
        <v>2194</v>
      </c>
      <c r="D22" s="32" t="s">
        <v>1698</v>
      </c>
    </row>
    <row r="23" spans="1:4" x14ac:dyDescent="0.2">
      <c r="A23" s="34" t="s">
        <v>2195</v>
      </c>
      <c r="B23" s="37" t="str">
        <f>CONCATENATE($B$19,".",A23)</f>
        <v>I-0003.0004</v>
      </c>
      <c r="C23" s="38" t="s">
        <v>2196</v>
      </c>
      <c r="D23" s="32" t="s">
        <v>1698</v>
      </c>
    </row>
    <row r="24" spans="1:4" x14ac:dyDescent="0.2">
      <c r="B24" s="32"/>
      <c r="C24" s="38"/>
      <c r="D24" s="32"/>
    </row>
    <row r="25" spans="1:4" x14ac:dyDescent="0.2">
      <c r="B25" s="32"/>
      <c r="C25" s="38"/>
      <c r="D25" s="32"/>
    </row>
    <row r="26" spans="1:4" x14ac:dyDescent="0.2">
      <c r="A26" s="34" t="s">
        <v>2195</v>
      </c>
      <c r="B26" s="35" t="str">
        <f xml:space="preserve"> CONCATENATE(B1,"-",A26)</f>
        <v>I-0004</v>
      </c>
      <c r="C26" s="36" t="s">
        <v>2197</v>
      </c>
      <c r="D26" s="32"/>
    </row>
    <row r="27" spans="1:4" x14ac:dyDescent="0.2">
      <c r="A27" s="34" t="s">
        <v>2186</v>
      </c>
      <c r="B27" s="37" t="str">
        <f>CONCATENATE($B$26,".",A27)</f>
        <v>I-0004.0001</v>
      </c>
      <c r="C27" s="38" t="s">
        <v>2198</v>
      </c>
      <c r="D27" s="32" t="s">
        <v>1700</v>
      </c>
    </row>
    <row r="28" spans="1:4" x14ac:dyDescent="0.2">
      <c r="A28" s="34" t="s">
        <v>2185</v>
      </c>
      <c r="B28" s="37" t="str">
        <f t="shared" ref="B28:B38" si="1">CONCATENATE($B$26,".",A28)</f>
        <v>I-0004.0002</v>
      </c>
      <c r="C28" s="38" t="s">
        <v>2199</v>
      </c>
      <c r="D28" s="32" t="s">
        <v>1700</v>
      </c>
    </row>
    <row r="29" spans="1:4" x14ac:dyDescent="0.2">
      <c r="A29" s="34" t="s">
        <v>2189</v>
      </c>
      <c r="B29" s="37" t="str">
        <f t="shared" si="1"/>
        <v>I-0004.0003</v>
      </c>
      <c r="C29" s="38" t="s">
        <v>2200</v>
      </c>
      <c r="D29" s="32" t="s">
        <v>1700</v>
      </c>
    </row>
    <row r="30" spans="1:4" x14ac:dyDescent="0.2">
      <c r="A30" s="34" t="s">
        <v>2195</v>
      </c>
      <c r="B30" s="37" t="str">
        <f t="shared" si="1"/>
        <v>I-0004.0004</v>
      </c>
      <c r="C30" s="38" t="s">
        <v>2201</v>
      </c>
      <c r="D30" s="32" t="s">
        <v>1700</v>
      </c>
    </row>
    <row r="31" spans="1:4" x14ac:dyDescent="0.2">
      <c r="A31" s="34" t="s">
        <v>2202</v>
      </c>
      <c r="B31" s="37" t="str">
        <f t="shared" si="1"/>
        <v>I-0004.0005</v>
      </c>
      <c r="C31" s="38" t="s">
        <v>2203</v>
      </c>
      <c r="D31" s="32"/>
    </row>
    <row r="32" spans="1:4" x14ac:dyDescent="0.2">
      <c r="A32" s="34" t="s">
        <v>2204</v>
      </c>
      <c r="B32" s="37" t="str">
        <f t="shared" si="1"/>
        <v>I-0004.0006</v>
      </c>
      <c r="C32" s="38" t="s">
        <v>2205</v>
      </c>
      <c r="D32" s="32" t="s">
        <v>1700</v>
      </c>
    </row>
    <row r="33" spans="1:4" x14ac:dyDescent="0.2">
      <c r="A33" s="34" t="s">
        <v>2206</v>
      </c>
      <c r="B33" s="37" t="str">
        <f t="shared" si="1"/>
        <v>I-0004.0007</v>
      </c>
      <c r="C33" s="38" t="s">
        <v>2207</v>
      </c>
      <c r="D33" s="32" t="s">
        <v>1700</v>
      </c>
    </row>
    <row r="34" spans="1:4" x14ac:dyDescent="0.2">
      <c r="A34" s="34" t="s">
        <v>2208</v>
      </c>
      <c r="B34" s="37" t="str">
        <f t="shared" si="1"/>
        <v>I-0004.0008</v>
      </c>
      <c r="C34" s="38" t="s">
        <v>2209</v>
      </c>
      <c r="D34" s="32" t="s">
        <v>1700</v>
      </c>
    </row>
    <row r="35" spans="1:4" x14ac:dyDescent="0.2">
      <c r="A35" s="34" t="s">
        <v>2210</v>
      </c>
      <c r="B35" s="37" t="str">
        <f t="shared" si="1"/>
        <v>I-0004.0009</v>
      </c>
      <c r="C35" s="38" t="s">
        <v>2211</v>
      </c>
      <c r="D35" s="32" t="s">
        <v>1700</v>
      </c>
    </row>
    <row r="36" spans="1:4" x14ac:dyDescent="0.2">
      <c r="A36" s="34" t="s">
        <v>2212</v>
      </c>
      <c r="B36" s="37" t="str">
        <f t="shared" si="1"/>
        <v>I-0004.0010</v>
      </c>
      <c r="C36" s="38" t="s">
        <v>2213</v>
      </c>
      <c r="D36" s="32" t="s">
        <v>1700</v>
      </c>
    </row>
    <row r="37" spans="1:4" x14ac:dyDescent="0.2">
      <c r="A37" s="34" t="s">
        <v>2214</v>
      </c>
      <c r="B37" s="37" t="str">
        <f t="shared" si="1"/>
        <v>I-0004.0011</v>
      </c>
      <c r="C37" s="38" t="s">
        <v>2215</v>
      </c>
      <c r="D37" s="32" t="s">
        <v>1698</v>
      </c>
    </row>
    <row r="38" spans="1:4" x14ac:dyDescent="0.2">
      <c r="A38" s="34" t="s">
        <v>2216</v>
      </c>
      <c r="B38" s="37" t="str">
        <f t="shared" si="1"/>
        <v>I-0004.0012</v>
      </c>
      <c r="C38" s="38" t="s">
        <v>2217</v>
      </c>
      <c r="D38" s="32" t="s">
        <v>1700</v>
      </c>
    </row>
    <row r="39" spans="1:4" x14ac:dyDescent="0.2">
      <c r="B39" s="32"/>
      <c r="C39" s="38"/>
      <c r="D39" s="32"/>
    </row>
    <row r="40" spans="1:4" x14ac:dyDescent="0.2">
      <c r="B40" s="32"/>
      <c r="C40" s="38"/>
      <c r="D40" s="32"/>
    </row>
    <row r="41" spans="1:4" x14ac:dyDescent="0.2">
      <c r="A41" s="34" t="s">
        <v>2202</v>
      </c>
      <c r="B41" s="35" t="str">
        <f xml:space="preserve"> CONCATENATE(B1,"-",A41)</f>
        <v>I-0005</v>
      </c>
      <c r="C41" s="36" t="s">
        <v>2218</v>
      </c>
      <c r="D41" s="32"/>
    </row>
    <row r="42" spans="1:4" x14ac:dyDescent="0.2">
      <c r="A42" s="34" t="s">
        <v>2186</v>
      </c>
      <c r="B42" s="37" t="str">
        <f>CONCATENATE($B$41,".",A42)</f>
        <v>I-0005.0001</v>
      </c>
      <c r="C42" s="38" t="s">
        <v>2219</v>
      </c>
      <c r="D42" s="32" t="s">
        <v>1698</v>
      </c>
    </row>
    <row r="43" spans="1:4" x14ac:dyDescent="0.2">
      <c r="A43" s="34" t="s">
        <v>2185</v>
      </c>
      <c r="B43" s="37" t="str">
        <f t="shared" ref="B43:B51" si="2">CONCATENATE($B$41,".",A43)</f>
        <v>I-0005.0002</v>
      </c>
      <c r="C43" s="38" t="s">
        <v>2220</v>
      </c>
      <c r="D43" s="32" t="s">
        <v>1698</v>
      </c>
    </row>
    <row r="44" spans="1:4" x14ac:dyDescent="0.2">
      <c r="A44" s="34" t="s">
        <v>2189</v>
      </c>
      <c r="B44" s="37" t="str">
        <f t="shared" si="2"/>
        <v>I-0005.0003</v>
      </c>
      <c r="C44" s="38" t="s">
        <v>2221</v>
      </c>
      <c r="D44" s="32" t="s">
        <v>1698</v>
      </c>
    </row>
    <row r="45" spans="1:4" x14ac:dyDescent="0.2">
      <c r="B45" s="32"/>
      <c r="C45" s="38"/>
      <c r="D45" s="32"/>
    </row>
    <row r="46" spans="1:4" x14ac:dyDescent="0.2">
      <c r="A46" s="34" t="s">
        <v>2212</v>
      </c>
      <c r="B46" s="37" t="str">
        <f t="shared" si="2"/>
        <v>I-0005.0010</v>
      </c>
      <c r="C46" s="38" t="s">
        <v>2222</v>
      </c>
      <c r="D46" s="32" t="s">
        <v>1698</v>
      </c>
    </row>
    <row r="47" spans="1:4" x14ac:dyDescent="0.2">
      <c r="A47" s="34" t="s">
        <v>2214</v>
      </c>
      <c r="B47" s="37" t="str">
        <f t="shared" si="2"/>
        <v>I-0005.0011</v>
      </c>
      <c r="C47" s="38" t="s">
        <v>2223</v>
      </c>
      <c r="D47" s="32" t="s">
        <v>1698</v>
      </c>
    </row>
    <row r="48" spans="1:4" x14ac:dyDescent="0.2">
      <c r="A48" s="34" t="s">
        <v>2216</v>
      </c>
      <c r="B48" s="37" t="str">
        <f t="shared" si="2"/>
        <v>I-0005.0012</v>
      </c>
      <c r="C48" s="38" t="s">
        <v>2224</v>
      </c>
      <c r="D48" s="32" t="s">
        <v>1698</v>
      </c>
    </row>
    <row r="49" spans="1:4" x14ac:dyDescent="0.2">
      <c r="B49" s="32"/>
      <c r="C49" s="38"/>
      <c r="D49" s="32"/>
    </row>
    <row r="50" spans="1:4" x14ac:dyDescent="0.2">
      <c r="A50" s="34" t="s">
        <v>2225</v>
      </c>
      <c r="B50" s="37" t="str">
        <f t="shared" si="2"/>
        <v>I-0005.0021</v>
      </c>
      <c r="C50" s="38" t="s">
        <v>1702</v>
      </c>
      <c r="D50" s="32" t="s">
        <v>1698</v>
      </c>
    </row>
    <row r="51" spans="1:4" x14ac:dyDescent="0.2">
      <c r="A51" s="34" t="s">
        <v>2226</v>
      </c>
      <c r="B51" s="37" t="str">
        <f t="shared" si="2"/>
        <v>I-0005.0022</v>
      </c>
      <c r="C51" s="38" t="s">
        <v>2227</v>
      </c>
      <c r="D51" s="32" t="s">
        <v>1698</v>
      </c>
    </row>
    <row r="52" spans="1:4" x14ac:dyDescent="0.2">
      <c r="B52" s="32"/>
      <c r="C52" s="38"/>
      <c r="D52" s="32"/>
    </row>
    <row r="53" spans="1:4" x14ac:dyDescent="0.2">
      <c r="B53" s="32"/>
      <c r="C53" s="38"/>
      <c r="D53" s="32"/>
    </row>
    <row r="54" spans="1:4" x14ac:dyDescent="0.2">
      <c r="A54" s="34" t="s">
        <v>2204</v>
      </c>
      <c r="B54" s="35" t="str">
        <f xml:space="preserve"> CONCATENATE(B1,"-",A54)</f>
        <v>I-0006</v>
      </c>
      <c r="C54" s="36" t="s">
        <v>2228</v>
      </c>
      <c r="D54" s="32"/>
    </row>
    <row r="55" spans="1:4" x14ac:dyDescent="0.2">
      <c r="A55" s="34" t="s">
        <v>2186</v>
      </c>
      <c r="B55" s="37" t="str">
        <f>CONCATENATE($B$54,".",A55)</f>
        <v>I-0006.0001</v>
      </c>
      <c r="C55" s="38" t="s">
        <v>2229</v>
      </c>
      <c r="D55" s="32" t="s">
        <v>1698</v>
      </c>
    </row>
    <row r="56" spans="1:4" x14ac:dyDescent="0.2">
      <c r="A56" s="34" t="s">
        <v>2185</v>
      </c>
      <c r="B56" s="37" t="str">
        <f t="shared" ref="B56:B62" si="3">CONCATENATE($B$54,".",A56)</f>
        <v>I-0006.0002</v>
      </c>
      <c r="C56" s="38" t="s">
        <v>2230</v>
      </c>
      <c r="D56" s="32" t="s">
        <v>1698</v>
      </c>
    </row>
    <row r="57" spans="1:4" x14ac:dyDescent="0.2">
      <c r="A57" s="34" t="s">
        <v>2189</v>
      </c>
      <c r="B57" s="37" t="str">
        <f t="shared" si="3"/>
        <v>I-0006.0003</v>
      </c>
      <c r="C57" s="38" t="s">
        <v>2231</v>
      </c>
      <c r="D57" s="32" t="s">
        <v>1698</v>
      </c>
    </row>
    <row r="58" spans="1:4" x14ac:dyDescent="0.2">
      <c r="A58" s="34" t="s">
        <v>2195</v>
      </c>
      <c r="B58" s="37" t="str">
        <f t="shared" si="3"/>
        <v>I-0006.0004</v>
      </c>
      <c r="C58" s="38" t="s">
        <v>2232</v>
      </c>
      <c r="D58" s="32" t="s">
        <v>1698</v>
      </c>
    </row>
    <row r="59" spans="1:4" x14ac:dyDescent="0.2">
      <c r="A59" s="34" t="s">
        <v>2202</v>
      </c>
      <c r="B59" s="37" t="str">
        <f t="shared" si="3"/>
        <v>I-0006.0005</v>
      </c>
      <c r="C59" s="38" t="s">
        <v>2233</v>
      </c>
      <c r="D59" s="32" t="s">
        <v>1698</v>
      </c>
    </row>
    <row r="60" spans="1:4" x14ac:dyDescent="0.2">
      <c r="A60" s="34" t="s">
        <v>2204</v>
      </c>
      <c r="B60" s="37" t="str">
        <f t="shared" si="3"/>
        <v>I-0006.0006</v>
      </c>
      <c r="C60" s="38" t="s">
        <v>2234</v>
      </c>
      <c r="D60" s="32" t="s">
        <v>1698</v>
      </c>
    </row>
    <row r="61" spans="1:4" x14ac:dyDescent="0.2">
      <c r="A61" s="34" t="s">
        <v>2206</v>
      </c>
      <c r="B61" s="37" t="str">
        <f t="shared" si="3"/>
        <v>I-0006.0007</v>
      </c>
      <c r="C61" s="38" t="s">
        <v>2235</v>
      </c>
      <c r="D61" s="32" t="s">
        <v>1698</v>
      </c>
    </row>
    <row r="62" spans="1:4" x14ac:dyDescent="0.2">
      <c r="A62" s="34" t="s">
        <v>2208</v>
      </c>
      <c r="B62" s="37" t="str">
        <f t="shared" si="3"/>
        <v>I-0006.0008</v>
      </c>
      <c r="C62" s="38" t="s">
        <v>2236</v>
      </c>
      <c r="D62" s="32" t="s">
        <v>1698</v>
      </c>
    </row>
    <row r="63" spans="1:4" x14ac:dyDescent="0.2">
      <c r="A63" s="34"/>
      <c r="B63" s="32"/>
      <c r="C63" s="38"/>
      <c r="D63" s="32"/>
    </row>
    <row r="64" spans="1:4" x14ac:dyDescent="0.2">
      <c r="B64" s="32"/>
      <c r="C64" s="38"/>
      <c r="D64" s="32"/>
    </row>
    <row r="65" spans="1:4" x14ac:dyDescent="0.2">
      <c r="A65" s="34" t="s">
        <v>2212</v>
      </c>
      <c r="B65" s="37" t="str">
        <f>CONCATENATE($B$54,".",A65)</f>
        <v>I-0006.0010</v>
      </c>
      <c r="C65" s="38" t="s">
        <v>2237</v>
      </c>
      <c r="D65" s="32" t="s">
        <v>1698</v>
      </c>
    </row>
    <row r="66" spans="1:4" x14ac:dyDescent="0.2">
      <c r="A66" s="34" t="s">
        <v>2214</v>
      </c>
      <c r="B66" s="37" t="str">
        <f>CONCATENATE($B$54,".",A66)</f>
        <v>I-0006.0011</v>
      </c>
      <c r="C66" s="38" t="s">
        <v>2238</v>
      </c>
      <c r="D66" s="32" t="s">
        <v>1698</v>
      </c>
    </row>
    <row r="67" spans="1:4" x14ac:dyDescent="0.2">
      <c r="A67" s="34"/>
      <c r="B67" s="32"/>
      <c r="C67" s="38"/>
      <c r="D67" s="32"/>
    </row>
    <row r="68" spans="1:4" x14ac:dyDescent="0.2">
      <c r="A68" s="34" t="s">
        <v>2239</v>
      </c>
      <c r="B68" s="37" t="str">
        <f>CONCATENATE($B$54,".",A68)</f>
        <v>I-0006.0020</v>
      </c>
      <c r="C68" s="38" t="s">
        <v>2240</v>
      </c>
      <c r="D68" s="32" t="s">
        <v>1698</v>
      </c>
    </row>
    <row r="69" spans="1:4" x14ac:dyDescent="0.2">
      <c r="A69" s="34" t="s">
        <v>2225</v>
      </c>
      <c r="B69" s="37" t="str">
        <f>CONCATENATE($B$54,".",A69)</f>
        <v>I-0006.0021</v>
      </c>
      <c r="C69" s="38" t="s">
        <v>2241</v>
      </c>
      <c r="D69" s="32" t="s">
        <v>1698</v>
      </c>
    </row>
    <row r="70" spans="1:4" x14ac:dyDescent="0.2">
      <c r="A70" s="34"/>
      <c r="B70" s="32"/>
      <c r="C70" s="38"/>
      <c r="D70" s="32"/>
    </row>
    <row r="71" spans="1:4" x14ac:dyDescent="0.2">
      <c r="A71" s="34"/>
      <c r="B71" s="32"/>
      <c r="C71" s="38"/>
      <c r="D71" s="32"/>
    </row>
    <row r="72" spans="1:4" x14ac:dyDescent="0.2">
      <c r="A72" s="34" t="s">
        <v>2206</v>
      </c>
      <c r="B72" s="35" t="str">
        <f xml:space="preserve"> CONCATENATE("I-",A72)</f>
        <v>I-0007</v>
      </c>
      <c r="C72" s="36" t="s">
        <v>2242</v>
      </c>
      <c r="D72" s="32"/>
    </row>
    <row r="73" spans="1:4" x14ac:dyDescent="0.2">
      <c r="A73" s="34" t="s">
        <v>2186</v>
      </c>
      <c r="B73" s="37" t="str">
        <f>CONCATENATE($B$72,".",A73)</f>
        <v>I-0007.0001</v>
      </c>
      <c r="C73" s="38" t="s">
        <v>2243</v>
      </c>
      <c r="D73" s="32" t="s">
        <v>1698</v>
      </c>
    </row>
    <row r="74" spans="1:4" x14ac:dyDescent="0.2">
      <c r="A74" s="34" t="s">
        <v>2185</v>
      </c>
      <c r="B74" s="37" t="str">
        <f>CONCATENATE($B$72,".",A74)</f>
        <v>I-0007.0002</v>
      </c>
      <c r="C74" s="38" t="s">
        <v>2244</v>
      </c>
      <c r="D74" s="32" t="s">
        <v>1698</v>
      </c>
    </row>
    <row r="75" spans="1:4" x14ac:dyDescent="0.2">
      <c r="A75" s="34" t="s">
        <v>2189</v>
      </c>
      <c r="B75" s="37" t="str">
        <f>CONCATENATE($B$72,".",A75)</f>
        <v>I-0007.0003</v>
      </c>
      <c r="C75" s="38" t="s">
        <v>2245</v>
      </c>
      <c r="D75" s="32" t="s">
        <v>1698</v>
      </c>
    </row>
    <row r="76" spans="1:4" x14ac:dyDescent="0.2">
      <c r="A76" s="34" t="s">
        <v>2195</v>
      </c>
      <c r="B76" s="37" t="str">
        <f>CONCATENATE($B$72,".",A76)</f>
        <v>I-0007.0004</v>
      </c>
      <c r="C76" s="38" t="s">
        <v>2246</v>
      </c>
      <c r="D76" s="32" t="s">
        <v>1698</v>
      </c>
    </row>
    <row r="77" spans="1:4" x14ac:dyDescent="0.2">
      <c r="A77" s="34"/>
      <c r="B77" s="32"/>
      <c r="C77" s="38"/>
      <c r="D77" s="32"/>
    </row>
    <row r="78" spans="1:4" x14ac:dyDescent="0.2">
      <c r="A78" s="34"/>
      <c r="B78" s="32"/>
      <c r="C78" s="38"/>
      <c r="D78" s="32"/>
    </row>
    <row r="79" spans="1:4" x14ac:dyDescent="0.2">
      <c r="A79" s="34" t="s">
        <v>2208</v>
      </c>
      <c r="B79" s="35" t="str">
        <f xml:space="preserve"> CONCATENATE("I-",A79)</f>
        <v>I-0008</v>
      </c>
      <c r="C79" s="36" t="s">
        <v>2247</v>
      </c>
      <c r="D79" s="32"/>
    </row>
    <row r="80" spans="1:4" x14ac:dyDescent="0.2">
      <c r="A80" s="34" t="s">
        <v>2186</v>
      </c>
      <c r="B80" s="37" t="str">
        <f>CONCATENATE($B$79,".",A80)</f>
        <v>I-0008.0001</v>
      </c>
      <c r="C80" s="38" t="s">
        <v>2248</v>
      </c>
      <c r="D80" s="32" t="s">
        <v>1698</v>
      </c>
    </row>
    <row r="81" spans="1:4" x14ac:dyDescent="0.2">
      <c r="A81" s="34" t="s">
        <v>2185</v>
      </c>
      <c r="B81" s="37" t="str">
        <f>CONCATENATE($B$79,".",A81)</f>
        <v>I-0008.0002</v>
      </c>
      <c r="C81" s="38" t="s">
        <v>2249</v>
      </c>
      <c r="D81" s="32" t="s">
        <v>1698</v>
      </c>
    </row>
    <row r="82" spans="1:4" x14ac:dyDescent="0.2">
      <c r="A82" s="34" t="s">
        <v>2189</v>
      </c>
      <c r="B82" s="37" t="str">
        <f>CONCATENATE($B$79,".",A82)</f>
        <v>I-0008.0003</v>
      </c>
      <c r="C82" s="38" t="s">
        <v>2250</v>
      </c>
      <c r="D82" s="32" t="s">
        <v>1698</v>
      </c>
    </row>
    <row r="83" spans="1:4" x14ac:dyDescent="0.2">
      <c r="A83" s="34" t="s">
        <v>2195</v>
      </c>
      <c r="B83" s="37" t="str">
        <f>CONCATENATE($B$79,".",A83)</f>
        <v>I-0008.0004</v>
      </c>
      <c r="C83" s="38" t="s">
        <v>2251</v>
      </c>
      <c r="D83" s="32" t="s">
        <v>1698</v>
      </c>
    </row>
    <row r="84" spans="1:4" x14ac:dyDescent="0.2">
      <c r="B84" s="32"/>
      <c r="C84" s="38"/>
      <c r="D84" s="32"/>
    </row>
    <row r="85" spans="1:4" x14ac:dyDescent="0.2">
      <c r="B85" s="32"/>
      <c r="C85" s="38"/>
      <c r="D85" s="32"/>
    </row>
    <row r="86" spans="1:4" x14ac:dyDescent="0.2">
      <c r="A86" s="34" t="s">
        <v>2210</v>
      </c>
      <c r="B86" s="35" t="str">
        <f xml:space="preserve"> CONCATENATE("I-",A86)</f>
        <v>I-0009</v>
      </c>
      <c r="C86" s="36" t="s">
        <v>2252</v>
      </c>
      <c r="D86" s="32"/>
    </row>
    <row r="87" spans="1:4" x14ac:dyDescent="0.2">
      <c r="A87" s="34" t="s">
        <v>2186</v>
      </c>
      <c r="B87" s="37" t="str">
        <f>CONCATENATE($B$86,".",A87)</f>
        <v>I-0009.0001</v>
      </c>
      <c r="C87" s="38" t="s">
        <v>2253</v>
      </c>
      <c r="D87" s="32" t="s">
        <v>1698</v>
      </c>
    </row>
    <row r="88" spans="1:4" x14ac:dyDescent="0.2">
      <c r="A88" s="34" t="s">
        <v>2185</v>
      </c>
      <c r="B88" s="37" t="str">
        <f>CONCATENATE($B$86,".",A88)</f>
        <v>I-0009.0002</v>
      </c>
      <c r="C88" s="38" t="s">
        <v>2254</v>
      </c>
      <c r="D88" s="32" t="s">
        <v>1698</v>
      </c>
    </row>
    <row r="89" spans="1:4" x14ac:dyDescent="0.2">
      <c r="B89" s="32"/>
      <c r="C89" s="38"/>
      <c r="D89" s="32"/>
    </row>
    <row r="90" spans="1:4" x14ac:dyDescent="0.2">
      <c r="B90" s="32"/>
      <c r="C90" s="38"/>
      <c r="D90" s="32"/>
    </row>
    <row r="91" spans="1:4" x14ac:dyDescent="0.2">
      <c r="A91" s="34" t="s">
        <v>2212</v>
      </c>
      <c r="B91" s="35" t="str">
        <f xml:space="preserve"> CONCATENATE("I-",A91)</f>
        <v>I-0010</v>
      </c>
      <c r="C91" s="36" t="s">
        <v>2255</v>
      </c>
      <c r="D91" s="32"/>
    </row>
    <row r="92" spans="1:4" x14ac:dyDescent="0.2">
      <c r="A92" s="34" t="s">
        <v>2186</v>
      </c>
      <c r="B92" s="37" t="str">
        <f>CONCATENATE($B$91,".",A92)</f>
        <v>I-0010.0001</v>
      </c>
      <c r="C92" s="38" t="s">
        <v>2256</v>
      </c>
      <c r="D92" s="32" t="s">
        <v>1698</v>
      </c>
    </row>
    <row r="93" spans="1:4" x14ac:dyDescent="0.2">
      <c r="A93" s="34" t="s">
        <v>2185</v>
      </c>
      <c r="B93" s="37" t="str">
        <f t="shared" ref="B93:B98" si="4">CONCATENATE($B$91,".",A93)</f>
        <v>I-0010.0002</v>
      </c>
      <c r="C93" s="38" t="s">
        <v>2257</v>
      </c>
      <c r="D93" s="32" t="s">
        <v>1698</v>
      </c>
    </row>
    <row r="94" spans="1:4" x14ac:dyDescent="0.2">
      <c r="A94" s="34" t="s">
        <v>2189</v>
      </c>
      <c r="B94" s="37" t="str">
        <f t="shared" si="4"/>
        <v>I-0010.0003</v>
      </c>
      <c r="C94" s="38" t="s">
        <v>2258</v>
      </c>
      <c r="D94" s="32" t="s">
        <v>1698</v>
      </c>
    </row>
    <row r="95" spans="1:4" x14ac:dyDescent="0.2">
      <c r="A95" s="34" t="s">
        <v>2195</v>
      </c>
      <c r="B95" s="37" t="str">
        <f t="shared" si="4"/>
        <v>I-0010.0004</v>
      </c>
      <c r="C95" s="38" t="s">
        <v>2259</v>
      </c>
      <c r="D95" s="32" t="s">
        <v>1698</v>
      </c>
    </row>
    <row r="96" spans="1:4" x14ac:dyDescent="0.2">
      <c r="A96" s="34" t="s">
        <v>2202</v>
      </c>
      <c r="B96" s="37" t="str">
        <f t="shared" si="4"/>
        <v>I-0010.0005</v>
      </c>
      <c r="C96" s="38" t="s">
        <v>2260</v>
      </c>
      <c r="D96" s="32" t="s">
        <v>1698</v>
      </c>
    </row>
    <row r="97" spans="1:4" x14ac:dyDescent="0.2">
      <c r="A97" s="34" t="s">
        <v>2204</v>
      </c>
      <c r="B97" s="37" t="str">
        <f t="shared" si="4"/>
        <v>I-0010.0006</v>
      </c>
      <c r="C97" s="38" t="s">
        <v>2261</v>
      </c>
      <c r="D97" s="32" t="s">
        <v>1698</v>
      </c>
    </row>
    <row r="98" spans="1:4" x14ac:dyDescent="0.2">
      <c r="A98" s="34" t="s">
        <v>2206</v>
      </c>
      <c r="B98" s="37" t="str">
        <f t="shared" si="4"/>
        <v>I-0010.0007</v>
      </c>
      <c r="C98" s="38" t="s">
        <v>2262</v>
      </c>
      <c r="D98" s="32" t="s">
        <v>1698</v>
      </c>
    </row>
    <row r="99" spans="1:4" x14ac:dyDescent="0.2">
      <c r="B99" s="32"/>
      <c r="C99" s="38"/>
      <c r="D99" s="32"/>
    </row>
    <row r="100" spans="1:4" x14ac:dyDescent="0.2">
      <c r="B100" s="32"/>
      <c r="C100" s="38"/>
      <c r="D100" s="32"/>
    </row>
    <row r="101" spans="1:4" x14ac:dyDescent="0.2">
      <c r="A101" s="34" t="s">
        <v>2214</v>
      </c>
      <c r="B101" s="35" t="str">
        <f xml:space="preserve"> CONCATENATE("I-",A101)</f>
        <v>I-0011</v>
      </c>
      <c r="C101" s="36" t="s">
        <v>1703</v>
      </c>
      <c r="D101" s="32"/>
    </row>
    <row r="102" spans="1:4" x14ac:dyDescent="0.2">
      <c r="A102" s="34" t="s">
        <v>2186</v>
      </c>
      <c r="B102" s="37" t="str">
        <f>CONCATENATE($B$101,".",A102)</f>
        <v>I-0011.0001</v>
      </c>
      <c r="C102" s="38" t="s">
        <v>2263</v>
      </c>
      <c r="D102" s="32" t="s">
        <v>1698</v>
      </c>
    </row>
    <row r="103" spans="1:4" x14ac:dyDescent="0.2">
      <c r="A103" s="34" t="s">
        <v>2185</v>
      </c>
      <c r="B103" s="37" t="str">
        <f>CONCATENATE($B$101,".",A103)</f>
        <v>I-0011.0002</v>
      </c>
      <c r="C103" s="38" t="s">
        <v>2264</v>
      </c>
      <c r="D103" s="32" t="s">
        <v>1698</v>
      </c>
    </row>
    <row r="104" spans="1:4" x14ac:dyDescent="0.2">
      <c r="A104" s="34" t="s">
        <v>2189</v>
      </c>
      <c r="B104" s="37" t="str">
        <f>CONCATENATE($B$101,".",A104)</f>
        <v>I-0011.0003</v>
      </c>
      <c r="C104" s="38" t="s">
        <v>2265</v>
      </c>
      <c r="D104" s="32" t="s">
        <v>1698</v>
      </c>
    </row>
    <row r="105" spans="1:4" x14ac:dyDescent="0.2">
      <c r="A105" s="34" t="s">
        <v>2195</v>
      </c>
      <c r="B105" s="37" t="str">
        <f>CONCATENATE($B$101,".",A105)</f>
        <v>I-0011.0004</v>
      </c>
      <c r="C105" s="38" t="s">
        <v>2266</v>
      </c>
      <c r="D105" s="32" t="s">
        <v>1698</v>
      </c>
    </row>
    <row r="106" spans="1:4" x14ac:dyDescent="0.2">
      <c r="A106" s="34" t="s">
        <v>2202</v>
      </c>
      <c r="B106" s="37" t="str">
        <f>CONCATENATE($B$101,".",A106)</f>
        <v>I-0011.0005</v>
      </c>
      <c r="C106" s="38" t="s">
        <v>2267</v>
      </c>
      <c r="D106" s="32" t="s">
        <v>1698</v>
      </c>
    </row>
    <row r="107" spans="1:4" x14ac:dyDescent="0.2">
      <c r="B107" s="32"/>
      <c r="C107" s="38"/>
      <c r="D107" s="32"/>
    </row>
    <row r="108" spans="1:4" x14ac:dyDescent="0.2">
      <c r="B108" s="32"/>
      <c r="C108" s="38"/>
      <c r="D108" s="32"/>
    </row>
    <row r="109" spans="1:4" x14ac:dyDescent="0.2">
      <c r="A109" s="34" t="s">
        <v>2216</v>
      </c>
      <c r="B109" s="35" t="str">
        <f xml:space="preserve"> CONCATENATE("I-",A109)</f>
        <v>I-0012</v>
      </c>
      <c r="C109" s="36" t="s">
        <v>2268</v>
      </c>
      <c r="D109" s="32"/>
    </row>
    <row r="110" spans="1:4" x14ac:dyDescent="0.2">
      <c r="A110" s="34" t="s">
        <v>2186</v>
      </c>
      <c r="B110" s="37" t="str">
        <f t="shared" ref="B110:B115" si="5">CONCATENATE($B$109,".",A110)</f>
        <v>I-0012.0001</v>
      </c>
      <c r="C110" s="38" t="s">
        <v>2269</v>
      </c>
      <c r="D110" s="32" t="s">
        <v>1698</v>
      </c>
    </row>
    <row r="111" spans="1:4" x14ac:dyDescent="0.2">
      <c r="A111" s="34" t="s">
        <v>2185</v>
      </c>
      <c r="B111" s="37" t="str">
        <f t="shared" si="5"/>
        <v>I-0012.0002</v>
      </c>
      <c r="C111" s="38" t="s">
        <v>2270</v>
      </c>
      <c r="D111" s="32" t="s">
        <v>1698</v>
      </c>
    </row>
    <row r="112" spans="1:4" x14ac:dyDescent="0.2">
      <c r="A112" s="34" t="s">
        <v>2189</v>
      </c>
      <c r="B112" s="37" t="str">
        <f t="shared" si="5"/>
        <v>I-0012.0003</v>
      </c>
      <c r="C112" s="38" t="s">
        <v>2271</v>
      </c>
      <c r="D112" s="32" t="s">
        <v>1698</v>
      </c>
    </row>
    <row r="113" spans="1:4" x14ac:dyDescent="0.2">
      <c r="A113" s="34" t="s">
        <v>2195</v>
      </c>
      <c r="B113" s="37" t="str">
        <f t="shared" si="5"/>
        <v>I-0012.0004</v>
      </c>
      <c r="C113" s="38" t="s">
        <v>2272</v>
      </c>
      <c r="D113" s="32" t="s">
        <v>1698</v>
      </c>
    </row>
    <row r="114" spans="1:4" x14ac:dyDescent="0.2">
      <c r="A114" s="34" t="s">
        <v>2202</v>
      </c>
      <c r="B114" s="37" t="str">
        <f t="shared" si="5"/>
        <v>I-0012.0005</v>
      </c>
      <c r="C114" s="38" t="s">
        <v>2273</v>
      </c>
      <c r="D114" s="32" t="s">
        <v>1698</v>
      </c>
    </row>
    <row r="115" spans="1:4" x14ac:dyDescent="0.2">
      <c r="A115" s="34" t="s">
        <v>2204</v>
      </c>
      <c r="B115" s="37" t="str">
        <f t="shared" si="5"/>
        <v>I-0012.0006</v>
      </c>
      <c r="C115" s="38" t="s">
        <v>2274</v>
      </c>
      <c r="D115" s="32" t="s">
        <v>1698</v>
      </c>
    </row>
    <row r="116" spans="1:4" x14ac:dyDescent="0.2">
      <c r="B116" s="39"/>
      <c r="C116" s="39"/>
      <c r="D116" s="32"/>
    </row>
    <row r="117" spans="1:4" x14ac:dyDescent="0.2">
      <c r="B117" s="32"/>
      <c r="C117" s="38"/>
      <c r="D117" s="32"/>
    </row>
    <row r="118" spans="1:4" x14ac:dyDescent="0.2">
      <c r="A118" s="34" t="s">
        <v>2275</v>
      </c>
      <c r="B118" s="35" t="str">
        <f xml:space="preserve"> CONCATENATE("I-",A118)</f>
        <v>I-0013</v>
      </c>
      <c r="C118" s="36" t="s">
        <v>1704</v>
      </c>
      <c r="D118" s="32"/>
    </row>
    <row r="119" spans="1:4" x14ac:dyDescent="0.2">
      <c r="A119" s="34" t="s">
        <v>2186</v>
      </c>
      <c r="B119" s="37" t="str">
        <f>CONCATENATE($B$118,".",A119)</f>
        <v>I-0013.0001</v>
      </c>
      <c r="C119" s="38" t="s">
        <v>2276</v>
      </c>
      <c r="D119" s="32" t="s">
        <v>1698</v>
      </c>
    </row>
    <row r="120" spans="1:4" x14ac:dyDescent="0.2">
      <c r="A120" s="34" t="s">
        <v>2185</v>
      </c>
      <c r="B120" s="37" t="str">
        <f t="shared" ref="B120:B131" si="6">CONCATENATE($B$118,".",A120)</f>
        <v>I-0013.0002</v>
      </c>
      <c r="C120" s="38" t="s">
        <v>2277</v>
      </c>
      <c r="D120" s="32" t="s">
        <v>1698</v>
      </c>
    </row>
    <row r="121" spans="1:4" x14ac:dyDescent="0.2">
      <c r="A121" s="34" t="s">
        <v>2189</v>
      </c>
      <c r="B121" s="37" t="str">
        <f t="shared" si="6"/>
        <v>I-0013.0003</v>
      </c>
      <c r="C121" s="38" t="s">
        <v>2278</v>
      </c>
      <c r="D121" s="32" t="s">
        <v>1698</v>
      </c>
    </row>
    <row r="122" spans="1:4" x14ac:dyDescent="0.2">
      <c r="A122" s="34" t="s">
        <v>2195</v>
      </c>
      <c r="B122" s="37" t="str">
        <f t="shared" si="6"/>
        <v>I-0013.0004</v>
      </c>
      <c r="C122" s="38" t="s">
        <v>2279</v>
      </c>
      <c r="D122" s="32" t="s">
        <v>1698</v>
      </c>
    </row>
    <row r="123" spans="1:4" x14ac:dyDescent="0.2">
      <c r="A123" s="34" t="s">
        <v>2202</v>
      </c>
      <c r="B123" s="37" t="str">
        <f t="shared" si="6"/>
        <v>I-0013.0005</v>
      </c>
      <c r="C123" s="38" t="s">
        <v>2280</v>
      </c>
      <c r="D123" s="32" t="s">
        <v>1698</v>
      </c>
    </row>
    <row r="124" spans="1:4" x14ac:dyDescent="0.2">
      <c r="A124" s="34" t="s">
        <v>2204</v>
      </c>
      <c r="B124" s="37" t="str">
        <f t="shared" si="6"/>
        <v>I-0013.0006</v>
      </c>
      <c r="C124" s="38" t="s">
        <v>2281</v>
      </c>
      <c r="D124" s="32" t="s">
        <v>1698</v>
      </c>
    </row>
    <row r="125" spans="1:4" x14ac:dyDescent="0.2">
      <c r="A125" s="34" t="s">
        <v>2206</v>
      </c>
      <c r="B125" s="37" t="str">
        <f t="shared" si="6"/>
        <v>I-0013.0007</v>
      </c>
      <c r="C125" s="38" t="s">
        <v>2282</v>
      </c>
      <c r="D125" s="32" t="s">
        <v>1698</v>
      </c>
    </row>
    <row r="126" spans="1:4" x14ac:dyDescent="0.2">
      <c r="A126" s="34" t="s">
        <v>2208</v>
      </c>
      <c r="B126" s="37" t="str">
        <f t="shared" si="6"/>
        <v>I-0013.0008</v>
      </c>
      <c r="C126" s="38" t="s">
        <v>2283</v>
      </c>
      <c r="D126" s="32" t="s">
        <v>1698</v>
      </c>
    </row>
    <row r="127" spans="1:4" x14ac:dyDescent="0.2">
      <c r="A127" s="34"/>
      <c r="B127" s="37"/>
      <c r="C127" s="38"/>
      <c r="D127" s="32"/>
    </row>
    <row r="128" spans="1:4" x14ac:dyDescent="0.2">
      <c r="A128" s="34" t="s">
        <v>2212</v>
      </c>
      <c r="B128" s="37" t="str">
        <f t="shared" si="6"/>
        <v>I-0013.0010</v>
      </c>
      <c r="C128" s="38" t="s">
        <v>2284</v>
      </c>
      <c r="D128" s="32" t="s">
        <v>1698</v>
      </c>
    </row>
    <row r="129" spans="1:4" x14ac:dyDescent="0.2">
      <c r="A129" s="34" t="s">
        <v>2214</v>
      </c>
      <c r="B129" s="37" t="str">
        <f t="shared" si="6"/>
        <v>I-0013.0011</v>
      </c>
      <c r="C129" s="38" t="s">
        <v>2285</v>
      </c>
      <c r="D129" s="32" t="s">
        <v>1698</v>
      </c>
    </row>
    <row r="130" spans="1:4" x14ac:dyDescent="0.2">
      <c r="A130" s="34" t="s">
        <v>2216</v>
      </c>
      <c r="B130" s="37" t="str">
        <f t="shared" si="6"/>
        <v>I-0013.0012</v>
      </c>
      <c r="C130" s="38" t="s">
        <v>2286</v>
      </c>
      <c r="D130" s="32" t="s">
        <v>1698</v>
      </c>
    </row>
    <row r="131" spans="1:4" x14ac:dyDescent="0.2">
      <c r="A131" s="34" t="s">
        <v>2275</v>
      </c>
      <c r="B131" s="37" t="str">
        <f t="shared" si="6"/>
        <v>I-0013.0013</v>
      </c>
      <c r="C131" s="38" t="s">
        <v>2287</v>
      </c>
      <c r="D131" s="32" t="s">
        <v>1698</v>
      </c>
    </row>
    <row r="132" spans="1:4" x14ac:dyDescent="0.2">
      <c r="B132" s="32"/>
      <c r="C132" s="38"/>
      <c r="D132" s="32"/>
    </row>
    <row r="133" spans="1:4" x14ac:dyDescent="0.2">
      <c r="B133" s="32"/>
      <c r="C133" s="38"/>
      <c r="D133" s="32"/>
    </row>
    <row r="134" spans="1:4" x14ac:dyDescent="0.2">
      <c r="A134" s="34" t="s">
        <v>2288</v>
      </c>
      <c r="B134" s="35" t="str">
        <f xml:space="preserve"> CONCATENATE("I-",A134)</f>
        <v>I-0014</v>
      </c>
      <c r="C134" s="36" t="s">
        <v>2289</v>
      </c>
      <c r="D134" s="32"/>
    </row>
    <row r="135" spans="1:4" x14ac:dyDescent="0.2">
      <c r="A135" s="34" t="s">
        <v>2186</v>
      </c>
      <c r="B135" s="37" t="str">
        <f>CONCATENATE($B$134,".",A135)</f>
        <v>I-0014.0001</v>
      </c>
      <c r="C135" s="38" t="s">
        <v>2290</v>
      </c>
      <c r="D135" s="32" t="s">
        <v>1698</v>
      </c>
    </row>
    <row r="136" spans="1:4" x14ac:dyDescent="0.2">
      <c r="A136" s="34" t="s">
        <v>2185</v>
      </c>
      <c r="B136" s="37" t="str">
        <f>CONCATENATE($B$134,".",A136)</f>
        <v>I-0014.0002</v>
      </c>
      <c r="C136" s="38" t="s">
        <v>2291</v>
      </c>
      <c r="D136" s="32" t="s">
        <v>1698</v>
      </c>
    </row>
    <row r="137" spans="1:4" x14ac:dyDescent="0.2">
      <c r="B137" s="40"/>
      <c r="C137" s="38"/>
      <c r="D137" s="32"/>
    </row>
    <row r="138" spans="1:4" x14ac:dyDescent="0.2">
      <c r="B138" s="39"/>
      <c r="C138" s="39"/>
      <c r="D138" s="32"/>
    </row>
    <row r="139" spans="1:4" x14ac:dyDescent="0.2">
      <c r="A139" s="34" t="s">
        <v>2292</v>
      </c>
      <c r="B139" s="35" t="str">
        <f xml:space="preserve"> CONCATENATE("I-",A139)</f>
        <v>I-0015</v>
      </c>
      <c r="C139" s="36" t="s">
        <v>2293</v>
      </c>
      <c r="D139" s="32"/>
    </row>
    <row r="140" spans="1:4" x14ac:dyDescent="0.2">
      <c r="A140" s="34" t="s">
        <v>2186</v>
      </c>
      <c r="B140" s="37" t="str">
        <f>CONCATENATE($B$139,".",A140)</f>
        <v>I-0015.0001</v>
      </c>
      <c r="C140" s="38" t="s">
        <v>2294</v>
      </c>
      <c r="D140" s="32" t="s">
        <v>1698</v>
      </c>
    </row>
    <row r="141" spans="1:4" x14ac:dyDescent="0.2">
      <c r="A141" s="34" t="s">
        <v>2185</v>
      </c>
      <c r="B141" s="37" t="str">
        <f t="shared" ref="B141:B151" si="7">CONCATENATE($B$139,".",A141)</f>
        <v>I-0015.0002</v>
      </c>
      <c r="C141" s="38" t="s">
        <v>2295</v>
      </c>
      <c r="D141" s="32" t="s">
        <v>1698</v>
      </c>
    </row>
    <row r="142" spans="1:4" x14ac:dyDescent="0.2">
      <c r="A142" s="34" t="s">
        <v>2189</v>
      </c>
      <c r="B142" s="37" t="str">
        <f t="shared" si="7"/>
        <v>I-0015.0003</v>
      </c>
      <c r="C142" s="38" t="s">
        <v>2296</v>
      </c>
      <c r="D142" s="32" t="s">
        <v>1698</v>
      </c>
    </row>
    <row r="143" spans="1:4" x14ac:dyDescent="0.2">
      <c r="A143" s="34"/>
      <c r="B143" s="37"/>
      <c r="C143" s="39"/>
      <c r="D143" s="32"/>
    </row>
    <row r="144" spans="1:4" x14ac:dyDescent="0.2">
      <c r="A144" s="34" t="s">
        <v>2212</v>
      </c>
      <c r="B144" s="37" t="str">
        <f t="shared" si="7"/>
        <v>I-0015.0010</v>
      </c>
      <c r="C144" s="38" t="s">
        <v>2297</v>
      </c>
      <c r="D144" s="32" t="s">
        <v>1698</v>
      </c>
    </row>
    <row r="145" spans="1:4" x14ac:dyDescent="0.2">
      <c r="A145" s="34" t="s">
        <v>2214</v>
      </c>
      <c r="B145" s="37" t="str">
        <f t="shared" si="7"/>
        <v>I-0015.0011</v>
      </c>
      <c r="C145" s="38" t="s">
        <v>2298</v>
      </c>
      <c r="D145" s="32" t="s">
        <v>1698</v>
      </c>
    </row>
    <row r="146" spans="1:4" x14ac:dyDescent="0.2">
      <c r="B146" s="37"/>
      <c r="C146" s="38"/>
      <c r="D146" s="32"/>
    </row>
    <row r="147" spans="1:4" x14ac:dyDescent="0.2">
      <c r="A147" s="34" t="s">
        <v>2239</v>
      </c>
      <c r="B147" s="37" t="str">
        <f t="shared" si="7"/>
        <v>I-0015.0020</v>
      </c>
      <c r="C147" s="38" t="s">
        <v>2299</v>
      </c>
      <c r="D147" s="32" t="s">
        <v>1698</v>
      </c>
    </row>
    <row r="148" spans="1:4" x14ac:dyDescent="0.2">
      <c r="A148" s="34" t="s">
        <v>2225</v>
      </c>
      <c r="B148" s="37" t="str">
        <f t="shared" si="7"/>
        <v>I-0015.0021</v>
      </c>
      <c r="C148" s="38" t="s">
        <v>2300</v>
      </c>
      <c r="D148" s="32" t="s">
        <v>1698</v>
      </c>
    </row>
    <row r="149" spans="1:4" x14ac:dyDescent="0.2">
      <c r="A149" s="34" t="s">
        <v>2226</v>
      </c>
      <c r="B149" s="37" t="str">
        <f t="shared" si="7"/>
        <v>I-0015.0022</v>
      </c>
      <c r="C149" s="38" t="s">
        <v>2301</v>
      </c>
      <c r="D149" s="32" t="s">
        <v>1698</v>
      </c>
    </row>
    <row r="150" spans="1:4" x14ac:dyDescent="0.2">
      <c r="B150" s="37"/>
      <c r="C150" s="38"/>
      <c r="D150" s="35"/>
    </row>
    <row r="151" spans="1:4" x14ac:dyDescent="0.2">
      <c r="A151" s="34" t="s">
        <v>2302</v>
      </c>
      <c r="B151" s="37" t="str">
        <f t="shared" si="7"/>
        <v>I-0015.0030</v>
      </c>
      <c r="C151" s="38" t="s">
        <v>2303</v>
      </c>
      <c r="D151" s="32" t="s">
        <v>1698</v>
      </c>
    </row>
    <row r="152" spans="1:4" x14ac:dyDescent="0.2">
      <c r="B152" s="32"/>
      <c r="C152" s="38"/>
      <c r="D152" s="32"/>
    </row>
    <row r="153" spans="1:4" x14ac:dyDescent="0.2">
      <c r="B153" s="32"/>
      <c r="C153" s="38"/>
      <c r="D153" s="32"/>
    </row>
    <row r="154" spans="1:4" x14ac:dyDescent="0.2">
      <c r="A154" s="34" t="s">
        <v>2304</v>
      </c>
      <c r="B154" s="35" t="str">
        <f xml:space="preserve"> CONCATENATE("I-",A154)</f>
        <v>I-0016</v>
      </c>
      <c r="C154" s="36" t="s">
        <v>2305</v>
      </c>
      <c r="D154" s="32"/>
    </row>
    <row r="155" spans="1:4" x14ac:dyDescent="0.2">
      <c r="A155" s="34" t="s">
        <v>2186</v>
      </c>
      <c r="B155" s="37" t="str">
        <f>CONCATENATE($B$154,".",A155)</f>
        <v>I-0016.0001</v>
      </c>
      <c r="C155" s="38" t="s">
        <v>2306</v>
      </c>
      <c r="D155" s="32" t="s">
        <v>1698</v>
      </c>
    </row>
    <row r="156" spans="1:4" x14ac:dyDescent="0.2">
      <c r="A156" s="34" t="s">
        <v>2185</v>
      </c>
      <c r="B156" s="37" t="str">
        <f t="shared" ref="B156:B163" si="8">CONCATENATE($B$154,".",A156)</f>
        <v>I-0016.0002</v>
      </c>
      <c r="C156" s="38" t="s">
        <v>2307</v>
      </c>
      <c r="D156" s="32" t="s">
        <v>1698</v>
      </c>
    </row>
    <row r="157" spans="1:4" x14ac:dyDescent="0.2">
      <c r="A157" s="34" t="s">
        <v>2189</v>
      </c>
      <c r="B157" s="37" t="str">
        <f t="shared" si="8"/>
        <v>I-0016.0003</v>
      </c>
      <c r="C157" s="38" t="s">
        <v>2308</v>
      </c>
      <c r="D157" s="32" t="s">
        <v>1698</v>
      </c>
    </row>
    <row r="158" spans="1:4" x14ac:dyDescent="0.2">
      <c r="A158" s="34" t="s">
        <v>2195</v>
      </c>
      <c r="B158" s="37" t="str">
        <f t="shared" si="8"/>
        <v>I-0016.0004</v>
      </c>
      <c r="C158" s="38" t="s">
        <v>2309</v>
      </c>
      <c r="D158" s="32" t="s">
        <v>1698</v>
      </c>
    </row>
    <row r="159" spans="1:4" x14ac:dyDescent="0.2">
      <c r="A159" s="34"/>
      <c r="B159" s="37"/>
      <c r="C159" s="38"/>
      <c r="D159" s="32"/>
    </row>
    <row r="160" spans="1:4" x14ac:dyDescent="0.2">
      <c r="A160" s="34" t="s">
        <v>2212</v>
      </c>
      <c r="B160" s="37" t="str">
        <f t="shared" si="8"/>
        <v>I-0016.0010</v>
      </c>
      <c r="C160" s="38" t="s">
        <v>2310</v>
      </c>
      <c r="D160" s="32" t="s">
        <v>1698</v>
      </c>
    </row>
    <row r="161" spans="1:4" x14ac:dyDescent="0.2">
      <c r="A161" s="34" t="s">
        <v>2214</v>
      </c>
      <c r="B161" s="37" t="str">
        <f t="shared" si="8"/>
        <v>I-0016.0011</v>
      </c>
      <c r="C161" s="38" t="s">
        <v>2311</v>
      </c>
      <c r="D161" s="32" t="s">
        <v>1698</v>
      </c>
    </row>
    <row r="162" spans="1:4" x14ac:dyDescent="0.2">
      <c r="A162" s="34" t="s">
        <v>2216</v>
      </c>
      <c r="B162" s="37" t="str">
        <f t="shared" si="8"/>
        <v>I-0016.0012</v>
      </c>
      <c r="C162" s="38" t="s">
        <v>2312</v>
      </c>
      <c r="D162" s="32" t="s">
        <v>1698</v>
      </c>
    </row>
    <row r="163" spans="1:4" x14ac:dyDescent="0.2">
      <c r="A163" s="34" t="s">
        <v>2275</v>
      </c>
      <c r="B163" s="37" t="str">
        <f t="shared" si="8"/>
        <v>I-0016.0013</v>
      </c>
      <c r="C163" s="38" t="s">
        <v>2313</v>
      </c>
      <c r="D163" s="32" t="s">
        <v>1698</v>
      </c>
    </row>
    <row r="164" spans="1:4" x14ac:dyDescent="0.2">
      <c r="A164" s="33"/>
      <c r="B164" s="32"/>
      <c r="C164" s="38"/>
      <c r="D164" s="32"/>
    </row>
    <row r="165" spans="1:4" x14ac:dyDescent="0.2">
      <c r="B165" s="32"/>
      <c r="C165" s="38"/>
      <c r="D165" s="32"/>
    </row>
    <row r="166" spans="1:4" x14ac:dyDescent="0.2">
      <c r="A166" s="34" t="s">
        <v>2314</v>
      </c>
      <c r="B166" s="35" t="str">
        <f xml:space="preserve"> CONCATENATE("I-",A166)</f>
        <v>I-0017</v>
      </c>
      <c r="C166" s="36" t="s">
        <v>2315</v>
      </c>
      <c r="D166" s="32"/>
    </row>
    <row r="167" spans="1:4" x14ac:dyDescent="0.2">
      <c r="A167" s="34" t="s">
        <v>2186</v>
      </c>
      <c r="B167" s="37" t="str">
        <f>CONCATENATE($B$166,".",A167)</f>
        <v>I-0017.0001</v>
      </c>
      <c r="C167" s="38" t="s">
        <v>2316</v>
      </c>
      <c r="D167" s="32" t="s">
        <v>1696</v>
      </c>
    </row>
    <row r="168" spans="1:4" x14ac:dyDescent="0.2">
      <c r="A168" s="34" t="s">
        <v>2185</v>
      </c>
      <c r="B168" s="37" t="str">
        <f t="shared" ref="B168:B175" si="9">CONCATENATE($B$166,".",A168)</f>
        <v>I-0017.0002</v>
      </c>
      <c r="C168" s="38" t="s">
        <v>2317</v>
      </c>
      <c r="D168" s="32" t="s">
        <v>1696</v>
      </c>
    </row>
    <row r="169" spans="1:4" x14ac:dyDescent="0.2">
      <c r="A169" s="34" t="s">
        <v>2189</v>
      </c>
      <c r="B169" s="37" t="str">
        <f t="shared" si="9"/>
        <v>I-0017.0003</v>
      </c>
      <c r="C169" s="38" t="s">
        <v>2318</v>
      </c>
      <c r="D169" s="32" t="s">
        <v>1696</v>
      </c>
    </row>
    <row r="170" spans="1:4" x14ac:dyDescent="0.2">
      <c r="A170" s="34" t="s">
        <v>2195</v>
      </c>
      <c r="B170" s="37" t="str">
        <f t="shared" si="9"/>
        <v>I-0017.0004</v>
      </c>
      <c r="C170" s="38" t="s">
        <v>2319</v>
      </c>
      <c r="D170" s="32" t="s">
        <v>1800</v>
      </c>
    </row>
    <row r="171" spans="1:4" x14ac:dyDescent="0.2">
      <c r="A171" s="34" t="s">
        <v>2202</v>
      </c>
      <c r="B171" s="37" t="str">
        <f t="shared" si="9"/>
        <v>I-0017.0005</v>
      </c>
      <c r="C171" s="38" t="s">
        <v>2320</v>
      </c>
      <c r="D171" s="32" t="s">
        <v>1800</v>
      </c>
    </row>
    <row r="172" spans="1:4" x14ac:dyDescent="0.2">
      <c r="A172" s="34" t="s">
        <v>2204</v>
      </c>
      <c r="B172" s="37" t="str">
        <f t="shared" si="9"/>
        <v>I-0017.0006</v>
      </c>
      <c r="C172" s="38" t="s">
        <v>2321</v>
      </c>
      <c r="D172" s="32" t="s">
        <v>1698</v>
      </c>
    </row>
    <row r="173" spans="1:4" x14ac:dyDescent="0.2">
      <c r="A173" s="34" t="s">
        <v>2206</v>
      </c>
      <c r="B173" s="37" t="str">
        <f t="shared" si="9"/>
        <v>I-0017.0007</v>
      </c>
      <c r="C173" s="38" t="s">
        <v>2322</v>
      </c>
      <c r="D173" s="32" t="s">
        <v>1698</v>
      </c>
    </row>
    <row r="174" spans="1:4" x14ac:dyDescent="0.2">
      <c r="A174" s="34" t="s">
        <v>2208</v>
      </c>
      <c r="B174" s="37" t="str">
        <f t="shared" si="9"/>
        <v>I-0017.0008</v>
      </c>
      <c r="C174" s="38" t="s">
        <v>2323</v>
      </c>
      <c r="D174" s="32" t="s">
        <v>1698</v>
      </c>
    </row>
    <row r="175" spans="1:4" x14ac:dyDescent="0.2">
      <c r="A175" s="34" t="s">
        <v>2210</v>
      </c>
      <c r="B175" s="37" t="str">
        <f t="shared" si="9"/>
        <v>I-0017.0009</v>
      </c>
      <c r="C175" s="38" t="s">
        <v>2324</v>
      </c>
      <c r="D175" s="32" t="s">
        <v>1696</v>
      </c>
    </row>
    <row r="176" spans="1:4" x14ac:dyDescent="0.2">
      <c r="B176" s="32"/>
      <c r="C176" s="38"/>
      <c r="D176" s="35"/>
    </row>
    <row r="177" spans="1:4" x14ac:dyDescent="0.2">
      <c r="B177" s="32"/>
      <c r="C177" s="38"/>
      <c r="D177" s="32"/>
    </row>
    <row r="178" spans="1:4" x14ac:dyDescent="0.2">
      <c r="A178" s="34" t="s">
        <v>2325</v>
      </c>
      <c r="B178" s="35" t="str">
        <f xml:space="preserve"> CONCATENATE("I-",A178)</f>
        <v>I-0018</v>
      </c>
      <c r="C178" s="36" t="s">
        <v>2326</v>
      </c>
      <c r="D178" s="35"/>
    </row>
    <row r="179" spans="1:4" x14ac:dyDescent="0.2">
      <c r="A179" s="34" t="s">
        <v>2186</v>
      </c>
      <c r="B179" s="37" t="str">
        <f>CONCATENATE($B$178,".",A179)</f>
        <v>I-0018.0001</v>
      </c>
      <c r="C179" s="38" t="s">
        <v>2327</v>
      </c>
      <c r="D179" s="32" t="s">
        <v>1696</v>
      </c>
    </row>
    <row r="180" spans="1:4" x14ac:dyDescent="0.2">
      <c r="A180" s="34" t="s">
        <v>2185</v>
      </c>
      <c r="B180" s="37" t="str">
        <f>CONCATENATE($B$178,".",A180)</f>
        <v>I-0018.0002</v>
      </c>
      <c r="C180" s="38" t="s">
        <v>2328</v>
      </c>
      <c r="D180" s="32" t="s">
        <v>1696</v>
      </c>
    </row>
    <row r="181" spans="1:4" x14ac:dyDescent="0.2">
      <c r="A181" s="34" t="s">
        <v>2189</v>
      </c>
      <c r="B181" s="37" t="str">
        <f>CONCATENATE($B$178,".",A181)</f>
        <v>I-0018.0003</v>
      </c>
      <c r="C181" s="38" t="s">
        <v>2329</v>
      </c>
      <c r="D181" s="32" t="s">
        <v>1696</v>
      </c>
    </row>
    <row r="182" spans="1:4" x14ac:dyDescent="0.2">
      <c r="A182" s="34" t="s">
        <v>2195</v>
      </c>
      <c r="B182" s="37" t="str">
        <f>CONCATENATE($B$178,".",A182)</f>
        <v>I-0018.0004</v>
      </c>
      <c r="C182" s="38" t="s">
        <v>2330</v>
      </c>
      <c r="D182" s="32" t="s">
        <v>1696</v>
      </c>
    </row>
    <row r="183" spans="1:4" x14ac:dyDescent="0.2">
      <c r="A183" s="34" t="s">
        <v>2202</v>
      </c>
      <c r="B183" s="37" t="str">
        <f>CONCATENATE($B$178,".",A183)</f>
        <v>I-0018.0005</v>
      </c>
      <c r="C183" s="38" t="s">
        <v>2331</v>
      </c>
      <c r="D183" s="32" t="s">
        <v>1701</v>
      </c>
    </row>
    <row r="184" spans="1:4" x14ac:dyDescent="0.2">
      <c r="B184" s="32"/>
      <c r="C184" s="28"/>
      <c r="D184" s="32"/>
    </row>
    <row r="185" spans="1:4" x14ac:dyDescent="0.2">
      <c r="B185" s="32"/>
      <c r="C185" s="38"/>
      <c r="D185" s="32"/>
    </row>
    <row r="186" spans="1:4" x14ac:dyDescent="0.2">
      <c r="A186" s="34" t="s">
        <v>2332</v>
      </c>
      <c r="B186" s="35" t="str">
        <f xml:space="preserve"> CONCATENATE("I-",A186)</f>
        <v>I-0019</v>
      </c>
      <c r="C186" s="36" t="s">
        <v>2333</v>
      </c>
      <c r="D186" s="32"/>
    </row>
    <row r="187" spans="1:4" x14ac:dyDescent="0.2">
      <c r="A187" s="34" t="s">
        <v>2186</v>
      </c>
      <c r="B187" s="37" t="str">
        <f t="shared" ref="B187:B192" si="10">CONCATENATE($B$186,".",A187)</f>
        <v>I-0019.0001</v>
      </c>
      <c r="C187" s="38" t="s">
        <v>817</v>
      </c>
      <c r="D187" s="32" t="s">
        <v>1696</v>
      </c>
    </row>
    <row r="188" spans="1:4" x14ac:dyDescent="0.2">
      <c r="A188" s="34" t="s">
        <v>2185</v>
      </c>
      <c r="B188" s="37" t="str">
        <f t="shared" si="10"/>
        <v>I-0019.0002</v>
      </c>
      <c r="C188" s="38" t="s">
        <v>2334</v>
      </c>
      <c r="D188" s="32" t="s">
        <v>1696</v>
      </c>
    </row>
    <row r="189" spans="1:4" x14ac:dyDescent="0.2">
      <c r="A189" s="34" t="s">
        <v>2189</v>
      </c>
      <c r="B189" s="37" t="str">
        <f t="shared" si="10"/>
        <v>I-0019.0003</v>
      </c>
      <c r="C189" s="38" t="s">
        <v>2335</v>
      </c>
      <c r="D189" s="41" t="s">
        <v>1696</v>
      </c>
    </row>
    <row r="190" spans="1:4" x14ac:dyDescent="0.2">
      <c r="A190" s="34" t="s">
        <v>2195</v>
      </c>
      <c r="B190" s="37" t="str">
        <f t="shared" si="10"/>
        <v>I-0019.0004</v>
      </c>
      <c r="C190" s="38" t="s">
        <v>2336</v>
      </c>
      <c r="D190" s="41" t="s">
        <v>1696</v>
      </c>
    </row>
    <row r="191" spans="1:4" x14ac:dyDescent="0.2">
      <c r="A191" s="34" t="s">
        <v>2202</v>
      </c>
      <c r="B191" s="37" t="str">
        <f t="shared" si="10"/>
        <v>I-0019.0005</v>
      </c>
      <c r="C191" s="38" t="s">
        <v>2337</v>
      </c>
      <c r="D191" s="41" t="s">
        <v>1696</v>
      </c>
    </row>
    <row r="192" spans="1:4" x14ac:dyDescent="0.2">
      <c r="A192" s="34" t="s">
        <v>2204</v>
      </c>
      <c r="B192" s="37" t="str">
        <f t="shared" si="10"/>
        <v>I-0019.0006</v>
      </c>
      <c r="C192" s="38" t="s">
        <v>2338</v>
      </c>
      <c r="D192" s="41" t="s">
        <v>1696</v>
      </c>
    </row>
    <row r="193" spans="1:4" x14ac:dyDescent="0.2">
      <c r="A193" s="34"/>
      <c r="B193" s="32"/>
      <c r="C193" s="38"/>
      <c r="D193" s="41"/>
    </row>
    <row r="194" spans="1:4" x14ac:dyDescent="0.2">
      <c r="A194" s="34"/>
      <c r="B194" s="32"/>
      <c r="C194" s="38"/>
      <c r="D194" s="41"/>
    </row>
    <row r="195" spans="1:4" x14ac:dyDescent="0.2">
      <c r="A195" s="34"/>
      <c r="B195" s="32"/>
      <c r="D195" s="35"/>
    </row>
    <row r="196" spans="1:4" x14ac:dyDescent="0.2">
      <c r="A196" s="34" t="s">
        <v>2212</v>
      </c>
      <c r="B196" s="37" t="str">
        <f>CONCATENATE($B$186,".",A196)</f>
        <v>I-0019.0010</v>
      </c>
      <c r="C196" s="38" t="s">
        <v>2339</v>
      </c>
      <c r="D196" s="41" t="s">
        <v>1696</v>
      </c>
    </row>
    <row r="197" spans="1:4" x14ac:dyDescent="0.2">
      <c r="A197" s="34" t="s">
        <v>2214</v>
      </c>
      <c r="B197" s="37" t="str">
        <f>CONCATENATE($B$186,".",A197)</f>
        <v>I-0019.0011</v>
      </c>
      <c r="C197" s="38" t="s">
        <v>2340</v>
      </c>
      <c r="D197" s="41" t="s">
        <v>1696</v>
      </c>
    </row>
    <row r="198" spans="1:4" x14ac:dyDescent="0.2">
      <c r="A198" s="34" t="s">
        <v>2216</v>
      </c>
      <c r="B198" s="37" t="str">
        <f>CONCATENATE($B$186,".",A198)</f>
        <v>I-0019.0012</v>
      </c>
      <c r="C198" s="38" t="s">
        <v>2341</v>
      </c>
      <c r="D198" s="41" t="s">
        <v>1696</v>
      </c>
    </row>
    <row r="199" spans="1:4" x14ac:dyDescent="0.2">
      <c r="A199" s="34" t="s">
        <v>2275</v>
      </c>
      <c r="B199" s="37" t="str">
        <f>CONCATENATE($B$186,".",A199)</f>
        <v>I-0019.0013</v>
      </c>
      <c r="C199" s="38" t="s">
        <v>2342</v>
      </c>
      <c r="D199" s="41" t="s">
        <v>1696</v>
      </c>
    </row>
    <row r="200" spans="1:4" x14ac:dyDescent="0.2">
      <c r="A200" s="34" t="s">
        <v>2288</v>
      </c>
      <c r="B200" s="37" t="str">
        <f>CONCATENATE($B$186,".",A200)</f>
        <v>I-0019.0014</v>
      </c>
      <c r="C200" s="38" t="s">
        <v>2343</v>
      </c>
      <c r="D200" s="41" t="s">
        <v>1696</v>
      </c>
    </row>
    <row r="201" spans="1:4" x14ac:dyDescent="0.2">
      <c r="A201" s="33"/>
      <c r="B201" s="32"/>
      <c r="C201" s="38"/>
      <c r="D201" s="35"/>
    </row>
    <row r="202" spans="1:4" x14ac:dyDescent="0.2">
      <c r="A202" s="34" t="s">
        <v>2239</v>
      </c>
      <c r="B202" s="37" t="str">
        <f>CONCATENATE($B$186,".",A202)</f>
        <v>I-0019.0020</v>
      </c>
      <c r="C202" s="38" t="s">
        <v>815</v>
      </c>
      <c r="D202" s="41" t="s">
        <v>1696</v>
      </c>
    </row>
    <row r="203" spans="1:4" x14ac:dyDescent="0.2">
      <c r="A203" s="34" t="s">
        <v>2225</v>
      </c>
      <c r="B203" s="37" t="str">
        <f>CONCATENATE($B$186,".",A203)</f>
        <v>I-0019.0021</v>
      </c>
      <c r="C203" s="38" t="s">
        <v>2344</v>
      </c>
      <c r="D203" s="41" t="s">
        <v>1696</v>
      </c>
    </row>
    <row r="204" spans="1:4" x14ac:dyDescent="0.2">
      <c r="A204" s="34" t="s">
        <v>2226</v>
      </c>
      <c r="B204" s="37" t="str">
        <f>CONCATENATE($B$186,".",A204)</f>
        <v>I-0019.0022</v>
      </c>
      <c r="C204" s="38" t="s">
        <v>2345</v>
      </c>
      <c r="D204" s="41" t="s">
        <v>1696</v>
      </c>
    </row>
    <row r="205" spans="1:4" x14ac:dyDescent="0.2">
      <c r="A205" s="34"/>
      <c r="B205" s="39"/>
      <c r="C205" s="39"/>
      <c r="D205" s="35"/>
    </row>
    <row r="206" spans="1:4" x14ac:dyDescent="0.2">
      <c r="A206" s="34" t="s">
        <v>2302</v>
      </c>
      <c r="B206" s="37" t="str">
        <f>CONCATENATE($B$186,".",A206)</f>
        <v>I-0019.0030</v>
      </c>
      <c r="C206" s="38" t="s">
        <v>2346</v>
      </c>
      <c r="D206" s="41" t="s">
        <v>1696</v>
      </c>
    </row>
    <row r="207" spans="1:4" x14ac:dyDescent="0.2">
      <c r="A207" s="34"/>
      <c r="B207" s="39"/>
      <c r="C207" s="39"/>
      <c r="D207" s="32"/>
    </row>
    <row r="208" spans="1:4" x14ac:dyDescent="0.2">
      <c r="A208" s="34" t="s">
        <v>2347</v>
      </c>
      <c r="B208" s="37" t="str">
        <f>CONCATENATE($B$186,".",A208)</f>
        <v>I-0019.0040</v>
      </c>
      <c r="C208" s="38" t="s">
        <v>2348</v>
      </c>
      <c r="D208" s="41" t="s">
        <v>1696</v>
      </c>
    </row>
    <row r="209" spans="1:4" x14ac:dyDescent="0.2">
      <c r="A209" s="34"/>
      <c r="B209" s="32"/>
      <c r="C209" s="38"/>
      <c r="D209" s="32"/>
    </row>
    <row r="210" spans="1:4" x14ac:dyDescent="0.2">
      <c r="A210" s="34" t="s">
        <v>2349</v>
      </c>
      <c r="B210" s="37" t="str">
        <f>CONCATENATE($B$186,".",A210)</f>
        <v>I-0019.0050</v>
      </c>
      <c r="C210" s="38" t="s">
        <v>2350</v>
      </c>
      <c r="D210" s="41" t="s">
        <v>1696</v>
      </c>
    </row>
    <row r="211" spans="1:4" x14ac:dyDescent="0.2">
      <c r="A211" s="34"/>
      <c r="B211" s="32"/>
      <c r="C211" s="38"/>
      <c r="D211" s="32"/>
    </row>
    <row r="212" spans="1:4" x14ac:dyDescent="0.2">
      <c r="A212" s="34" t="s">
        <v>2351</v>
      </c>
      <c r="B212" s="37" t="str">
        <f>CONCATENATE($B$186,".",A212)</f>
        <v>I-0019.0060</v>
      </c>
      <c r="C212" s="38" t="s">
        <v>2352</v>
      </c>
      <c r="D212" s="41" t="s">
        <v>1696</v>
      </c>
    </row>
    <row r="213" spans="1:4" x14ac:dyDescent="0.2">
      <c r="B213" s="32"/>
      <c r="C213" s="38"/>
      <c r="D213" s="32"/>
    </row>
    <row r="214" spans="1:4" x14ac:dyDescent="0.2">
      <c r="B214" s="32"/>
      <c r="C214" s="38"/>
      <c r="D214" s="35"/>
    </row>
    <row r="215" spans="1:4" x14ac:dyDescent="0.2">
      <c r="A215" s="34" t="s">
        <v>2239</v>
      </c>
      <c r="B215" s="35" t="str">
        <f xml:space="preserve"> CONCATENATE("I-",A215)</f>
        <v>I-0020</v>
      </c>
      <c r="C215" s="36" t="s">
        <v>1705</v>
      </c>
      <c r="D215" s="32"/>
    </row>
    <row r="216" spans="1:4" x14ac:dyDescent="0.2">
      <c r="A216" s="34" t="s">
        <v>2186</v>
      </c>
      <c r="B216" s="37" t="str">
        <f>CONCATENATE($B$215,".",A216)</f>
        <v>I-0020.0001</v>
      </c>
      <c r="C216" s="38" t="s">
        <v>2353</v>
      </c>
      <c r="D216" s="32" t="s">
        <v>1698</v>
      </c>
    </row>
    <row r="217" spans="1:4" x14ac:dyDescent="0.2">
      <c r="A217" s="34" t="s">
        <v>2185</v>
      </c>
      <c r="B217" s="37" t="str">
        <f>CONCATENATE($B$215,".",A217)</f>
        <v>I-0020.0002</v>
      </c>
      <c r="C217" s="38" t="s">
        <v>2354</v>
      </c>
      <c r="D217" s="32" t="s">
        <v>1696</v>
      </c>
    </row>
    <row r="218" spans="1:4" x14ac:dyDescent="0.2">
      <c r="A218" s="34" t="s">
        <v>2189</v>
      </c>
      <c r="B218" s="37" t="str">
        <f>CONCATENATE($B$215,".",A218)</f>
        <v>I-0020.0003</v>
      </c>
      <c r="C218" s="38" t="s">
        <v>2355</v>
      </c>
      <c r="D218" s="32" t="s">
        <v>1696</v>
      </c>
    </row>
    <row r="219" spans="1:4" x14ac:dyDescent="0.2">
      <c r="A219" s="34" t="s">
        <v>2195</v>
      </c>
      <c r="B219" s="37" t="str">
        <f>CONCATENATE($B$215,".",A219)</f>
        <v>I-0020.0004</v>
      </c>
      <c r="C219" s="38" t="s">
        <v>2356</v>
      </c>
      <c r="D219" s="32" t="s">
        <v>1698</v>
      </c>
    </row>
    <row r="220" spans="1:4" x14ac:dyDescent="0.2">
      <c r="A220" s="34" t="s">
        <v>2202</v>
      </c>
      <c r="B220" s="37" t="str">
        <f>CONCATENATE($B$215,".",A220)</f>
        <v>I-0020.0005</v>
      </c>
      <c r="C220" s="38" t="s">
        <v>2357</v>
      </c>
      <c r="D220" s="32" t="s">
        <v>1800</v>
      </c>
    </row>
    <row r="221" spans="1:4" x14ac:dyDescent="0.2">
      <c r="B221" s="32"/>
      <c r="C221" s="38"/>
      <c r="D221" s="32"/>
    </row>
    <row r="222" spans="1:4" x14ac:dyDescent="0.2">
      <c r="A222" s="34" t="s">
        <v>2225</v>
      </c>
      <c r="B222" s="35" t="str">
        <f xml:space="preserve"> CONCATENATE("I-",A222)</f>
        <v>I-0021</v>
      </c>
      <c r="C222" s="36" t="s">
        <v>2358</v>
      </c>
      <c r="D222" s="32"/>
    </row>
    <row r="223" spans="1:4" x14ac:dyDescent="0.2">
      <c r="A223" s="34" t="s">
        <v>2186</v>
      </c>
      <c r="B223" s="37" t="str">
        <f>CONCATENATE($B$222,".",A223)</f>
        <v>I-0021.0001</v>
      </c>
      <c r="C223" s="38" t="s">
        <v>2359</v>
      </c>
      <c r="D223" s="32" t="s">
        <v>1696</v>
      </c>
    </row>
    <row r="224" spans="1:4" x14ac:dyDescent="0.2">
      <c r="A224" s="34" t="s">
        <v>2185</v>
      </c>
      <c r="B224" s="37" t="str">
        <f>CONCATENATE($B$222,".",A224)</f>
        <v>I-0021.0002</v>
      </c>
      <c r="C224" s="38" t="s">
        <v>2360</v>
      </c>
      <c r="D224" s="32" t="s">
        <v>1696</v>
      </c>
    </row>
    <row r="225" spans="1:4" x14ac:dyDescent="0.2">
      <c r="A225" s="34"/>
      <c r="B225" s="32"/>
      <c r="C225" s="38"/>
      <c r="D225" s="32"/>
    </row>
    <row r="226" spans="1:4" x14ac:dyDescent="0.2">
      <c r="A226" s="34"/>
      <c r="B226" s="32"/>
      <c r="C226" s="38"/>
      <c r="D226" s="35"/>
    </row>
    <row r="227" spans="1:4" x14ac:dyDescent="0.2">
      <c r="A227" s="34"/>
      <c r="B227" s="32"/>
      <c r="C227" s="38"/>
      <c r="D227" s="32"/>
    </row>
    <row r="228" spans="1:4" x14ac:dyDescent="0.2">
      <c r="A228" s="34" t="s">
        <v>2226</v>
      </c>
      <c r="B228" s="35" t="str">
        <f xml:space="preserve"> CONCATENATE("I-",A228)</f>
        <v>I-0022</v>
      </c>
      <c r="C228" s="36" t="s">
        <v>2361</v>
      </c>
      <c r="D228" s="35"/>
    </row>
    <row r="229" spans="1:4" x14ac:dyDescent="0.2">
      <c r="A229" s="34" t="s">
        <v>2186</v>
      </c>
      <c r="B229" s="37" t="str">
        <f>CONCATENATE($B$228,".",A229)</f>
        <v>I-0022.0001</v>
      </c>
      <c r="C229" s="38" t="s">
        <v>2362</v>
      </c>
      <c r="D229" s="32" t="s">
        <v>1696</v>
      </c>
    </row>
    <row r="230" spans="1:4" x14ac:dyDescent="0.2">
      <c r="A230" s="34" t="s">
        <v>2185</v>
      </c>
      <c r="B230" s="37" t="str">
        <f t="shared" ref="B230:B236" si="11">CONCATENATE($B$228,".",A230)</f>
        <v>I-0022.0002</v>
      </c>
      <c r="C230" s="38" t="s">
        <v>2363</v>
      </c>
      <c r="D230" s="32" t="s">
        <v>1696</v>
      </c>
    </row>
    <row r="231" spans="1:4" x14ac:dyDescent="0.2">
      <c r="A231" s="34" t="s">
        <v>2189</v>
      </c>
      <c r="B231" s="37" t="str">
        <f t="shared" si="11"/>
        <v>I-0022.0003</v>
      </c>
      <c r="C231" s="38" t="s">
        <v>2364</v>
      </c>
      <c r="D231" s="32" t="s">
        <v>1696</v>
      </c>
    </row>
    <row r="232" spans="1:4" x14ac:dyDescent="0.2">
      <c r="A232" s="34" t="s">
        <v>2195</v>
      </c>
      <c r="B232" s="37" t="str">
        <f t="shared" si="11"/>
        <v>I-0022.0004</v>
      </c>
      <c r="C232" s="38" t="s">
        <v>2365</v>
      </c>
      <c r="D232" s="32" t="s">
        <v>1696</v>
      </c>
    </row>
    <row r="233" spans="1:4" x14ac:dyDescent="0.2">
      <c r="A233" s="34" t="s">
        <v>2202</v>
      </c>
      <c r="B233" s="37" t="str">
        <f t="shared" si="11"/>
        <v>I-0022.0005</v>
      </c>
      <c r="C233" s="38" t="s">
        <v>2366</v>
      </c>
      <c r="D233" s="32" t="s">
        <v>1696</v>
      </c>
    </row>
    <row r="234" spans="1:4" x14ac:dyDescent="0.2">
      <c r="A234" s="34" t="s">
        <v>2204</v>
      </c>
      <c r="B234" s="37" t="str">
        <f t="shared" si="11"/>
        <v>I-0022.0006</v>
      </c>
      <c r="C234" s="38" t="s">
        <v>2367</v>
      </c>
      <c r="D234" s="32" t="s">
        <v>1696</v>
      </c>
    </row>
    <row r="235" spans="1:4" x14ac:dyDescent="0.2">
      <c r="A235" s="34" t="s">
        <v>2206</v>
      </c>
      <c r="B235" s="37" t="str">
        <f t="shared" si="11"/>
        <v>I-0022.0007</v>
      </c>
      <c r="C235" s="38" t="s">
        <v>2368</v>
      </c>
      <c r="D235" s="32" t="s">
        <v>1696</v>
      </c>
    </row>
    <row r="236" spans="1:4" x14ac:dyDescent="0.2">
      <c r="A236" s="34" t="s">
        <v>2208</v>
      </c>
      <c r="B236" s="37" t="str">
        <f t="shared" si="11"/>
        <v>I-0022.0008</v>
      </c>
      <c r="C236" s="38" t="s">
        <v>2368</v>
      </c>
      <c r="D236" s="32" t="s">
        <v>1696</v>
      </c>
    </row>
    <row r="237" spans="1:4" x14ac:dyDescent="0.2">
      <c r="B237" s="32"/>
      <c r="C237" s="38"/>
      <c r="D237" s="32"/>
    </row>
    <row r="238" spans="1:4" x14ac:dyDescent="0.2">
      <c r="B238" s="32"/>
      <c r="C238" s="38"/>
      <c r="D238" s="35"/>
    </row>
    <row r="239" spans="1:4" x14ac:dyDescent="0.2">
      <c r="A239" s="34" t="s">
        <v>2369</v>
      </c>
      <c r="B239" s="35" t="str">
        <f xml:space="preserve"> CONCATENATE("I-",A239)</f>
        <v>I-0023</v>
      </c>
      <c r="C239" s="36" t="s">
        <v>2370</v>
      </c>
      <c r="D239" s="32"/>
    </row>
    <row r="240" spans="1:4" x14ac:dyDescent="0.2">
      <c r="A240" s="34" t="s">
        <v>2186</v>
      </c>
      <c r="B240" s="37" t="str">
        <f>CONCATENATE($B$239,".",A240)</f>
        <v>I-0023.0001</v>
      </c>
      <c r="C240" s="38" t="s">
        <v>2371</v>
      </c>
      <c r="D240" s="32" t="s">
        <v>1698</v>
      </c>
    </row>
    <row r="241" spans="1:4" x14ac:dyDescent="0.2">
      <c r="A241" s="34"/>
    </row>
    <row r="242" spans="1:4" x14ac:dyDescent="0.2">
      <c r="A242" s="34"/>
    </row>
    <row r="243" spans="1:4" x14ac:dyDescent="0.2">
      <c r="A243" s="34"/>
    </row>
    <row r="244" spans="1:4" x14ac:dyDescent="0.2">
      <c r="A244" s="34"/>
    </row>
    <row r="245" spans="1:4" x14ac:dyDescent="0.2">
      <c r="A245" s="34" t="s">
        <v>2372</v>
      </c>
      <c r="B245" s="35" t="str">
        <f xml:space="preserve"> CONCATENATE("I-",A245)</f>
        <v>I-0024</v>
      </c>
      <c r="C245" s="36" t="s">
        <v>2373</v>
      </c>
      <c r="D245" s="35"/>
    </row>
    <row r="246" spans="1:4" x14ac:dyDescent="0.2">
      <c r="A246" s="34" t="s">
        <v>2186</v>
      </c>
      <c r="B246" s="37" t="str">
        <f>CONCATENATE($B$245,".",A246)</f>
        <v>I-0024.0001</v>
      </c>
      <c r="C246" s="38" t="s">
        <v>2374</v>
      </c>
      <c r="D246" s="32" t="s">
        <v>1701</v>
      </c>
    </row>
    <row r="247" spans="1:4" x14ac:dyDescent="0.2">
      <c r="A247" s="34" t="s">
        <v>2185</v>
      </c>
      <c r="B247" s="37" t="str">
        <f>CONCATENATE($B$245,".",A247)</f>
        <v>I-0024.0002</v>
      </c>
      <c r="C247" s="38" t="s">
        <v>2375</v>
      </c>
      <c r="D247" s="32" t="s">
        <v>1701</v>
      </c>
    </row>
    <row r="248" spans="1:4" x14ac:dyDescent="0.2">
      <c r="A248" s="34" t="s">
        <v>2189</v>
      </c>
      <c r="B248" s="37" t="str">
        <f>CONCATENATE($B$245,".",A248)</f>
        <v>I-0024.0003</v>
      </c>
      <c r="C248" s="38" t="s">
        <v>2376</v>
      </c>
      <c r="D248" s="32" t="s">
        <v>1701</v>
      </c>
    </row>
    <row r="249" spans="1:4" x14ac:dyDescent="0.2">
      <c r="A249" s="34" t="s">
        <v>2195</v>
      </c>
      <c r="B249" s="37" t="str">
        <f>CONCATENATE($B$245,".",A249)</f>
        <v>I-0024.0004</v>
      </c>
      <c r="C249" s="38" t="s">
        <v>2377</v>
      </c>
      <c r="D249" s="32" t="s">
        <v>1701</v>
      </c>
    </row>
    <row r="250" spans="1:4" x14ac:dyDescent="0.2">
      <c r="A250" s="34"/>
      <c r="B250" s="32"/>
      <c r="C250" s="38"/>
      <c r="D250" s="32"/>
    </row>
    <row r="251" spans="1:4" x14ac:dyDescent="0.2">
      <c r="B251" s="32"/>
      <c r="C251" s="38"/>
      <c r="D251" s="32"/>
    </row>
    <row r="252" spans="1:4" x14ac:dyDescent="0.2">
      <c r="A252" s="34" t="s">
        <v>2378</v>
      </c>
      <c r="B252" s="35" t="str">
        <f xml:space="preserve"> CONCATENATE("I-",A252)</f>
        <v>I-0025</v>
      </c>
      <c r="C252" s="36" t="s">
        <v>2379</v>
      </c>
      <c r="D252" s="35"/>
    </row>
    <row r="253" spans="1:4" x14ac:dyDescent="0.2">
      <c r="A253" s="34" t="s">
        <v>2186</v>
      </c>
      <c r="B253" s="37" t="str">
        <f>CONCATENATE($B$252,".",A253)</f>
        <v>I-0025.0001</v>
      </c>
      <c r="C253" s="38" t="s">
        <v>2380</v>
      </c>
      <c r="D253" s="32" t="s">
        <v>1701</v>
      </c>
    </row>
    <row r="254" spans="1:4" x14ac:dyDescent="0.2">
      <c r="A254" s="34" t="s">
        <v>2185</v>
      </c>
      <c r="B254" s="37" t="str">
        <f>CONCATENATE($B$252,".",A254)</f>
        <v>I-0025.0002</v>
      </c>
      <c r="C254" s="38" t="s">
        <v>2381</v>
      </c>
      <c r="D254" s="32" t="s">
        <v>1698</v>
      </c>
    </row>
    <row r="255" spans="1:4" x14ac:dyDescent="0.2">
      <c r="A255" s="34" t="s">
        <v>2189</v>
      </c>
      <c r="B255" s="37" t="str">
        <f>CONCATENATE($B$252,".",A255)</f>
        <v>I-0025.0003</v>
      </c>
      <c r="C255" s="38" t="s">
        <v>2321</v>
      </c>
      <c r="D255" s="32" t="s">
        <v>1698</v>
      </c>
    </row>
    <row r="256" spans="1:4" x14ac:dyDescent="0.2">
      <c r="A256" s="34" t="s">
        <v>2195</v>
      </c>
      <c r="B256" s="37" t="str">
        <f>CONCATENATE($B$252,".",A256)</f>
        <v>I-0025.0004</v>
      </c>
      <c r="C256" s="38" t="s">
        <v>2382</v>
      </c>
      <c r="D256" s="32" t="s">
        <v>1696</v>
      </c>
    </row>
    <row r="257" s="29" customFormat="1" x14ac:dyDescent="0.2"/>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3">
    <cfRule type="expression" dxfId="74" priority="31" stopIfTrue="1">
      <formula>#REF!&gt;0</formula>
    </cfRule>
    <cfRule type="expression" dxfId="73" priority="32" stopIfTrue="1">
      <formula>#REF!&gt;0</formula>
    </cfRule>
    <cfRule type="expression" dxfId="72" priority="33" stopIfTrue="1">
      <formula>#REF!&gt;0</formula>
    </cfRule>
  </conditionalFormatting>
  <conditionalFormatting sqref="C19">
    <cfRule type="expression" dxfId="71" priority="73" stopIfTrue="1">
      <formula>#REF!&gt;0</formula>
    </cfRule>
    <cfRule type="expression" dxfId="70" priority="74" stopIfTrue="1">
      <formula>#REF!&gt;0</formula>
    </cfRule>
    <cfRule type="expression" dxfId="69" priority="75" stopIfTrue="1">
      <formula>#REF!&gt;0</formula>
    </cfRule>
  </conditionalFormatting>
  <conditionalFormatting sqref="C26">
    <cfRule type="expression" dxfId="68" priority="70" stopIfTrue="1">
      <formula>#REF!&gt;0</formula>
    </cfRule>
    <cfRule type="expression" dxfId="67" priority="71" stopIfTrue="1">
      <formula>#REF!&gt;0</formula>
    </cfRule>
    <cfRule type="expression" dxfId="66" priority="72" stopIfTrue="1">
      <formula>#REF!&gt;0</formula>
    </cfRule>
  </conditionalFormatting>
  <conditionalFormatting sqref="C41">
    <cfRule type="expression" dxfId="65" priority="28" stopIfTrue="1">
      <formula>#REF!&gt;0</formula>
    </cfRule>
    <cfRule type="expression" dxfId="64" priority="29" stopIfTrue="1">
      <formula>#REF!&gt;0</formula>
    </cfRule>
    <cfRule type="expression" dxfId="63" priority="30" stopIfTrue="1">
      <formula>#REF!&gt;0</formula>
    </cfRule>
  </conditionalFormatting>
  <conditionalFormatting sqref="C54">
    <cfRule type="expression" dxfId="62" priority="25" stopIfTrue="1">
      <formula>#REF!&gt;0</formula>
    </cfRule>
    <cfRule type="expression" dxfId="61" priority="26" stopIfTrue="1">
      <formula>#REF!&gt;0</formula>
    </cfRule>
    <cfRule type="expression" dxfId="60" priority="27"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16" stopIfTrue="1">
      <formula>#REF!&gt;0</formula>
    </cfRule>
    <cfRule type="expression" dxfId="52" priority="17" stopIfTrue="1">
      <formula>#REF!&gt;0</formula>
    </cfRule>
    <cfRule type="expression" dxfId="51" priority="18" stopIfTrue="1">
      <formula>#REF!&gt;0</formula>
    </cfRule>
  </conditionalFormatting>
  <conditionalFormatting sqref="C91">
    <cfRule type="expression" dxfId="50" priority="13" stopIfTrue="1">
      <formula>#REF!&gt;0</formula>
    </cfRule>
    <cfRule type="expression" dxfId="49" priority="14" stopIfTrue="1">
      <formula>#REF!&gt;0</formula>
    </cfRule>
    <cfRule type="expression" dxfId="48" priority="15" stopIfTrue="1">
      <formula>#REF!&gt;0</formula>
    </cfRule>
  </conditionalFormatting>
  <conditionalFormatting sqref="C101">
    <cfRule type="expression" dxfId="47" priority="64" stopIfTrue="1">
      <formula>#REF!&gt;0</formula>
    </cfRule>
    <cfRule type="expression" dxfId="46" priority="65" stopIfTrue="1">
      <formula>#REF!&gt;0</formula>
    </cfRule>
    <cfRule type="expression" dxfId="45" priority="66" stopIfTrue="1">
      <formula>#REF!&gt;0</formula>
    </cfRule>
  </conditionalFormatting>
  <conditionalFormatting sqref="C109">
    <cfRule type="expression" dxfId="44" priority="61" stopIfTrue="1">
      <formula>#REF!&gt;0</formula>
    </cfRule>
    <cfRule type="expression" dxfId="43" priority="62" stopIfTrue="1">
      <formula>#REF!&gt;0</formula>
    </cfRule>
    <cfRule type="expression" dxfId="42" priority="63" stopIfTrue="1">
      <formula>#REF!&gt;0</formula>
    </cfRule>
  </conditionalFormatting>
  <conditionalFormatting sqref="C118">
    <cfRule type="expression" dxfId="41" priority="58" stopIfTrue="1">
      <formula>#REF!&gt;0</formula>
    </cfRule>
    <cfRule type="expression" dxfId="40" priority="59" stopIfTrue="1">
      <formula>#REF!&gt;0</formula>
    </cfRule>
    <cfRule type="expression" dxfId="39" priority="60" stopIfTrue="1">
      <formula>#REF!&gt;0</formula>
    </cfRule>
  </conditionalFormatting>
  <conditionalFormatting sqref="C134">
    <cfRule type="expression" dxfId="38" priority="55" stopIfTrue="1">
      <formula>#REF!&gt;0</formula>
    </cfRule>
    <cfRule type="expression" dxfId="37" priority="56" stopIfTrue="1">
      <formula>#REF!&gt;0</formula>
    </cfRule>
    <cfRule type="expression" dxfId="36" priority="57" stopIfTrue="1">
      <formula>#REF!&gt;0</formula>
    </cfRule>
  </conditionalFormatting>
  <conditionalFormatting sqref="C139">
    <cfRule type="expression" dxfId="35" priority="52" stopIfTrue="1">
      <formula>#REF!&gt;0</formula>
    </cfRule>
    <cfRule type="expression" dxfId="34" priority="53" stopIfTrue="1">
      <formula>#REF!&gt;0</formula>
    </cfRule>
    <cfRule type="expression" dxfId="33" priority="54" stopIfTrue="1">
      <formula>#REF!&gt;0</formula>
    </cfRule>
  </conditionalFormatting>
  <conditionalFormatting sqref="C154">
    <cfRule type="expression" dxfId="32" priority="49" stopIfTrue="1">
      <formula>#REF!&gt;0</formula>
    </cfRule>
    <cfRule type="expression" dxfId="31" priority="50" stopIfTrue="1">
      <formula>#REF!&gt;0</formula>
    </cfRule>
    <cfRule type="expression" dxfId="30" priority="51" stopIfTrue="1">
      <formula>#REF!&gt;0</formula>
    </cfRule>
  </conditionalFormatting>
  <conditionalFormatting sqref="C166">
    <cfRule type="expression" dxfId="29" priority="46" stopIfTrue="1">
      <formula>#REF!&gt;0</formula>
    </cfRule>
    <cfRule type="expression" dxfId="28" priority="47" stopIfTrue="1">
      <formula>#REF!&gt;0</formula>
    </cfRule>
    <cfRule type="expression" dxfId="27" priority="48" stopIfTrue="1">
      <formula>#REF!&gt;0</formula>
    </cfRule>
  </conditionalFormatting>
  <conditionalFormatting sqref="C178">
    <cfRule type="expression" dxfId="26" priority="67" stopIfTrue="1">
      <formula>#REF!&gt;0</formula>
    </cfRule>
    <cfRule type="expression" dxfId="25" priority="68" stopIfTrue="1">
      <formula>#REF!&gt;0</formula>
    </cfRule>
    <cfRule type="expression" dxfId="24" priority="69" stopIfTrue="1">
      <formula>#REF!&gt;0</formula>
    </cfRule>
  </conditionalFormatting>
  <conditionalFormatting sqref="C182:C184">
    <cfRule type="expression" dxfId="23" priority="10" stopIfTrue="1">
      <formula>#REF!&gt;0</formula>
    </cfRule>
    <cfRule type="expression" dxfId="22" priority="11" stopIfTrue="1">
      <formula>#REF!&gt;0</formula>
    </cfRule>
    <cfRule type="expression" dxfId="21" priority="12" stopIfTrue="1">
      <formula>#REF!&gt;0</formula>
    </cfRule>
  </conditionalFormatting>
  <conditionalFormatting sqref="C186">
    <cfRule type="expression" dxfId="20" priority="40" stopIfTrue="1">
      <formula>#REF!&gt;0</formula>
    </cfRule>
    <cfRule type="expression" dxfId="19" priority="41" stopIfTrue="1">
      <formula>#REF!&gt;0</formula>
    </cfRule>
    <cfRule type="expression" dxfId="18" priority="42" stopIfTrue="1">
      <formula>#REF!&gt;0</formula>
    </cfRule>
  </conditionalFormatting>
  <conditionalFormatting sqref="C215">
    <cfRule type="expression" dxfId="17" priority="37" stopIfTrue="1">
      <formula>#REF!&gt;0</formula>
    </cfRule>
    <cfRule type="expression" dxfId="16" priority="38" stopIfTrue="1">
      <formula>#REF!&gt;0</formula>
    </cfRule>
    <cfRule type="expression" dxfId="15" priority="39" stopIfTrue="1">
      <formula>#REF!&gt;0</formula>
    </cfRule>
  </conditionalFormatting>
  <conditionalFormatting sqref="C222">
    <cfRule type="expression" dxfId="14" priority="43" stopIfTrue="1">
      <formula>#REF!&gt;0</formula>
    </cfRule>
    <cfRule type="expression" dxfId="13" priority="44" stopIfTrue="1">
      <formula>#REF!&gt;0</formula>
    </cfRule>
    <cfRule type="expression" dxfId="12" priority="45" stopIfTrue="1">
      <formula>#REF!&gt;0</formula>
    </cfRule>
  </conditionalFormatting>
  <conditionalFormatting sqref="C228">
    <cfRule type="expression" dxfId="11" priority="34" stopIfTrue="1">
      <formula>#REF!&gt;0</formula>
    </cfRule>
    <cfRule type="expression" dxfId="10" priority="35" stopIfTrue="1">
      <formula>#REF!&gt;0</formula>
    </cfRule>
    <cfRule type="expression" dxfId="9" priority="36" stopIfTrue="1">
      <formula>#REF!&gt;0</formula>
    </cfRule>
  </conditionalFormatting>
  <conditionalFormatting sqref="C239">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5">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52">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61"/>
  <sheetViews>
    <sheetView workbookViewId="0">
      <selection activeCell="E33" sqref="E33"/>
    </sheetView>
  </sheetViews>
  <sheetFormatPr baseColWidth="10" defaultColWidth="11.42578125" defaultRowHeight="15" x14ac:dyDescent="0.25"/>
  <cols>
    <col min="1" max="1" width="21" style="229" customWidth="1"/>
    <col min="2" max="2" width="17.5703125" style="229" customWidth="1"/>
    <col min="3" max="3" width="14.140625" style="229" customWidth="1"/>
    <col min="4" max="4" width="13.85546875" style="229" customWidth="1"/>
    <col min="5" max="5" width="14.28515625" style="229" customWidth="1"/>
    <col min="6" max="6" width="14.5703125" style="229" customWidth="1"/>
    <col min="7" max="7" width="14.28515625" style="229" customWidth="1"/>
    <col min="8" max="8" width="14.85546875" style="229" customWidth="1"/>
    <col min="9" max="9" width="14.28515625" style="229" customWidth="1"/>
    <col min="10" max="10" width="14.5703125" style="229" customWidth="1"/>
    <col min="11" max="11" width="15.42578125" style="229" customWidth="1"/>
    <col min="12" max="12" width="16.28515625" style="229" customWidth="1"/>
    <col min="13" max="13" width="11.42578125" style="229"/>
    <col min="14" max="14" width="12.28515625" style="229" bestFit="1" customWidth="1"/>
    <col min="15" max="17" width="11.42578125" style="229"/>
    <col min="18" max="19" width="30.7109375" style="229" customWidth="1"/>
    <col min="20" max="256" width="11.42578125" style="229"/>
    <col min="257" max="257" width="21" style="229" customWidth="1"/>
    <col min="258" max="258" width="17.5703125" style="229" customWidth="1"/>
    <col min="259" max="259" width="14.140625" style="229" customWidth="1"/>
    <col min="260" max="260" width="13.85546875" style="229" customWidth="1"/>
    <col min="261" max="261" width="14.28515625" style="229" customWidth="1"/>
    <col min="262" max="262" width="14.5703125" style="229" customWidth="1"/>
    <col min="263" max="263" width="14.28515625" style="229" customWidth="1"/>
    <col min="264" max="264" width="14.85546875" style="229" customWidth="1"/>
    <col min="265" max="265" width="14.28515625" style="229" customWidth="1"/>
    <col min="266" max="266" width="14.5703125" style="229" customWidth="1"/>
    <col min="267" max="267" width="15.42578125" style="229" customWidth="1"/>
    <col min="268" max="268" width="16.28515625" style="229" customWidth="1"/>
    <col min="269" max="269" width="11.42578125" style="229"/>
    <col min="270" max="270" width="12.28515625" style="229" bestFit="1" customWidth="1"/>
    <col min="271" max="273" width="11.42578125" style="229"/>
    <col min="274" max="275" width="30.7109375" style="229" customWidth="1"/>
    <col min="276" max="512" width="11.42578125" style="229"/>
    <col min="513" max="513" width="21" style="229" customWidth="1"/>
    <col min="514" max="514" width="17.5703125" style="229" customWidth="1"/>
    <col min="515" max="515" width="14.140625" style="229" customWidth="1"/>
    <col min="516" max="516" width="13.85546875" style="229" customWidth="1"/>
    <col min="517" max="517" width="14.28515625" style="229" customWidth="1"/>
    <col min="518" max="518" width="14.5703125" style="229" customWidth="1"/>
    <col min="519" max="519" width="14.28515625" style="229" customWidth="1"/>
    <col min="520" max="520" width="14.85546875" style="229" customWidth="1"/>
    <col min="521" max="521" width="14.28515625" style="229" customWidth="1"/>
    <col min="522" max="522" width="14.5703125" style="229" customWidth="1"/>
    <col min="523" max="523" width="15.42578125" style="229" customWidth="1"/>
    <col min="524" max="524" width="16.28515625" style="229" customWidth="1"/>
    <col min="525" max="525" width="11.42578125" style="229"/>
    <col min="526" max="526" width="12.28515625" style="229" bestFit="1" customWidth="1"/>
    <col min="527" max="529" width="11.42578125" style="229"/>
    <col min="530" max="531" width="30.7109375" style="229" customWidth="1"/>
    <col min="532" max="768" width="11.42578125" style="229"/>
    <col min="769" max="769" width="21" style="229" customWidth="1"/>
    <col min="770" max="770" width="17.5703125" style="229" customWidth="1"/>
    <col min="771" max="771" width="14.140625" style="229" customWidth="1"/>
    <col min="772" max="772" width="13.85546875" style="229" customWidth="1"/>
    <col min="773" max="773" width="14.28515625" style="229" customWidth="1"/>
    <col min="774" max="774" width="14.5703125" style="229" customWidth="1"/>
    <col min="775" max="775" width="14.28515625" style="229" customWidth="1"/>
    <col min="776" max="776" width="14.85546875" style="229" customWidth="1"/>
    <col min="777" max="777" width="14.28515625" style="229" customWidth="1"/>
    <col min="778" max="778" width="14.5703125" style="229" customWidth="1"/>
    <col min="779" max="779" width="15.42578125" style="229" customWidth="1"/>
    <col min="780" max="780" width="16.28515625" style="229" customWidth="1"/>
    <col min="781" max="781" width="11.42578125" style="229"/>
    <col min="782" max="782" width="12.28515625" style="229" bestFit="1" customWidth="1"/>
    <col min="783" max="785" width="11.42578125" style="229"/>
    <col min="786" max="787" width="30.7109375" style="229" customWidth="1"/>
    <col min="788" max="1024" width="11.42578125" style="229"/>
    <col min="1025" max="1025" width="21" style="229" customWidth="1"/>
    <col min="1026" max="1026" width="17.5703125" style="229" customWidth="1"/>
    <col min="1027" max="1027" width="14.140625" style="229" customWidth="1"/>
    <col min="1028" max="1028" width="13.85546875" style="229" customWidth="1"/>
    <col min="1029" max="1029" width="14.28515625" style="229" customWidth="1"/>
    <col min="1030" max="1030" width="14.5703125" style="229" customWidth="1"/>
    <col min="1031" max="1031" width="14.28515625" style="229" customWidth="1"/>
    <col min="1032" max="1032" width="14.85546875" style="229" customWidth="1"/>
    <col min="1033" max="1033" width="14.28515625" style="229" customWidth="1"/>
    <col min="1034" max="1034" width="14.5703125" style="229" customWidth="1"/>
    <col min="1035" max="1035" width="15.42578125" style="229" customWidth="1"/>
    <col min="1036" max="1036" width="16.28515625" style="229" customWidth="1"/>
    <col min="1037" max="1037" width="11.42578125" style="229"/>
    <col min="1038" max="1038" width="12.28515625" style="229" bestFit="1" customWidth="1"/>
    <col min="1039" max="1041" width="11.42578125" style="229"/>
    <col min="1042" max="1043" width="30.7109375" style="229" customWidth="1"/>
    <col min="1044" max="1280" width="11.42578125" style="229"/>
    <col min="1281" max="1281" width="21" style="229" customWidth="1"/>
    <col min="1282" max="1282" width="17.5703125" style="229" customWidth="1"/>
    <col min="1283" max="1283" width="14.140625" style="229" customWidth="1"/>
    <col min="1284" max="1284" width="13.85546875" style="229" customWidth="1"/>
    <col min="1285" max="1285" width="14.28515625" style="229" customWidth="1"/>
    <col min="1286" max="1286" width="14.5703125" style="229" customWidth="1"/>
    <col min="1287" max="1287" width="14.28515625" style="229" customWidth="1"/>
    <col min="1288" max="1288" width="14.85546875" style="229" customWidth="1"/>
    <col min="1289" max="1289" width="14.28515625" style="229" customWidth="1"/>
    <col min="1290" max="1290" width="14.5703125" style="229" customWidth="1"/>
    <col min="1291" max="1291" width="15.42578125" style="229" customWidth="1"/>
    <col min="1292" max="1292" width="16.28515625" style="229" customWidth="1"/>
    <col min="1293" max="1293" width="11.42578125" style="229"/>
    <col min="1294" max="1294" width="12.28515625" style="229" bestFit="1" customWidth="1"/>
    <col min="1295" max="1297" width="11.42578125" style="229"/>
    <col min="1298" max="1299" width="30.7109375" style="229" customWidth="1"/>
    <col min="1300" max="1536" width="11.42578125" style="229"/>
    <col min="1537" max="1537" width="21" style="229" customWidth="1"/>
    <col min="1538" max="1538" width="17.5703125" style="229" customWidth="1"/>
    <col min="1539" max="1539" width="14.140625" style="229" customWidth="1"/>
    <col min="1540" max="1540" width="13.85546875" style="229" customWidth="1"/>
    <col min="1541" max="1541" width="14.28515625" style="229" customWidth="1"/>
    <col min="1542" max="1542" width="14.5703125" style="229" customWidth="1"/>
    <col min="1543" max="1543" width="14.28515625" style="229" customWidth="1"/>
    <col min="1544" max="1544" width="14.85546875" style="229" customWidth="1"/>
    <col min="1545" max="1545" width="14.28515625" style="229" customWidth="1"/>
    <col min="1546" max="1546" width="14.5703125" style="229" customWidth="1"/>
    <col min="1547" max="1547" width="15.42578125" style="229" customWidth="1"/>
    <col min="1548" max="1548" width="16.28515625" style="229" customWidth="1"/>
    <col min="1549" max="1549" width="11.42578125" style="229"/>
    <col min="1550" max="1550" width="12.28515625" style="229" bestFit="1" customWidth="1"/>
    <col min="1551" max="1553" width="11.42578125" style="229"/>
    <col min="1554" max="1555" width="30.7109375" style="229" customWidth="1"/>
    <col min="1556" max="1792" width="11.42578125" style="229"/>
    <col min="1793" max="1793" width="21" style="229" customWidth="1"/>
    <col min="1794" max="1794" width="17.5703125" style="229" customWidth="1"/>
    <col min="1795" max="1795" width="14.140625" style="229" customWidth="1"/>
    <col min="1796" max="1796" width="13.85546875" style="229" customWidth="1"/>
    <col min="1797" max="1797" width="14.28515625" style="229" customWidth="1"/>
    <col min="1798" max="1798" width="14.5703125" style="229" customWidth="1"/>
    <col min="1799" max="1799" width="14.28515625" style="229" customWidth="1"/>
    <col min="1800" max="1800" width="14.85546875" style="229" customWidth="1"/>
    <col min="1801" max="1801" width="14.28515625" style="229" customWidth="1"/>
    <col min="1802" max="1802" width="14.5703125" style="229" customWidth="1"/>
    <col min="1803" max="1803" width="15.42578125" style="229" customWidth="1"/>
    <col min="1804" max="1804" width="16.28515625" style="229" customWidth="1"/>
    <col min="1805" max="1805" width="11.42578125" style="229"/>
    <col min="1806" max="1806" width="12.28515625" style="229" bestFit="1" customWidth="1"/>
    <col min="1807" max="1809" width="11.42578125" style="229"/>
    <col min="1810" max="1811" width="30.7109375" style="229" customWidth="1"/>
    <col min="1812" max="2048" width="11.42578125" style="229"/>
    <col min="2049" max="2049" width="21" style="229" customWidth="1"/>
    <col min="2050" max="2050" width="17.5703125" style="229" customWidth="1"/>
    <col min="2051" max="2051" width="14.140625" style="229" customWidth="1"/>
    <col min="2052" max="2052" width="13.85546875" style="229" customWidth="1"/>
    <col min="2053" max="2053" width="14.28515625" style="229" customWidth="1"/>
    <col min="2054" max="2054" width="14.5703125" style="229" customWidth="1"/>
    <col min="2055" max="2055" width="14.28515625" style="229" customWidth="1"/>
    <col min="2056" max="2056" width="14.85546875" style="229" customWidth="1"/>
    <col min="2057" max="2057" width="14.28515625" style="229" customWidth="1"/>
    <col min="2058" max="2058" width="14.5703125" style="229" customWidth="1"/>
    <col min="2059" max="2059" width="15.42578125" style="229" customWidth="1"/>
    <col min="2060" max="2060" width="16.28515625" style="229" customWidth="1"/>
    <col min="2061" max="2061" width="11.42578125" style="229"/>
    <col min="2062" max="2062" width="12.28515625" style="229" bestFit="1" customWidth="1"/>
    <col min="2063" max="2065" width="11.42578125" style="229"/>
    <col min="2066" max="2067" width="30.7109375" style="229" customWidth="1"/>
    <col min="2068" max="2304" width="11.42578125" style="229"/>
    <col min="2305" max="2305" width="21" style="229" customWidth="1"/>
    <col min="2306" max="2306" width="17.5703125" style="229" customWidth="1"/>
    <col min="2307" max="2307" width="14.140625" style="229" customWidth="1"/>
    <col min="2308" max="2308" width="13.85546875" style="229" customWidth="1"/>
    <col min="2309" max="2309" width="14.28515625" style="229" customWidth="1"/>
    <col min="2310" max="2310" width="14.5703125" style="229" customWidth="1"/>
    <col min="2311" max="2311" width="14.28515625" style="229" customWidth="1"/>
    <col min="2312" max="2312" width="14.85546875" style="229" customWidth="1"/>
    <col min="2313" max="2313" width="14.28515625" style="229" customWidth="1"/>
    <col min="2314" max="2314" width="14.5703125" style="229" customWidth="1"/>
    <col min="2315" max="2315" width="15.42578125" style="229" customWidth="1"/>
    <col min="2316" max="2316" width="16.28515625" style="229" customWidth="1"/>
    <col min="2317" max="2317" width="11.42578125" style="229"/>
    <col min="2318" max="2318" width="12.28515625" style="229" bestFit="1" customWidth="1"/>
    <col min="2319" max="2321" width="11.42578125" style="229"/>
    <col min="2322" max="2323" width="30.7109375" style="229" customWidth="1"/>
    <col min="2324" max="2560" width="11.42578125" style="229"/>
    <col min="2561" max="2561" width="21" style="229" customWidth="1"/>
    <col min="2562" max="2562" width="17.5703125" style="229" customWidth="1"/>
    <col min="2563" max="2563" width="14.140625" style="229" customWidth="1"/>
    <col min="2564" max="2564" width="13.85546875" style="229" customWidth="1"/>
    <col min="2565" max="2565" width="14.28515625" style="229" customWidth="1"/>
    <col min="2566" max="2566" width="14.5703125" style="229" customWidth="1"/>
    <col min="2567" max="2567" width="14.28515625" style="229" customWidth="1"/>
    <col min="2568" max="2568" width="14.85546875" style="229" customWidth="1"/>
    <col min="2569" max="2569" width="14.28515625" style="229" customWidth="1"/>
    <col min="2570" max="2570" width="14.5703125" style="229" customWidth="1"/>
    <col min="2571" max="2571" width="15.42578125" style="229" customWidth="1"/>
    <col min="2572" max="2572" width="16.28515625" style="229" customWidth="1"/>
    <col min="2573" max="2573" width="11.42578125" style="229"/>
    <col min="2574" max="2574" width="12.28515625" style="229" bestFit="1" customWidth="1"/>
    <col min="2575" max="2577" width="11.42578125" style="229"/>
    <col min="2578" max="2579" width="30.7109375" style="229" customWidth="1"/>
    <col min="2580" max="2816" width="11.42578125" style="229"/>
    <col min="2817" max="2817" width="21" style="229" customWidth="1"/>
    <col min="2818" max="2818" width="17.5703125" style="229" customWidth="1"/>
    <col min="2819" max="2819" width="14.140625" style="229" customWidth="1"/>
    <col min="2820" max="2820" width="13.85546875" style="229" customWidth="1"/>
    <col min="2821" max="2821" width="14.28515625" style="229" customWidth="1"/>
    <col min="2822" max="2822" width="14.5703125" style="229" customWidth="1"/>
    <col min="2823" max="2823" width="14.28515625" style="229" customWidth="1"/>
    <col min="2824" max="2824" width="14.85546875" style="229" customWidth="1"/>
    <col min="2825" max="2825" width="14.28515625" style="229" customWidth="1"/>
    <col min="2826" max="2826" width="14.5703125" style="229" customWidth="1"/>
    <col min="2827" max="2827" width="15.42578125" style="229" customWidth="1"/>
    <col min="2828" max="2828" width="16.28515625" style="229" customWidth="1"/>
    <col min="2829" max="2829" width="11.42578125" style="229"/>
    <col min="2830" max="2830" width="12.28515625" style="229" bestFit="1" customWidth="1"/>
    <col min="2831" max="2833" width="11.42578125" style="229"/>
    <col min="2834" max="2835" width="30.7109375" style="229" customWidth="1"/>
    <col min="2836" max="3072" width="11.42578125" style="229"/>
    <col min="3073" max="3073" width="21" style="229" customWidth="1"/>
    <col min="3074" max="3074" width="17.5703125" style="229" customWidth="1"/>
    <col min="3075" max="3075" width="14.140625" style="229" customWidth="1"/>
    <col min="3076" max="3076" width="13.85546875" style="229" customWidth="1"/>
    <col min="3077" max="3077" width="14.28515625" style="229" customWidth="1"/>
    <col min="3078" max="3078" width="14.5703125" style="229" customWidth="1"/>
    <col min="3079" max="3079" width="14.28515625" style="229" customWidth="1"/>
    <col min="3080" max="3080" width="14.85546875" style="229" customWidth="1"/>
    <col min="3081" max="3081" width="14.28515625" style="229" customWidth="1"/>
    <col min="3082" max="3082" width="14.5703125" style="229" customWidth="1"/>
    <col min="3083" max="3083" width="15.42578125" style="229" customWidth="1"/>
    <col min="3084" max="3084" width="16.28515625" style="229" customWidth="1"/>
    <col min="3085" max="3085" width="11.42578125" style="229"/>
    <col min="3086" max="3086" width="12.28515625" style="229" bestFit="1" customWidth="1"/>
    <col min="3087" max="3089" width="11.42578125" style="229"/>
    <col min="3090" max="3091" width="30.7109375" style="229" customWidth="1"/>
    <col min="3092" max="3328" width="11.42578125" style="229"/>
    <col min="3329" max="3329" width="21" style="229" customWidth="1"/>
    <col min="3330" max="3330" width="17.5703125" style="229" customWidth="1"/>
    <col min="3331" max="3331" width="14.140625" style="229" customWidth="1"/>
    <col min="3332" max="3332" width="13.85546875" style="229" customWidth="1"/>
    <col min="3333" max="3333" width="14.28515625" style="229" customWidth="1"/>
    <col min="3334" max="3334" width="14.5703125" style="229" customWidth="1"/>
    <col min="3335" max="3335" width="14.28515625" style="229" customWidth="1"/>
    <col min="3336" max="3336" width="14.85546875" style="229" customWidth="1"/>
    <col min="3337" max="3337" width="14.28515625" style="229" customWidth="1"/>
    <col min="3338" max="3338" width="14.5703125" style="229" customWidth="1"/>
    <col min="3339" max="3339" width="15.42578125" style="229" customWidth="1"/>
    <col min="3340" max="3340" width="16.28515625" style="229" customWidth="1"/>
    <col min="3341" max="3341" width="11.42578125" style="229"/>
    <col min="3342" max="3342" width="12.28515625" style="229" bestFit="1" customWidth="1"/>
    <col min="3343" max="3345" width="11.42578125" style="229"/>
    <col min="3346" max="3347" width="30.7109375" style="229" customWidth="1"/>
    <col min="3348" max="3584" width="11.42578125" style="229"/>
    <col min="3585" max="3585" width="21" style="229" customWidth="1"/>
    <col min="3586" max="3586" width="17.5703125" style="229" customWidth="1"/>
    <col min="3587" max="3587" width="14.140625" style="229" customWidth="1"/>
    <col min="3588" max="3588" width="13.85546875" style="229" customWidth="1"/>
    <col min="3589" max="3589" width="14.28515625" style="229" customWidth="1"/>
    <col min="3590" max="3590" width="14.5703125" style="229" customWidth="1"/>
    <col min="3591" max="3591" width="14.28515625" style="229" customWidth="1"/>
    <col min="3592" max="3592" width="14.85546875" style="229" customWidth="1"/>
    <col min="3593" max="3593" width="14.28515625" style="229" customWidth="1"/>
    <col min="3594" max="3594" width="14.5703125" style="229" customWidth="1"/>
    <col min="3595" max="3595" width="15.42578125" style="229" customWidth="1"/>
    <col min="3596" max="3596" width="16.28515625" style="229" customWidth="1"/>
    <col min="3597" max="3597" width="11.42578125" style="229"/>
    <col min="3598" max="3598" width="12.28515625" style="229" bestFit="1" customWidth="1"/>
    <col min="3599" max="3601" width="11.42578125" style="229"/>
    <col min="3602" max="3603" width="30.7109375" style="229" customWidth="1"/>
    <col min="3604" max="3840" width="11.42578125" style="229"/>
    <col min="3841" max="3841" width="21" style="229" customWidth="1"/>
    <col min="3842" max="3842" width="17.5703125" style="229" customWidth="1"/>
    <col min="3843" max="3843" width="14.140625" style="229" customWidth="1"/>
    <col min="3844" max="3844" width="13.85546875" style="229" customWidth="1"/>
    <col min="3845" max="3845" width="14.28515625" style="229" customWidth="1"/>
    <col min="3846" max="3846" width="14.5703125" style="229" customWidth="1"/>
    <col min="3847" max="3847" width="14.28515625" style="229" customWidth="1"/>
    <col min="3848" max="3848" width="14.85546875" style="229" customWidth="1"/>
    <col min="3849" max="3849" width="14.28515625" style="229" customWidth="1"/>
    <col min="3850" max="3850" width="14.5703125" style="229" customWidth="1"/>
    <col min="3851" max="3851" width="15.42578125" style="229" customWidth="1"/>
    <col min="3852" max="3852" width="16.28515625" style="229" customWidth="1"/>
    <col min="3853" max="3853" width="11.42578125" style="229"/>
    <col min="3854" max="3854" width="12.28515625" style="229" bestFit="1" customWidth="1"/>
    <col min="3855" max="3857" width="11.42578125" style="229"/>
    <col min="3858" max="3859" width="30.7109375" style="229" customWidth="1"/>
    <col min="3860" max="4096" width="11.42578125" style="229"/>
    <col min="4097" max="4097" width="21" style="229" customWidth="1"/>
    <col min="4098" max="4098" width="17.5703125" style="229" customWidth="1"/>
    <col min="4099" max="4099" width="14.140625" style="229" customWidth="1"/>
    <col min="4100" max="4100" width="13.85546875" style="229" customWidth="1"/>
    <col min="4101" max="4101" width="14.28515625" style="229" customWidth="1"/>
    <col min="4102" max="4102" width="14.5703125" style="229" customWidth="1"/>
    <col min="4103" max="4103" width="14.28515625" style="229" customWidth="1"/>
    <col min="4104" max="4104" width="14.85546875" style="229" customWidth="1"/>
    <col min="4105" max="4105" width="14.28515625" style="229" customWidth="1"/>
    <col min="4106" max="4106" width="14.5703125" style="229" customWidth="1"/>
    <col min="4107" max="4107" width="15.42578125" style="229" customWidth="1"/>
    <col min="4108" max="4108" width="16.28515625" style="229" customWidth="1"/>
    <col min="4109" max="4109" width="11.42578125" style="229"/>
    <col min="4110" max="4110" width="12.28515625" style="229" bestFit="1" customWidth="1"/>
    <col min="4111" max="4113" width="11.42578125" style="229"/>
    <col min="4114" max="4115" width="30.7109375" style="229" customWidth="1"/>
    <col min="4116" max="4352" width="11.42578125" style="229"/>
    <col min="4353" max="4353" width="21" style="229" customWidth="1"/>
    <col min="4354" max="4354" width="17.5703125" style="229" customWidth="1"/>
    <col min="4355" max="4355" width="14.140625" style="229" customWidth="1"/>
    <col min="4356" max="4356" width="13.85546875" style="229" customWidth="1"/>
    <col min="4357" max="4357" width="14.28515625" style="229" customWidth="1"/>
    <col min="4358" max="4358" width="14.5703125" style="229" customWidth="1"/>
    <col min="4359" max="4359" width="14.28515625" style="229" customWidth="1"/>
    <col min="4360" max="4360" width="14.85546875" style="229" customWidth="1"/>
    <col min="4361" max="4361" width="14.28515625" style="229" customWidth="1"/>
    <col min="4362" max="4362" width="14.5703125" style="229" customWidth="1"/>
    <col min="4363" max="4363" width="15.42578125" style="229" customWidth="1"/>
    <col min="4364" max="4364" width="16.28515625" style="229" customWidth="1"/>
    <col min="4365" max="4365" width="11.42578125" style="229"/>
    <col min="4366" max="4366" width="12.28515625" style="229" bestFit="1" customWidth="1"/>
    <col min="4367" max="4369" width="11.42578125" style="229"/>
    <col min="4370" max="4371" width="30.7109375" style="229" customWidth="1"/>
    <col min="4372" max="4608" width="11.42578125" style="229"/>
    <col min="4609" max="4609" width="21" style="229" customWidth="1"/>
    <col min="4610" max="4610" width="17.5703125" style="229" customWidth="1"/>
    <col min="4611" max="4611" width="14.140625" style="229" customWidth="1"/>
    <col min="4612" max="4612" width="13.85546875" style="229" customWidth="1"/>
    <col min="4613" max="4613" width="14.28515625" style="229" customWidth="1"/>
    <col min="4614" max="4614" width="14.5703125" style="229" customWidth="1"/>
    <col min="4615" max="4615" width="14.28515625" style="229" customWidth="1"/>
    <col min="4616" max="4616" width="14.85546875" style="229" customWidth="1"/>
    <col min="4617" max="4617" width="14.28515625" style="229" customWidth="1"/>
    <col min="4618" max="4618" width="14.5703125" style="229" customWidth="1"/>
    <col min="4619" max="4619" width="15.42578125" style="229" customWidth="1"/>
    <col min="4620" max="4620" width="16.28515625" style="229" customWidth="1"/>
    <col min="4621" max="4621" width="11.42578125" style="229"/>
    <col min="4622" max="4622" width="12.28515625" style="229" bestFit="1" customWidth="1"/>
    <col min="4623" max="4625" width="11.42578125" style="229"/>
    <col min="4626" max="4627" width="30.7109375" style="229" customWidth="1"/>
    <col min="4628" max="4864" width="11.42578125" style="229"/>
    <col min="4865" max="4865" width="21" style="229" customWidth="1"/>
    <col min="4866" max="4866" width="17.5703125" style="229" customWidth="1"/>
    <col min="4867" max="4867" width="14.140625" style="229" customWidth="1"/>
    <col min="4868" max="4868" width="13.85546875" style="229" customWidth="1"/>
    <col min="4869" max="4869" width="14.28515625" style="229" customWidth="1"/>
    <col min="4870" max="4870" width="14.5703125" style="229" customWidth="1"/>
    <col min="4871" max="4871" width="14.28515625" style="229" customWidth="1"/>
    <col min="4872" max="4872" width="14.85546875" style="229" customWidth="1"/>
    <col min="4873" max="4873" width="14.28515625" style="229" customWidth="1"/>
    <col min="4874" max="4874" width="14.5703125" style="229" customWidth="1"/>
    <col min="4875" max="4875" width="15.42578125" style="229" customWidth="1"/>
    <col min="4876" max="4876" width="16.28515625" style="229" customWidth="1"/>
    <col min="4877" max="4877" width="11.42578125" style="229"/>
    <col min="4878" max="4878" width="12.28515625" style="229" bestFit="1" customWidth="1"/>
    <col min="4879" max="4881" width="11.42578125" style="229"/>
    <col min="4882" max="4883" width="30.7109375" style="229" customWidth="1"/>
    <col min="4884" max="5120" width="11.42578125" style="229"/>
    <col min="5121" max="5121" width="21" style="229" customWidth="1"/>
    <col min="5122" max="5122" width="17.5703125" style="229" customWidth="1"/>
    <col min="5123" max="5123" width="14.140625" style="229" customWidth="1"/>
    <col min="5124" max="5124" width="13.85546875" style="229" customWidth="1"/>
    <col min="5125" max="5125" width="14.28515625" style="229" customWidth="1"/>
    <col min="5126" max="5126" width="14.5703125" style="229" customWidth="1"/>
    <col min="5127" max="5127" width="14.28515625" style="229" customWidth="1"/>
    <col min="5128" max="5128" width="14.85546875" style="229" customWidth="1"/>
    <col min="5129" max="5129" width="14.28515625" style="229" customWidth="1"/>
    <col min="5130" max="5130" width="14.5703125" style="229" customWidth="1"/>
    <col min="5131" max="5131" width="15.42578125" style="229" customWidth="1"/>
    <col min="5132" max="5132" width="16.28515625" style="229" customWidth="1"/>
    <col min="5133" max="5133" width="11.42578125" style="229"/>
    <col min="5134" max="5134" width="12.28515625" style="229" bestFit="1" customWidth="1"/>
    <col min="5135" max="5137" width="11.42578125" style="229"/>
    <col min="5138" max="5139" width="30.7109375" style="229" customWidth="1"/>
    <col min="5140" max="5376" width="11.42578125" style="229"/>
    <col min="5377" max="5377" width="21" style="229" customWidth="1"/>
    <col min="5378" max="5378" width="17.5703125" style="229" customWidth="1"/>
    <col min="5379" max="5379" width="14.140625" style="229" customWidth="1"/>
    <col min="5380" max="5380" width="13.85546875" style="229" customWidth="1"/>
    <col min="5381" max="5381" width="14.28515625" style="229" customWidth="1"/>
    <col min="5382" max="5382" width="14.5703125" style="229" customWidth="1"/>
    <col min="5383" max="5383" width="14.28515625" style="229" customWidth="1"/>
    <col min="5384" max="5384" width="14.85546875" style="229" customWidth="1"/>
    <col min="5385" max="5385" width="14.28515625" style="229" customWidth="1"/>
    <col min="5386" max="5386" width="14.5703125" style="229" customWidth="1"/>
    <col min="5387" max="5387" width="15.42578125" style="229" customWidth="1"/>
    <col min="5388" max="5388" width="16.28515625" style="229" customWidth="1"/>
    <col min="5389" max="5389" width="11.42578125" style="229"/>
    <col min="5390" max="5390" width="12.28515625" style="229" bestFit="1" customWidth="1"/>
    <col min="5391" max="5393" width="11.42578125" style="229"/>
    <col min="5394" max="5395" width="30.7109375" style="229" customWidth="1"/>
    <col min="5396" max="5632" width="11.42578125" style="229"/>
    <col min="5633" max="5633" width="21" style="229" customWidth="1"/>
    <col min="5634" max="5634" width="17.5703125" style="229" customWidth="1"/>
    <col min="5635" max="5635" width="14.140625" style="229" customWidth="1"/>
    <col min="5636" max="5636" width="13.85546875" style="229" customWidth="1"/>
    <col min="5637" max="5637" width="14.28515625" style="229" customWidth="1"/>
    <col min="5638" max="5638" width="14.5703125" style="229" customWidth="1"/>
    <col min="5639" max="5639" width="14.28515625" style="229" customWidth="1"/>
    <col min="5640" max="5640" width="14.85546875" style="229" customWidth="1"/>
    <col min="5641" max="5641" width="14.28515625" style="229" customWidth="1"/>
    <col min="5642" max="5642" width="14.5703125" style="229" customWidth="1"/>
    <col min="5643" max="5643" width="15.42578125" style="229" customWidth="1"/>
    <col min="5644" max="5644" width="16.28515625" style="229" customWidth="1"/>
    <col min="5645" max="5645" width="11.42578125" style="229"/>
    <col min="5646" max="5646" width="12.28515625" style="229" bestFit="1" customWidth="1"/>
    <col min="5647" max="5649" width="11.42578125" style="229"/>
    <col min="5650" max="5651" width="30.7109375" style="229" customWidth="1"/>
    <col min="5652" max="5888" width="11.42578125" style="229"/>
    <col min="5889" max="5889" width="21" style="229" customWidth="1"/>
    <col min="5890" max="5890" width="17.5703125" style="229" customWidth="1"/>
    <col min="5891" max="5891" width="14.140625" style="229" customWidth="1"/>
    <col min="5892" max="5892" width="13.85546875" style="229" customWidth="1"/>
    <col min="5893" max="5893" width="14.28515625" style="229" customWidth="1"/>
    <col min="5894" max="5894" width="14.5703125" style="229" customWidth="1"/>
    <col min="5895" max="5895" width="14.28515625" style="229" customWidth="1"/>
    <col min="5896" max="5896" width="14.85546875" style="229" customWidth="1"/>
    <col min="5897" max="5897" width="14.28515625" style="229" customWidth="1"/>
    <col min="5898" max="5898" width="14.5703125" style="229" customWidth="1"/>
    <col min="5899" max="5899" width="15.42578125" style="229" customWidth="1"/>
    <col min="5900" max="5900" width="16.28515625" style="229" customWidth="1"/>
    <col min="5901" max="5901" width="11.42578125" style="229"/>
    <col min="5902" max="5902" width="12.28515625" style="229" bestFit="1" customWidth="1"/>
    <col min="5903" max="5905" width="11.42578125" style="229"/>
    <col min="5906" max="5907" width="30.7109375" style="229" customWidth="1"/>
    <col min="5908" max="6144" width="11.42578125" style="229"/>
    <col min="6145" max="6145" width="21" style="229" customWidth="1"/>
    <col min="6146" max="6146" width="17.5703125" style="229" customWidth="1"/>
    <col min="6147" max="6147" width="14.140625" style="229" customWidth="1"/>
    <col min="6148" max="6148" width="13.85546875" style="229" customWidth="1"/>
    <col min="6149" max="6149" width="14.28515625" style="229" customWidth="1"/>
    <col min="6150" max="6150" width="14.5703125" style="229" customWidth="1"/>
    <col min="6151" max="6151" width="14.28515625" style="229" customWidth="1"/>
    <col min="6152" max="6152" width="14.85546875" style="229" customWidth="1"/>
    <col min="6153" max="6153" width="14.28515625" style="229" customWidth="1"/>
    <col min="6154" max="6154" width="14.5703125" style="229" customWidth="1"/>
    <col min="6155" max="6155" width="15.42578125" style="229" customWidth="1"/>
    <col min="6156" max="6156" width="16.28515625" style="229" customWidth="1"/>
    <col min="6157" max="6157" width="11.42578125" style="229"/>
    <col min="6158" max="6158" width="12.28515625" style="229" bestFit="1" customWidth="1"/>
    <col min="6159" max="6161" width="11.42578125" style="229"/>
    <col min="6162" max="6163" width="30.7109375" style="229" customWidth="1"/>
    <col min="6164" max="6400" width="11.42578125" style="229"/>
    <col min="6401" max="6401" width="21" style="229" customWidth="1"/>
    <col min="6402" max="6402" width="17.5703125" style="229" customWidth="1"/>
    <col min="6403" max="6403" width="14.140625" style="229" customWidth="1"/>
    <col min="6404" max="6404" width="13.85546875" style="229" customWidth="1"/>
    <col min="6405" max="6405" width="14.28515625" style="229" customWidth="1"/>
    <col min="6406" max="6406" width="14.5703125" style="229" customWidth="1"/>
    <col min="6407" max="6407" width="14.28515625" style="229" customWidth="1"/>
    <col min="6408" max="6408" width="14.85546875" style="229" customWidth="1"/>
    <col min="6409" max="6409" width="14.28515625" style="229" customWidth="1"/>
    <col min="6410" max="6410" width="14.5703125" style="229" customWidth="1"/>
    <col min="6411" max="6411" width="15.42578125" style="229" customWidth="1"/>
    <col min="6412" max="6412" width="16.28515625" style="229" customWidth="1"/>
    <col min="6413" max="6413" width="11.42578125" style="229"/>
    <col min="6414" max="6414" width="12.28515625" style="229" bestFit="1" customWidth="1"/>
    <col min="6415" max="6417" width="11.42578125" style="229"/>
    <col min="6418" max="6419" width="30.7109375" style="229" customWidth="1"/>
    <col min="6420" max="6656" width="11.42578125" style="229"/>
    <col min="6657" max="6657" width="21" style="229" customWidth="1"/>
    <col min="6658" max="6658" width="17.5703125" style="229" customWidth="1"/>
    <col min="6659" max="6659" width="14.140625" style="229" customWidth="1"/>
    <col min="6660" max="6660" width="13.85546875" style="229" customWidth="1"/>
    <col min="6661" max="6661" width="14.28515625" style="229" customWidth="1"/>
    <col min="6662" max="6662" width="14.5703125" style="229" customWidth="1"/>
    <col min="6663" max="6663" width="14.28515625" style="229" customWidth="1"/>
    <col min="6664" max="6664" width="14.85546875" style="229" customWidth="1"/>
    <col min="6665" max="6665" width="14.28515625" style="229" customWidth="1"/>
    <col min="6666" max="6666" width="14.5703125" style="229" customWidth="1"/>
    <col min="6667" max="6667" width="15.42578125" style="229" customWidth="1"/>
    <col min="6668" max="6668" width="16.28515625" style="229" customWidth="1"/>
    <col min="6669" max="6669" width="11.42578125" style="229"/>
    <col min="6670" max="6670" width="12.28515625" style="229" bestFit="1" customWidth="1"/>
    <col min="6671" max="6673" width="11.42578125" style="229"/>
    <col min="6674" max="6675" width="30.7109375" style="229" customWidth="1"/>
    <col min="6676" max="6912" width="11.42578125" style="229"/>
    <col min="6913" max="6913" width="21" style="229" customWidth="1"/>
    <col min="6914" max="6914" width="17.5703125" style="229" customWidth="1"/>
    <col min="6915" max="6915" width="14.140625" style="229" customWidth="1"/>
    <col min="6916" max="6916" width="13.85546875" style="229" customWidth="1"/>
    <col min="6917" max="6917" width="14.28515625" style="229" customWidth="1"/>
    <col min="6918" max="6918" width="14.5703125" style="229" customWidth="1"/>
    <col min="6919" max="6919" width="14.28515625" style="229" customWidth="1"/>
    <col min="6920" max="6920" width="14.85546875" style="229" customWidth="1"/>
    <col min="6921" max="6921" width="14.28515625" style="229" customWidth="1"/>
    <col min="6922" max="6922" width="14.5703125" style="229" customWidth="1"/>
    <col min="6923" max="6923" width="15.42578125" style="229" customWidth="1"/>
    <col min="6924" max="6924" width="16.28515625" style="229" customWidth="1"/>
    <col min="6925" max="6925" width="11.42578125" style="229"/>
    <col min="6926" max="6926" width="12.28515625" style="229" bestFit="1" customWidth="1"/>
    <col min="6927" max="6929" width="11.42578125" style="229"/>
    <col min="6930" max="6931" width="30.7109375" style="229" customWidth="1"/>
    <col min="6932" max="7168" width="11.42578125" style="229"/>
    <col min="7169" max="7169" width="21" style="229" customWidth="1"/>
    <col min="7170" max="7170" width="17.5703125" style="229" customWidth="1"/>
    <col min="7171" max="7171" width="14.140625" style="229" customWidth="1"/>
    <col min="7172" max="7172" width="13.85546875" style="229" customWidth="1"/>
    <col min="7173" max="7173" width="14.28515625" style="229" customWidth="1"/>
    <col min="7174" max="7174" width="14.5703125" style="229" customWidth="1"/>
    <col min="7175" max="7175" width="14.28515625" style="229" customWidth="1"/>
    <col min="7176" max="7176" width="14.85546875" style="229" customWidth="1"/>
    <col min="7177" max="7177" width="14.28515625" style="229" customWidth="1"/>
    <col min="7178" max="7178" width="14.5703125" style="229" customWidth="1"/>
    <col min="7179" max="7179" width="15.42578125" style="229" customWidth="1"/>
    <col min="7180" max="7180" width="16.28515625" style="229" customWidth="1"/>
    <col min="7181" max="7181" width="11.42578125" style="229"/>
    <col min="7182" max="7182" width="12.28515625" style="229" bestFit="1" customWidth="1"/>
    <col min="7183" max="7185" width="11.42578125" style="229"/>
    <col min="7186" max="7187" width="30.7109375" style="229" customWidth="1"/>
    <col min="7188" max="7424" width="11.42578125" style="229"/>
    <col min="7425" max="7425" width="21" style="229" customWidth="1"/>
    <col min="7426" max="7426" width="17.5703125" style="229" customWidth="1"/>
    <col min="7427" max="7427" width="14.140625" style="229" customWidth="1"/>
    <col min="7428" max="7428" width="13.85546875" style="229" customWidth="1"/>
    <col min="7429" max="7429" width="14.28515625" style="229" customWidth="1"/>
    <col min="7430" max="7430" width="14.5703125" style="229" customWidth="1"/>
    <col min="7431" max="7431" width="14.28515625" style="229" customWidth="1"/>
    <col min="7432" max="7432" width="14.85546875" style="229" customWidth="1"/>
    <col min="7433" max="7433" width="14.28515625" style="229" customWidth="1"/>
    <col min="7434" max="7434" width="14.5703125" style="229" customWidth="1"/>
    <col min="7435" max="7435" width="15.42578125" style="229" customWidth="1"/>
    <col min="7436" max="7436" width="16.28515625" style="229" customWidth="1"/>
    <col min="7437" max="7437" width="11.42578125" style="229"/>
    <col min="7438" max="7438" width="12.28515625" style="229" bestFit="1" customWidth="1"/>
    <col min="7439" max="7441" width="11.42578125" style="229"/>
    <col min="7442" max="7443" width="30.7109375" style="229" customWidth="1"/>
    <col min="7444" max="7680" width="11.42578125" style="229"/>
    <col min="7681" max="7681" width="21" style="229" customWidth="1"/>
    <col min="7682" max="7682" width="17.5703125" style="229" customWidth="1"/>
    <col min="7683" max="7683" width="14.140625" style="229" customWidth="1"/>
    <col min="7684" max="7684" width="13.85546875" style="229" customWidth="1"/>
    <col min="7685" max="7685" width="14.28515625" style="229" customWidth="1"/>
    <col min="7686" max="7686" width="14.5703125" style="229" customWidth="1"/>
    <col min="7687" max="7687" width="14.28515625" style="229" customWidth="1"/>
    <col min="7688" max="7688" width="14.85546875" style="229" customWidth="1"/>
    <col min="7689" max="7689" width="14.28515625" style="229" customWidth="1"/>
    <col min="7690" max="7690" width="14.5703125" style="229" customWidth="1"/>
    <col min="7691" max="7691" width="15.42578125" style="229" customWidth="1"/>
    <col min="7692" max="7692" width="16.28515625" style="229" customWidth="1"/>
    <col min="7693" max="7693" width="11.42578125" style="229"/>
    <col min="7694" max="7694" width="12.28515625" style="229" bestFit="1" customWidth="1"/>
    <col min="7695" max="7697" width="11.42578125" style="229"/>
    <col min="7698" max="7699" width="30.7109375" style="229" customWidth="1"/>
    <col min="7700" max="7936" width="11.42578125" style="229"/>
    <col min="7937" max="7937" width="21" style="229" customWidth="1"/>
    <col min="7938" max="7938" width="17.5703125" style="229" customWidth="1"/>
    <col min="7939" max="7939" width="14.140625" style="229" customWidth="1"/>
    <col min="7940" max="7940" width="13.85546875" style="229" customWidth="1"/>
    <col min="7941" max="7941" width="14.28515625" style="229" customWidth="1"/>
    <col min="7942" max="7942" width="14.5703125" style="229" customWidth="1"/>
    <col min="7943" max="7943" width="14.28515625" style="229" customWidth="1"/>
    <col min="7944" max="7944" width="14.85546875" style="229" customWidth="1"/>
    <col min="7945" max="7945" width="14.28515625" style="229" customWidth="1"/>
    <col min="7946" max="7946" width="14.5703125" style="229" customWidth="1"/>
    <col min="7947" max="7947" width="15.42578125" style="229" customWidth="1"/>
    <col min="7948" max="7948" width="16.28515625" style="229" customWidth="1"/>
    <col min="7949" max="7949" width="11.42578125" style="229"/>
    <col min="7950" max="7950" width="12.28515625" style="229" bestFit="1" customWidth="1"/>
    <col min="7951" max="7953" width="11.42578125" style="229"/>
    <col min="7954" max="7955" width="30.7109375" style="229" customWidth="1"/>
    <col min="7956" max="8192" width="11.42578125" style="229"/>
    <col min="8193" max="8193" width="21" style="229" customWidth="1"/>
    <col min="8194" max="8194" width="17.5703125" style="229" customWidth="1"/>
    <col min="8195" max="8195" width="14.140625" style="229" customWidth="1"/>
    <col min="8196" max="8196" width="13.85546875" style="229" customWidth="1"/>
    <col min="8197" max="8197" width="14.28515625" style="229" customWidth="1"/>
    <col min="8198" max="8198" width="14.5703125" style="229" customWidth="1"/>
    <col min="8199" max="8199" width="14.28515625" style="229" customWidth="1"/>
    <col min="8200" max="8200" width="14.85546875" style="229" customWidth="1"/>
    <col min="8201" max="8201" width="14.28515625" style="229" customWidth="1"/>
    <col min="8202" max="8202" width="14.5703125" style="229" customWidth="1"/>
    <col min="8203" max="8203" width="15.42578125" style="229" customWidth="1"/>
    <col min="8204" max="8204" width="16.28515625" style="229" customWidth="1"/>
    <col min="8205" max="8205" width="11.42578125" style="229"/>
    <col min="8206" max="8206" width="12.28515625" style="229" bestFit="1" customWidth="1"/>
    <col min="8207" max="8209" width="11.42578125" style="229"/>
    <col min="8210" max="8211" width="30.7109375" style="229" customWidth="1"/>
    <col min="8212" max="8448" width="11.42578125" style="229"/>
    <col min="8449" max="8449" width="21" style="229" customWidth="1"/>
    <col min="8450" max="8450" width="17.5703125" style="229" customWidth="1"/>
    <col min="8451" max="8451" width="14.140625" style="229" customWidth="1"/>
    <col min="8452" max="8452" width="13.85546875" style="229" customWidth="1"/>
    <col min="8453" max="8453" width="14.28515625" style="229" customWidth="1"/>
    <col min="8454" max="8454" width="14.5703125" style="229" customWidth="1"/>
    <col min="8455" max="8455" width="14.28515625" style="229" customWidth="1"/>
    <col min="8456" max="8456" width="14.85546875" style="229" customWidth="1"/>
    <col min="8457" max="8457" width="14.28515625" style="229" customWidth="1"/>
    <col min="8458" max="8458" width="14.5703125" style="229" customWidth="1"/>
    <col min="8459" max="8459" width="15.42578125" style="229" customWidth="1"/>
    <col min="8460" max="8460" width="16.28515625" style="229" customWidth="1"/>
    <col min="8461" max="8461" width="11.42578125" style="229"/>
    <col min="8462" max="8462" width="12.28515625" style="229" bestFit="1" customWidth="1"/>
    <col min="8463" max="8465" width="11.42578125" style="229"/>
    <col min="8466" max="8467" width="30.7109375" style="229" customWidth="1"/>
    <col min="8468" max="8704" width="11.42578125" style="229"/>
    <col min="8705" max="8705" width="21" style="229" customWidth="1"/>
    <col min="8706" max="8706" width="17.5703125" style="229" customWidth="1"/>
    <col min="8707" max="8707" width="14.140625" style="229" customWidth="1"/>
    <col min="8708" max="8708" width="13.85546875" style="229" customWidth="1"/>
    <col min="8709" max="8709" width="14.28515625" style="229" customWidth="1"/>
    <col min="8710" max="8710" width="14.5703125" style="229" customWidth="1"/>
    <col min="8711" max="8711" width="14.28515625" style="229" customWidth="1"/>
    <col min="8712" max="8712" width="14.85546875" style="229" customWidth="1"/>
    <col min="8713" max="8713" width="14.28515625" style="229" customWidth="1"/>
    <col min="8714" max="8714" width="14.5703125" style="229" customWidth="1"/>
    <col min="8715" max="8715" width="15.42578125" style="229" customWidth="1"/>
    <col min="8716" max="8716" width="16.28515625" style="229" customWidth="1"/>
    <col min="8717" max="8717" width="11.42578125" style="229"/>
    <col min="8718" max="8718" width="12.28515625" style="229" bestFit="1" customWidth="1"/>
    <col min="8719" max="8721" width="11.42578125" style="229"/>
    <col min="8722" max="8723" width="30.7109375" style="229" customWidth="1"/>
    <col min="8724" max="8960" width="11.42578125" style="229"/>
    <col min="8961" max="8961" width="21" style="229" customWidth="1"/>
    <col min="8962" max="8962" width="17.5703125" style="229" customWidth="1"/>
    <col min="8963" max="8963" width="14.140625" style="229" customWidth="1"/>
    <col min="8964" max="8964" width="13.85546875" style="229" customWidth="1"/>
    <col min="8965" max="8965" width="14.28515625" style="229" customWidth="1"/>
    <col min="8966" max="8966" width="14.5703125" style="229" customWidth="1"/>
    <col min="8967" max="8967" width="14.28515625" style="229" customWidth="1"/>
    <col min="8968" max="8968" width="14.85546875" style="229" customWidth="1"/>
    <col min="8969" max="8969" width="14.28515625" style="229" customWidth="1"/>
    <col min="8970" max="8970" width="14.5703125" style="229" customWidth="1"/>
    <col min="8971" max="8971" width="15.42578125" style="229" customWidth="1"/>
    <col min="8972" max="8972" width="16.28515625" style="229" customWidth="1"/>
    <col min="8973" max="8973" width="11.42578125" style="229"/>
    <col min="8974" max="8974" width="12.28515625" style="229" bestFit="1" customWidth="1"/>
    <col min="8975" max="8977" width="11.42578125" style="229"/>
    <col min="8978" max="8979" width="30.7109375" style="229" customWidth="1"/>
    <col min="8980" max="9216" width="11.42578125" style="229"/>
    <col min="9217" max="9217" width="21" style="229" customWidth="1"/>
    <col min="9218" max="9218" width="17.5703125" style="229" customWidth="1"/>
    <col min="9219" max="9219" width="14.140625" style="229" customWidth="1"/>
    <col min="9220" max="9220" width="13.85546875" style="229" customWidth="1"/>
    <col min="9221" max="9221" width="14.28515625" style="229" customWidth="1"/>
    <col min="9222" max="9222" width="14.5703125" style="229" customWidth="1"/>
    <col min="9223" max="9223" width="14.28515625" style="229" customWidth="1"/>
    <col min="9224" max="9224" width="14.85546875" style="229" customWidth="1"/>
    <col min="9225" max="9225" width="14.28515625" style="229" customWidth="1"/>
    <col min="9226" max="9226" width="14.5703125" style="229" customWidth="1"/>
    <col min="9227" max="9227" width="15.42578125" style="229" customWidth="1"/>
    <col min="9228" max="9228" width="16.28515625" style="229" customWidth="1"/>
    <col min="9229" max="9229" width="11.42578125" style="229"/>
    <col min="9230" max="9230" width="12.28515625" style="229" bestFit="1" customWidth="1"/>
    <col min="9231" max="9233" width="11.42578125" style="229"/>
    <col min="9234" max="9235" width="30.7109375" style="229" customWidth="1"/>
    <col min="9236" max="9472" width="11.42578125" style="229"/>
    <col min="9473" max="9473" width="21" style="229" customWidth="1"/>
    <col min="9474" max="9474" width="17.5703125" style="229" customWidth="1"/>
    <col min="9475" max="9475" width="14.140625" style="229" customWidth="1"/>
    <col min="9476" max="9476" width="13.85546875" style="229" customWidth="1"/>
    <col min="9477" max="9477" width="14.28515625" style="229" customWidth="1"/>
    <col min="9478" max="9478" width="14.5703125" style="229" customWidth="1"/>
    <col min="9479" max="9479" width="14.28515625" style="229" customWidth="1"/>
    <col min="9480" max="9480" width="14.85546875" style="229" customWidth="1"/>
    <col min="9481" max="9481" width="14.28515625" style="229" customWidth="1"/>
    <col min="9482" max="9482" width="14.5703125" style="229" customWidth="1"/>
    <col min="9483" max="9483" width="15.42578125" style="229" customWidth="1"/>
    <col min="9484" max="9484" width="16.28515625" style="229" customWidth="1"/>
    <col min="9485" max="9485" width="11.42578125" style="229"/>
    <col min="9486" max="9486" width="12.28515625" style="229" bestFit="1" customWidth="1"/>
    <col min="9487" max="9489" width="11.42578125" style="229"/>
    <col min="9490" max="9491" width="30.7109375" style="229" customWidth="1"/>
    <col min="9492" max="9728" width="11.42578125" style="229"/>
    <col min="9729" max="9729" width="21" style="229" customWidth="1"/>
    <col min="9730" max="9730" width="17.5703125" style="229" customWidth="1"/>
    <col min="9731" max="9731" width="14.140625" style="229" customWidth="1"/>
    <col min="9732" max="9732" width="13.85546875" style="229" customWidth="1"/>
    <col min="9733" max="9733" width="14.28515625" style="229" customWidth="1"/>
    <col min="9734" max="9734" width="14.5703125" style="229" customWidth="1"/>
    <col min="9735" max="9735" width="14.28515625" style="229" customWidth="1"/>
    <col min="9736" max="9736" width="14.85546875" style="229" customWidth="1"/>
    <col min="9737" max="9737" width="14.28515625" style="229" customWidth="1"/>
    <col min="9738" max="9738" width="14.5703125" style="229" customWidth="1"/>
    <col min="9739" max="9739" width="15.42578125" style="229" customWidth="1"/>
    <col min="9740" max="9740" width="16.28515625" style="229" customWidth="1"/>
    <col min="9741" max="9741" width="11.42578125" style="229"/>
    <col min="9742" max="9742" width="12.28515625" style="229" bestFit="1" customWidth="1"/>
    <col min="9743" max="9745" width="11.42578125" style="229"/>
    <col min="9746" max="9747" width="30.7109375" style="229" customWidth="1"/>
    <col min="9748" max="9984" width="11.42578125" style="229"/>
    <col min="9985" max="9985" width="21" style="229" customWidth="1"/>
    <col min="9986" max="9986" width="17.5703125" style="229" customWidth="1"/>
    <col min="9987" max="9987" width="14.140625" style="229" customWidth="1"/>
    <col min="9988" max="9988" width="13.85546875" style="229" customWidth="1"/>
    <col min="9989" max="9989" width="14.28515625" style="229" customWidth="1"/>
    <col min="9990" max="9990" width="14.5703125" style="229" customWidth="1"/>
    <col min="9991" max="9991" width="14.28515625" style="229" customWidth="1"/>
    <col min="9992" max="9992" width="14.85546875" style="229" customWidth="1"/>
    <col min="9993" max="9993" width="14.28515625" style="229" customWidth="1"/>
    <col min="9994" max="9994" width="14.5703125" style="229" customWidth="1"/>
    <col min="9995" max="9995" width="15.42578125" style="229" customWidth="1"/>
    <col min="9996" max="9996" width="16.28515625" style="229" customWidth="1"/>
    <col min="9997" max="9997" width="11.42578125" style="229"/>
    <col min="9998" max="9998" width="12.28515625" style="229" bestFit="1" customWidth="1"/>
    <col min="9999" max="10001" width="11.42578125" style="229"/>
    <col min="10002" max="10003" width="30.7109375" style="229" customWidth="1"/>
    <col min="10004" max="10240" width="11.42578125" style="229"/>
    <col min="10241" max="10241" width="21" style="229" customWidth="1"/>
    <col min="10242" max="10242" width="17.5703125" style="229" customWidth="1"/>
    <col min="10243" max="10243" width="14.140625" style="229" customWidth="1"/>
    <col min="10244" max="10244" width="13.85546875" style="229" customWidth="1"/>
    <col min="10245" max="10245" width="14.28515625" style="229" customWidth="1"/>
    <col min="10246" max="10246" width="14.5703125" style="229" customWidth="1"/>
    <col min="10247" max="10247" width="14.28515625" style="229" customWidth="1"/>
    <col min="10248" max="10248" width="14.85546875" style="229" customWidth="1"/>
    <col min="10249" max="10249" width="14.28515625" style="229" customWidth="1"/>
    <col min="10250" max="10250" width="14.5703125" style="229" customWidth="1"/>
    <col min="10251" max="10251" width="15.42578125" style="229" customWidth="1"/>
    <col min="10252" max="10252" width="16.28515625" style="229" customWidth="1"/>
    <col min="10253" max="10253" width="11.42578125" style="229"/>
    <col min="10254" max="10254" width="12.28515625" style="229" bestFit="1" customWidth="1"/>
    <col min="10255" max="10257" width="11.42578125" style="229"/>
    <col min="10258" max="10259" width="30.7109375" style="229" customWidth="1"/>
    <col min="10260" max="10496" width="11.42578125" style="229"/>
    <col min="10497" max="10497" width="21" style="229" customWidth="1"/>
    <col min="10498" max="10498" width="17.5703125" style="229" customWidth="1"/>
    <col min="10499" max="10499" width="14.140625" style="229" customWidth="1"/>
    <col min="10500" max="10500" width="13.85546875" style="229" customWidth="1"/>
    <col min="10501" max="10501" width="14.28515625" style="229" customWidth="1"/>
    <col min="10502" max="10502" width="14.5703125" style="229" customWidth="1"/>
    <col min="10503" max="10503" width="14.28515625" style="229" customWidth="1"/>
    <col min="10504" max="10504" width="14.85546875" style="229" customWidth="1"/>
    <col min="10505" max="10505" width="14.28515625" style="229" customWidth="1"/>
    <col min="10506" max="10506" width="14.5703125" style="229" customWidth="1"/>
    <col min="10507" max="10507" width="15.42578125" style="229" customWidth="1"/>
    <col min="10508" max="10508" width="16.28515625" style="229" customWidth="1"/>
    <col min="10509" max="10509" width="11.42578125" style="229"/>
    <col min="10510" max="10510" width="12.28515625" style="229" bestFit="1" customWidth="1"/>
    <col min="10511" max="10513" width="11.42578125" style="229"/>
    <col min="10514" max="10515" width="30.7109375" style="229" customWidth="1"/>
    <col min="10516" max="10752" width="11.42578125" style="229"/>
    <col min="10753" max="10753" width="21" style="229" customWidth="1"/>
    <col min="10754" max="10754" width="17.5703125" style="229" customWidth="1"/>
    <col min="10755" max="10755" width="14.140625" style="229" customWidth="1"/>
    <col min="10756" max="10756" width="13.85546875" style="229" customWidth="1"/>
    <col min="10757" max="10757" width="14.28515625" style="229" customWidth="1"/>
    <col min="10758" max="10758" width="14.5703125" style="229" customWidth="1"/>
    <col min="10759" max="10759" width="14.28515625" style="229" customWidth="1"/>
    <col min="10760" max="10760" width="14.85546875" style="229" customWidth="1"/>
    <col min="10761" max="10761" width="14.28515625" style="229" customWidth="1"/>
    <col min="10762" max="10762" width="14.5703125" style="229" customWidth="1"/>
    <col min="10763" max="10763" width="15.42578125" style="229" customWidth="1"/>
    <col min="10764" max="10764" width="16.28515625" style="229" customWidth="1"/>
    <col min="10765" max="10765" width="11.42578125" style="229"/>
    <col min="10766" max="10766" width="12.28515625" style="229" bestFit="1" customWidth="1"/>
    <col min="10767" max="10769" width="11.42578125" style="229"/>
    <col min="10770" max="10771" width="30.7109375" style="229" customWidth="1"/>
    <col min="10772" max="11008" width="11.42578125" style="229"/>
    <col min="11009" max="11009" width="21" style="229" customWidth="1"/>
    <col min="11010" max="11010" width="17.5703125" style="229" customWidth="1"/>
    <col min="11011" max="11011" width="14.140625" style="229" customWidth="1"/>
    <col min="11012" max="11012" width="13.85546875" style="229" customWidth="1"/>
    <col min="11013" max="11013" width="14.28515625" style="229" customWidth="1"/>
    <col min="11014" max="11014" width="14.5703125" style="229" customWidth="1"/>
    <col min="11015" max="11015" width="14.28515625" style="229" customWidth="1"/>
    <col min="11016" max="11016" width="14.85546875" style="229" customWidth="1"/>
    <col min="11017" max="11017" width="14.28515625" style="229" customWidth="1"/>
    <col min="11018" max="11018" width="14.5703125" style="229" customWidth="1"/>
    <col min="11019" max="11019" width="15.42578125" style="229" customWidth="1"/>
    <col min="11020" max="11020" width="16.28515625" style="229" customWidth="1"/>
    <col min="11021" max="11021" width="11.42578125" style="229"/>
    <col min="11022" max="11022" width="12.28515625" style="229" bestFit="1" customWidth="1"/>
    <col min="11023" max="11025" width="11.42578125" style="229"/>
    <col min="11026" max="11027" width="30.7109375" style="229" customWidth="1"/>
    <col min="11028" max="11264" width="11.42578125" style="229"/>
    <col min="11265" max="11265" width="21" style="229" customWidth="1"/>
    <col min="11266" max="11266" width="17.5703125" style="229" customWidth="1"/>
    <col min="11267" max="11267" width="14.140625" style="229" customWidth="1"/>
    <col min="11268" max="11268" width="13.85546875" style="229" customWidth="1"/>
    <col min="11269" max="11269" width="14.28515625" style="229" customWidth="1"/>
    <col min="11270" max="11270" width="14.5703125" style="229" customWidth="1"/>
    <col min="11271" max="11271" width="14.28515625" style="229" customWidth="1"/>
    <col min="11272" max="11272" width="14.85546875" style="229" customWidth="1"/>
    <col min="11273" max="11273" width="14.28515625" style="229" customWidth="1"/>
    <col min="11274" max="11274" width="14.5703125" style="229" customWidth="1"/>
    <col min="11275" max="11275" width="15.42578125" style="229" customWidth="1"/>
    <col min="11276" max="11276" width="16.28515625" style="229" customWidth="1"/>
    <col min="11277" max="11277" width="11.42578125" style="229"/>
    <col min="11278" max="11278" width="12.28515625" style="229" bestFit="1" customWidth="1"/>
    <col min="11279" max="11281" width="11.42578125" style="229"/>
    <col min="11282" max="11283" width="30.7109375" style="229" customWidth="1"/>
    <col min="11284" max="11520" width="11.42578125" style="229"/>
    <col min="11521" max="11521" width="21" style="229" customWidth="1"/>
    <col min="11522" max="11522" width="17.5703125" style="229" customWidth="1"/>
    <col min="11523" max="11523" width="14.140625" style="229" customWidth="1"/>
    <col min="11524" max="11524" width="13.85546875" style="229" customWidth="1"/>
    <col min="11525" max="11525" width="14.28515625" style="229" customWidth="1"/>
    <col min="11526" max="11526" width="14.5703125" style="229" customWidth="1"/>
    <col min="11527" max="11527" width="14.28515625" style="229" customWidth="1"/>
    <col min="11528" max="11528" width="14.85546875" style="229" customWidth="1"/>
    <col min="11529" max="11529" width="14.28515625" style="229" customWidth="1"/>
    <col min="11530" max="11530" width="14.5703125" style="229" customWidth="1"/>
    <col min="11531" max="11531" width="15.42578125" style="229" customWidth="1"/>
    <col min="11532" max="11532" width="16.28515625" style="229" customWidth="1"/>
    <col min="11533" max="11533" width="11.42578125" style="229"/>
    <col min="11534" max="11534" width="12.28515625" style="229" bestFit="1" customWidth="1"/>
    <col min="11535" max="11537" width="11.42578125" style="229"/>
    <col min="11538" max="11539" width="30.7109375" style="229" customWidth="1"/>
    <col min="11540" max="11776" width="11.42578125" style="229"/>
    <col min="11777" max="11777" width="21" style="229" customWidth="1"/>
    <col min="11778" max="11778" width="17.5703125" style="229" customWidth="1"/>
    <col min="11779" max="11779" width="14.140625" style="229" customWidth="1"/>
    <col min="11780" max="11780" width="13.85546875" style="229" customWidth="1"/>
    <col min="11781" max="11781" width="14.28515625" style="229" customWidth="1"/>
    <col min="11782" max="11782" width="14.5703125" style="229" customWidth="1"/>
    <col min="11783" max="11783" width="14.28515625" style="229" customWidth="1"/>
    <col min="11784" max="11784" width="14.85546875" style="229" customWidth="1"/>
    <col min="11785" max="11785" width="14.28515625" style="229" customWidth="1"/>
    <col min="11786" max="11786" width="14.5703125" style="229" customWidth="1"/>
    <col min="11787" max="11787" width="15.42578125" style="229" customWidth="1"/>
    <col min="11788" max="11788" width="16.28515625" style="229" customWidth="1"/>
    <col min="11789" max="11789" width="11.42578125" style="229"/>
    <col min="11790" max="11790" width="12.28515625" style="229" bestFit="1" customWidth="1"/>
    <col min="11791" max="11793" width="11.42578125" style="229"/>
    <col min="11794" max="11795" width="30.7109375" style="229" customWidth="1"/>
    <col min="11796" max="12032" width="11.42578125" style="229"/>
    <col min="12033" max="12033" width="21" style="229" customWidth="1"/>
    <col min="12034" max="12034" width="17.5703125" style="229" customWidth="1"/>
    <col min="12035" max="12035" width="14.140625" style="229" customWidth="1"/>
    <col min="12036" max="12036" width="13.85546875" style="229" customWidth="1"/>
    <col min="12037" max="12037" width="14.28515625" style="229" customWidth="1"/>
    <col min="12038" max="12038" width="14.5703125" style="229" customWidth="1"/>
    <col min="12039" max="12039" width="14.28515625" style="229" customWidth="1"/>
    <col min="12040" max="12040" width="14.85546875" style="229" customWidth="1"/>
    <col min="12041" max="12041" width="14.28515625" style="229" customWidth="1"/>
    <col min="12042" max="12042" width="14.5703125" style="229" customWidth="1"/>
    <col min="12043" max="12043" width="15.42578125" style="229" customWidth="1"/>
    <col min="12044" max="12044" width="16.28515625" style="229" customWidth="1"/>
    <col min="12045" max="12045" width="11.42578125" style="229"/>
    <col min="12046" max="12046" width="12.28515625" style="229" bestFit="1" customWidth="1"/>
    <col min="12047" max="12049" width="11.42578125" style="229"/>
    <col min="12050" max="12051" width="30.7109375" style="229" customWidth="1"/>
    <col min="12052" max="12288" width="11.42578125" style="229"/>
    <col min="12289" max="12289" width="21" style="229" customWidth="1"/>
    <col min="12290" max="12290" width="17.5703125" style="229" customWidth="1"/>
    <col min="12291" max="12291" width="14.140625" style="229" customWidth="1"/>
    <col min="12292" max="12292" width="13.85546875" style="229" customWidth="1"/>
    <col min="12293" max="12293" width="14.28515625" style="229" customWidth="1"/>
    <col min="12294" max="12294" width="14.5703125" style="229" customWidth="1"/>
    <col min="12295" max="12295" width="14.28515625" style="229" customWidth="1"/>
    <col min="12296" max="12296" width="14.85546875" style="229" customWidth="1"/>
    <col min="12297" max="12297" width="14.28515625" style="229" customWidth="1"/>
    <col min="12298" max="12298" width="14.5703125" style="229" customWidth="1"/>
    <col min="12299" max="12299" width="15.42578125" style="229" customWidth="1"/>
    <col min="12300" max="12300" width="16.28515625" style="229" customWidth="1"/>
    <col min="12301" max="12301" width="11.42578125" style="229"/>
    <col min="12302" max="12302" width="12.28515625" style="229" bestFit="1" customWidth="1"/>
    <col min="12303" max="12305" width="11.42578125" style="229"/>
    <col min="12306" max="12307" width="30.7109375" style="229" customWidth="1"/>
    <col min="12308" max="12544" width="11.42578125" style="229"/>
    <col min="12545" max="12545" width="21" style="229" customWidth="1"/>
    <col min="12546" max="12546" width="17.5703125" style="229" customWidth="1"/>
    <col min="12547" max="12547" width="14.140625" style="229" customWidth="1"/>
    <col min="12548" max="12548" width="13.85546875" style="229" customWidth="1"/>
    <col min="12549" max="12549" width="14.28515625" style="229" customWidth="1"/>
    <col min="12550" max="12550" width="14.5703125" style="229" customWidth="1"/>
    <col min="12551" max="12551" width="14.28515625" style="229" customWidth="1"/>
    <col min="12552" max="12552" width="14.85546875" style="229" customWidth="1"/>
    <col min="12553" max="12553" width="14.28515625" style="229" customWidth="1"/>
    <col min="12554" max="12554" width="14.5703125" style="229" customWidth="1"/>
    <col min="12555" max="12555" width="15.42578125" style="229" customWidth="1"/>
    <col min="12556" max="12556" width="16.28515625" style="229" customWidth="1"/>
    <col min="12557" max="12557" width="11.42578125" style="229"/>
    <col min="12558" max="12558" width="12.28515625" style="229" bestFit="1" customWidth="1"/>
    <col min="12559" max="12561" width="11.42578125" style="229"/>
    <col min="12562" max="12563" width="30.7109375" style="229" customWidth="1"/>
    <col min="12564" max="12800" width="11.42578125" style="229"/>
    <col min="12801" max="12801" width="21" style="229" customWidth="1"/>
    <col min="12802" max="12802" width="17.5703125" style="229" customWidth="1"/>
    <col min="12803" max="12803" width="14.140625" style="229" customWidth="1"/>
    <col min="12804" max="12804" width="13.85546875" style="229" customWidth="1"/>
    <col min="12805" max="12805" width="14.28515625" style="229" customWidth="1"/>
    <col min="12806" max="12806" width="14.5703125" style="229" customWidth="1"/>
    <col min="12807" max="12807" width="14.28515625" style="229" customWidth="1"/>
    <col min="12808" max="12808" width="14.85546875" style="229" customWidth="1"/>
    <col min="12809" max="12809" width="14.28515625" style="229" customWidth="1"/>
    <col min="12810" max="12810" width="14.5703125" style="229" customWidth="1"/>
    <col min="12811" max="12811" width="15.42578125" style="229" customWidth="1"/>
    <col min="12812" max="12812" width="16.28515625" style="229" customWidth="1"/>
    <col min="12813" max="12813" width="11.42578125" style="229"/>
    <col min="12814" max="12814" width="12.28515625" style="229" bestFit="1" customWidth="1"/>
    <col min="12815" max="12817" width="11.42578125" style="229"/>
    <col min="12818" max="12819" width="30.7109375" style="229" customWidth="1"/>
    <col min="12820" max="13056" width="11.42578125" style="229"/>
    <col min="13057" max="13057" width="21" style="229" customWidth="1"/>
    <col min="13058" max="13058" width="17.5703125" style="229" customWidth="1"/>
    <col min="13059" max="13059" width="14.140625" style="229" customWidth="1"/>
    <col min="13060" max="13060" width="13.85546875" style="229" customWidth="1"/>
    <col min="13061" max="13061" width="14.28515625" style="229" customWidth="1"/>
    <col min="13062" max="13062" width="14.5703125" style="229" customWidth="1"/>
    <col min="13063" max="13063" width="14.28515625" style="229" customWidth="1"/>
    <col min="13064" max="13064" width="14.85546875" style="229" customWidth="1"/>
    <col min="13065" max="13065" width="14.28515625" style="229" customWidth="1"/>
    <col min="13066" max="13066" width="14.5703125" style="229" customWidth="1"/>
    <col min="13067" max="13067" width="15.42578125" style="229" customWidth="1"/>
    <col min="13068" max="13068" width="16.28515625" style="229" customWidth="1"/>
    <col min="13069" max="13069" width="11.42578125" style="229"/>
    <col min="13070" max="13070" width="12.28515625" style="229" bestFit="1" customWidth="1"/>
    <col min="13071" max="13073" width="11.42578125" style="229"/>
    <col min="13074" max="13075" width="30.7109375" style="229" customWidth="1"/>
    <col min="13076" max="13312" width="11.42578125" style="229"/>
    <col min="13313" max="13313" width="21" style="229" customWidth="1"/>
    <col min="13314" max="13314" width="17.5703125" style="229" customWidth="1"/>
    <col min="13315" max="13315" width="14.140625" style="229" customWidth="1"/>
    <col min="13316" max="13316" width="13.85546875" style="229" customWidth="1"/>
    <col min="13317" max="13317" width="14.28515625" style="229" customWidth="1"/>
    <col min="13318" max="13318" width="14.5703125" style="229" customWidth="1"/>
    <col min="13319" max="13319" width="14.28515625" style="229" customWidth="1"/>
    <col min="13320" max="13320" width="14.85546875" style="229" customWidth="1"/>
    <col min="13321" max="13321" width="14.28515625" style="229" customWidth="1"/>
    <col min="13322" max="13322" width="14.5703125" style="229" customWidth="1"/>
    <col min="13323" max="13323" width="15.42578125" style="229" customWidth="1"/>
    <col min="13324" max="13324" width="16.28515625" style="229" customWidth="1"/>
    <col min="13325" max="13325" width="11.42578125" style="229"/>
    <col min="13326" max="13326" width="12.28515625" style="229" bestFit="1" customWidth="1"/>
    <col min="13327" max="13329" width="11.42578125" style="229"/>
    <col min="13330" max="13331" width="30.7109375" style="229" customWidth="1"/>
    <col min="13332" max="13568" width="11.42578125" style="229"/>
    <col min="13569" max="13569" width="21" style="229" customWidth="1"/>
    <col min="13570" max="13570" width="17.5703125" style="229" customWidth="1"/>
    <col min="13571" max="13571" width="14.140625" style="229" customWidth="1"/>
    <col min="13572" max="13572" width="13.85546875" style="229" customWidth="1"/>
    <col min="13573" max="13573" width="14.28515625" style="229" customWidth="1"/>
    <col min="13574" max="13574" width="14.5703125" style="229" customWidth="1"/>
    <col min="13575" max="13575" width="14.28515625" style="229" customWidth="1"/>
    <col min="13576" max="13576" width="14.85546875" style="229" customWidth="1"/>
    <col min="13577" max="13577" width="14.28515625" style="229" customWidth="1"/>
    <col min="13578" max="13578" width="14.5703125" style="229" customWidth="1"/>
    <col min="13579" max="13579" width="15.42578125" style="229" customWidth="1"/>
    <col min="13580" max="13580" width="16.28515625" style="229" customWidth="1"/>
    <col min="13581" max="13581" width="11.42578125" style="229"/>
    <col min="13582" max="13582" width="12.28515625" style="229" bestFit="1" customWidth="1"/>
    <col min="13583" max="13585" width="11.42578125" style="229"/>
    <col min="13586" max="13587" width="30.7109375" style="229" customWidth="1"/>
    <col min="13588" max="13824" width="11.42578125" style="229"/>
    <col min="13825" max="13825" width="21" style="229" customWidth="1"/>
    <col min="13826" max="13826" width="17.5703125" style="229" customWidth="1"/>
    <col min="13827" max="13827" width="14.140625" style="229" customWidth="1"/>
    <col min="13828" max="13828" width="13.85546875" style="229" customWidth="1"/>
    <col min="13829" max="13829" width="14.28515625" style="229" customWidth="1"/>
    <col min="13830" max="13830" width="14.5703125" style="229" customWidth="1"/>
    <col min="13831" max="13831" width="14.28515625" style="229" customWidth="1"/>
    <col min="13832" max="13832" width="14.85546875" style="229" customWidth="1"/>
    <col min="13833" max="13833" width="14.28515625" style="229" customWidth="1"/>
    <col min="13834" max="13834" width="14.5703125" style="229" customWidth="1"/>
    <col min="13835" max="13835" width="15.42578125" style="229" customWidth="1"/>
    <col min="13836" max="13836" width="16.28515625" style="229" customWidth="1"/>
    <col min="13837" max="13837" width="11.42578125" style="229"/>
    <col min="13838" max="13838" width="12.28515625" style="229" bestFit="1" customWidth="1"/>
    <col min="13839" max="13841" width="11.42578125" style="229"/>
    <col min="13842" max="13843" width="30.7109375" style="229" customWidth="1"/>
    <col min="13844" max="14080" width="11.42578125" style="229"/>
    <col min="14081" max="14081" width="21" style="229" customWidth="1"/>
    <col min="14082" max="14082" width="17.5703125" style="229" customWidth="1"/>
    <col min="14083" max="14083" width="14.140625" style="229" customWidth="1"/>
    <col min="14084" max="14084" width="13.85546875" style="229" customWidth="1"/>
    <col min="14085" max="14085" width="14.28515625" style="229" customWidth="1"/>
    <col min="14086" max="14086" width="14.5703125" style="229" customWidth="1"/>
    <col min="14087" max="14087" width="14.28515625" style="229" customWidth="1"/>
    <col min="14088" max="14088" width="14.85546875" style="229" customWidth="1"/>
    <col min="14089" max="14089" width="14.28515625" style="229" customWidth="1"/>
    <col min="14090" max="14090" width="14.5703125" style="229" customWidth="1"/>
    <col min="14091" max="14091" width="15.42578125" style="229" customWidth="1"/>
    <col min="14092" max="14092" width="16.28515625" style="229" customWidth="1"/>
    <col min="14093" max="14093" width="11.42578125" style="229"/>
    <col min="14094" max="14094" width="12.28515625" style="229" bestFit="1" customWidth="1"/>
    <col min="14095" max="14097" width="11.42578125" style="229"/>
    <col min="14098" max="14099" width="30.7109375" style="229" customWidth="1"/>
    <col min="14100" max="14336" width="11.42578125" style="229"/>
    <col min="14337" max="14337" width="21" style="229" customWidth="1"/>
    <col min="14338" max="14338" width="17.5703125" style="229" customWidth="1"/>
    <col min="14339" max="14339" width="14.140625" style="229" customWidth="1"/>
    <col min="14340" max="14340" width="13.85546875" style="229" customWidth="1"/>
    <col min="14341" max="14341" width="14.28515625" style="229" customWidth="1"/>
    <col min="14342" max="14342" width="14.5703125" style="229" customWidth="1"/>
    <col min="14343" max="14343" width="14.28515625" style="229" customWidth="1"/>
    <col min="14344" max="14344" width="14.85546875" style="229" customWidth="1"/>
    <col min="14345" max="14345" width="14.28515625" style="229" customWidth="1"/>
    <col min="14346" max="14346" width="14.5703125" style="229" customWidth="1"/>
    <col min="14347" max="14347" width="15.42578125" style="229" customWidth="1"/>
    <col min="14348" max="14348" width="16.28515625" style="229" customWidth="1"/>
    <col min="14349" max="14349" width="11.42578125" style="229"/>
    <col min="14350" max="14350" width="12.28515625" style="229" bestFit="1" customWidth="1"/>
    <col min="14351" max="14353" width="11.42578125" style="229"/>
    <col min="14354" max="14355" width="30.7109375" style="229" customWidth="1"/>
    <col min="14356" max="14592" width="11.42578125" style="229"/>
    <col min="14593" max="14593" width="21" style="229" customWidth="1"/>
    <col min="14594" max="14594" width="17.5703125" style="229" customWidth="1"/>
    <col min="14595" max="14595" width="14.140625" style="229" customWidth="1"/>
    <col min="14596" max="14596" width="13.85546875" style="229" customWidth="1"/>
    <col min="14597" max="14597" width="14.28515625" style="229" customWidth="1"/>
    <col min="14598" max="14598" width="14.5703125" style="229" customWidth="1"/>
    <col min="14599" max="14599" width="14.28515625" style="229" customWidth="1"/>
    <col min="14600" max="14600" width="14.85546875" style="229" customWidth="1"/>
    <col min="14601" max="14601" width="14.28515625" style="229" customWidth="1"/>
    <col min="14602" max="14602" width="14.5703125" style="229" customWidth="1"/>
    <col min="14603" max="14603" width="15.42578125" style="229" customWidth="1"/>
    <col min="14604" max="14604" width="16.28515625" style="229" customWidth="1"/>
    <col min="14605" max="14605" width="11.42578125" style="229"/>
    <col min="14606" max="14606" width="12.28515625" style="229" bestFit="1" customWidth="1"/>
    <col min="14607" max="14609" width="11.42578125" style="229"/>
    <col min="14610" max="14611" width="30.7109375" style="229" customWidth="1"/>
    <col min="14612" max="14848" width="11.42578125" style="229"/>
    <col min="14849" max="14849" width="21" style="229" customWidth="1"/>
    <col min="14850" max="14850" width="17.5703125" style="229" customWidth="1"/>
    <col min="14851" max="14851" width="14.140625" style="229" customWidth="1"/>
    <col min="14852" max="14852" width="13.85546875" style="229" customWidth="1"/>
    <col min="14853" max="14853" width="14.28515625" style="229" customWidth="1"/>
    <col min="14854" max="14854" width="14.5703125" style="229" customWidth="1"/>
    <col min="14855" max="14855" width="14.28515625" style="229" customWidth="1"/>
    <col min="14856" max="14856" width="14.85546875" style="229" customWidth="1"/>
    <col min="14857" max="14857" width="14.28515625" style="229" customWidth="1"/>
    <col min="14858" max="14858" width="14.5703125" style="229" customWidth="1"/>
    <col min="14859" max="14859" width="15.42578125" style="229" customWidth="1"/>
    <col min="14860" max="14860" width="16.28515625" style="229" customWidth="1"/>
    <col min="14861" max="14861" width="11.42578125" style="229"/>
    <col min="14862" max="14862" width="12.28515625" style="229" bestFit="1" customWidth="1"/>
    <col min="14863" max="14865" width="11.42578125" style="229"/>
    <col min="14866" max="14867" width="30.7109375" style="229" customWidth="1"/>
    <col min="14868" max="15104" width="11.42578125" style="229"/>
    <col min="15105" max="15105" width="21" style="229" customWidth="1"/>
    <col min="15106" max="15106" width="17.5703125" style="229" customWidth="1"/>
    <col min="15107" max="15107" width="14.140625" style="229" customWidth="1"/>
    <col min="15108" max="15108" width="13.85546875" style="229" customWidth="1"/>
    <col min="15109" max="15109" width="14.28515625" style="229" customWidth="1"/>
    <col min="15110" max="15110" width="14.5703125" style="229" customWidth="1"/>
    <col min="15111" max="15111" width="14.28515625" style="229" customWidth="1"/>
    <col min="15112" max="15112" width="14.85546875" style="229" customWidth="1"/>
    <col min="15113" max="15113" width="14.28515625" style="229" customWidth="1"/>
    <col min="15114" max="15114" width="14.5703125" style="229" customWidth="1"/>
    <col min="15115" max="15115" width="15.42578125" style="229" customWidth="1"/>
    <col min="15116" max="15116" width="16.28515625" style="229" customWidth="1"/>
    <col min="15117" max="15117" width="11.42578125" style="229"/>
    <col min="15118" max="15118" width="12.28515625" style="229" bestFit="1" customWidth="1"/>
    <col min="15119" max="15121" width="11.42578125" style="229"/>
    <col min="15122" max="15123" width="30.7109375" style="229" customWidth="1"/>
    <col min="15124" max="15360" width="11.42578125" style="229"/>
    <col min="15361" max="15361" width="21" style="229" customWidth="1"/>
    <col min="15362" max="15362" width="17.5703125" style="229" customWidth="1"/>
    <col min="15363" max="15363" width="14.140625" style="229" customWidth="1"/>
    <col min="15364" max="15364" width="13.85546875" style="229" customWidth="1"/>
    <col min="15365" max="15365" width="14.28515625" style="229" customWidth="1"/>
    <col min="15366" max="15366" width="14.5703125" style="229" customWidth="1"/>
    <col min="15367" max="15367" width="14.28515625" style="229" customWidth="1"/>
    <col min="15368" max="15368" width="14.85546875" style="229" customWidth="1"/>
    <col min="15369" max="15369" width="14.28515625" style="229" customWidth="1"/>
    <col min="15370" max="15370" width="14.5703125" style="229" customWidth="1"/>
    <col min="15371" max="15371" width="15.42578125" style="229" customWidth="1"/>
    <col min="15372" max="15372" width="16.28515625" style="229" customWidth="1"/>
    <col min="15373" max="15373" width="11.42578125" style="229"/>
    <col min="15374" max="15374" width="12.28515625" style="229" bestFit="1" customWidth="1"/>
    <col min="15375" max="15377" width="11.42578125" style="229"/>
    <col min="15378" max="15379" width="30.7109375" style="229" customWidth="1"/>
    <col min="15380" max="15616" width="11.42578125" style="229"/>
    <col min="15617" max="15617" width="21" style="229" customWidth="1"/>
    <col min="15618" max="15618" width="17.5703125" style="229" customWidth="1"/>
    <col min="15619" max="15619" width="14.140625" style="229" customWidth="1"/>
    <col min="15620" max="15620" width="13.85546875" style="229" customWidth="1"/>
    <col min="15621" max="15621" width="14.28515625" style="229" customWidth="1"/>
    <col min="15622" max="15622" width="14.5703125" style="229" customWidth="1"/>
    <col min="15623" max="15623" width="14.28515625" style="229" customWidth="1"/>
    <col min="15624" max="15624" width="14.85546875" style="229" customWidth="1"/>
    <col min="15625" max="15625" width="14.28515625" style="229" customWidth="1"/>
    <col min="15626" max="15626" width="14.5703125" style="229" customWidth="1"/>
    <col min="15627" max="15627" width="15.42578125" style="229" customWidth="1"/>
    <col min="15628" max="15628" width="16.28515625" style="229" customWidth="1"/>
    <col min="15629" max="15629" width="11.42578125" style="229"/>
    <col min="15630" max="15630" width="12.28515625" style="229" bestFit="1" customWidth="1"/>
    <col min="15631" max="15633" width="11.42578125" style="229"/>
    <col min="15634" max="15635" width="30.7109375" style="229" customWidth="1"/>
    <col min="15636" max="15872" width="11.42578125" style="229"/>
    <col min="15873" max="15873" width="21" style="229" customWidth="1"/>
    <col min="15874" max="15874" width="17.5703125" style="229" customWidth="1"/>
    <col min="15875" max="15875" width="14.140625" style="229" customWidth="1"/>
    <col min="15876" max="15876" width="13.85546875" style="229" customWidth="1"/>
    <col min="15877" max="15877" width="14.28515625" style="229" customWidth="1"/>
    <col min="15878" max="15878" width="14.5703125" style="229" customWidth="1"/>
    <col min="15879" max="15879" width="14.28515625" style="229" customWidth="1"/>
    <col min="15880" max="15880" width="14.85546875" style="229" customWidth="1"/>
    <col min="15881" max="15881" width="14.28515625" style="229" customWidth="1"/>
    <col min="15882" max="15882" width="14.5703125" style="229" customWidth="1"/>
    <col min="15883" max="15883" width="15.42578125" style="229" customWidth="1"/>
    <col min="15884" max="15884" width="16.28515625" style="229" customWidth="1"/>
    <col min="15885" max="15885" width="11.42578125" style="229"/>
    <col min="15886" max="15886" width="12.28515625" style="229" bestFit="1" customWidth="1"/>
    <col min="15887" max="15889" width="11.42578125" style="229"/>
    <col min="15890" max="15891" width="30.7109375" style="229" customWidth="1"/>
    <col min="15892" max="16128" width="11.42578125" style="229"/>
    <col min="16129" max="16129" width="21" style="229" customWidth="1"/>
    <col min="16130" max="16130" width="17.5703125" style="229" customWidth="1"/>
    <col min="16131" max="16131" width="14.140625" style="229" customWidth="1"/>
    <col min="16132" max="16132" width="13.85546875" style="229" customWidth="1"/>
    <col min="16133" max="16133" width="14.28515625" style="229" customWidth="1"/>
    <col min="16134" max="16134" width="14.5703125" style="229" customWidth="1"/>
    <col min="16135" max="16135" width="14.28515625" style="229" customWidth="1"/>
    <col min="16136" max="16136" width="14.85546875" style="229" customWidth="1"/>
    <col min="16137" max="16137" width="14.28515625" style="229" customWidth="1"/>
    <col min="16138" max="16138" width="14.5703125" style="229" customWidth="1"/>
    <col min="16139" max="16139" width="15.42578125" style="229" customWidth="1"/>
    <col min="16140" max="16140" width="16.28515625" style="229" customWidth="1"/>
    <col min="16141" max="16141" width="11.42578125" style="229"/>
    <col min="16142" max="16142" width="12.28515625" style="229" bestFit="1" customWidth="1"/>
    <col min="16143" max="16145" width="11.42578125" style="229"/>
    <col min="16146" max="16147" width="30.7109375" style="229" customWidth="1"/>
    <col min="16148" max="16384" width="11.42578125" style="229"/>
  </cols>
  <sheetData>
    <row r="1" spans="1:19" ht="15.75" x14ac:dyDescent="0.25">
      <c r="A1" s="228">
        <f>Monto_Oferta</f>
        <v>0</v>
      </c>
    </row>
    <row r="2" spans="1:19" s="231" customFormat="1" ht="18" x14ac:dyDescent="0.25">
      <c r="A2" s="230" t="s">
        <v>2383</v>
      </c>
      <c r="D2" s="232"/>
    </row>
    <row r="3" spans="1:19" s="231" customFormat="1" ht="23.25" customHeight="1" x14ac:dyDescent="0.35">
      <c r="A3" s="233">
        <f>ROUND(Monto_Oferta,0)</f>
        <v>0</v>
      </c>
      <c r="N3" s="231">
        <f>ROUND(ABS(A1-TRUNC(A1)),2)*100</f>
        <v>0</v>
      </c>
    </row>
    <row r="4" spans="1:19" x14ac:dyDescent="0.25">
      <c r="C4" s="229" t="str">
        <f>RIGHT($A$3,(10))</f>
        <v>0</v>
      </c>
      <c r="D4" s="229" t="str">
        <f>RIGHT($A$3,(9))</f>
        <v>0</v>
      </c>
      <c r="E4" s="229" t="str">
        <f>RIGHT($A$3,(8))</f>
        <v>0</v>
      </c>
      <c r="F4" s="229" t="str">
        <f>RIGHT($A$3,(7))</f>
        <v>0</v>
      </c>
      <c r="G4" s="229" t="str">
        <f>RIGHT($A$3,(6))</f>
        <v>0</v>
      </c>
      <c r="H4" s="229" t="str">
        <f>RIGHT($A$3,(5))</f>
        <v>0</v>
      </c>
      <c r="I4" s="229" t="str">
        <f>RIGHT($A$3,(4))</f>
        <v>0</v>
      </c>
      <c r="J4" s="229" t="str">
        <f>RIGHT($A$3,(3))</f>
        <v>0</v>
      </c>
      <c r="K4" s="229" t="str">
        <f>RIGHT($A$3,(2))</f>
        <v>0</v>
      </c>
      <c r="L4" s="229" t="str">
        <f>RIGHT($A$3)</f>
        <v>0</v>
      </c>
      <c r="R4" s="457" t="s">
        <v>2384</v>
      </c>
      <c r="S4" s="458"/>
    </row>
    <row r="5" spans="1:19" x14ac:dyDescent="0.25">
      <c r="C5" s="229">
        <f t="shared" ref="C5:L5" si="0">LEN(C4)</f>
        <v>1</v>
      </c>
      <c r="D5" s="229">
        <f t="shared" si="0"/>
        <v>1</v>
      </c>
      <c r="E5" s="229">
        <f t="shared" si="0"/>
        <v>1</v>
      </c>
      <c r="F5" s="229">
        <f t="shared" si="0"/>
        <v>1</v>
      </c>
      <c r="G5" s="229">
        <f t="shared" si="0"/>
        <v>1</v>
      </c>
      <c r="H5" s="229">
        <f t="shared" si="0"/>
        <v>1</v>
      </c>
      <c r="I5" s="229">
        <f t="shared" si="0"/>
        <v>1</v>
      </c>
      <c r="J5" s="229">
        <f t="shared" si="0"/>
        <v>1</v>
      </c>
      <c r="K5" s="229">
        <f t="shared" si="0"/>
        <v>1</v>
      </c>
      <c r="L5" s="229">
        <f t="shared" si="0"/>
        <v>1</v>
      </c>
      <c r="R5" s="458"/>
      <c r="S5" s="458"/>
    </row>
    <row r="6" spans="1:19" x14ac:dyDescent="0.25">
      <c r="C6" s="229" t="b">
        <f>IF(C5=10,TRUE,FALSE)</f>
        <v>0</v>
      </c>
      <c r="D6" s="229" t="b">
        <f>IF(D5=9,TRUE,FALSE)</f>
        <v>0</v>
      </c>
      <c r="E6" s="229" t="b">
        <f>IF(E5=8,TRUE,FALSE)</f>
        <v>0</v>
      </c>
      <c r="F6" s="229" t="b">
        <f>IF(F5=7,TRUE,FALSE)</f>
        <v>0</v>
      </c>
      <c r="G6" s="229" t="b">
        <f>IF(G5=6,TRUE,FALSE)</f>
        <v>0</v>
      </c>
      <c r="H6" s="229" t="b">
        <f>IF(H5=5,TRUE,FALSE)</f>
        <v>0</v>
      </c>
      <c r="I6" s="229" t="b">
        <f>IF(I5=4,TRUE,FALSE)</f>
        <v>0</v>
      </c>
      <c r="J6" s="229" t="b">
        <f>IF(J5=3,TRUE,FALSE)</f>
        <v>0</v>
      </c>
      <c r="K6" s="229" t="b">
        <f>IF(K5=2,TRUE,FALSE)</f>
        <v>0</v>
      </c>
      <c r="L6" s="229" t="b">
        <f>IF(L5=1,TRUE,FALSE)</f>
        <v>1</v>
      </c>
      <c r="R6" s="458"/>
      <c r="S6" s="458"/>
    </row>
    <row r="7" spans="1:19" x14ac:dyDescent="0.25">
      <c r="C7" s="229" t="str">
        <f t="shared" ref="C7:L7" si="1">MID(C4,1,1)</f>
        <v>0</v>
      </c>
      <c r="D7" s="229" t="str">
        <f t="shared" si="1"/>
        <v>0</v>
      </c>
      <c r="E7" s="229" t="str">
        <f t="shared" si="1"/>
        <v>0</v>
      </c>
      <c r="F7" s="229" t="str">
        <f t="shared" si="1"/>
        <v>0</v>
      </c>
      <c r="G7" s="229" t="str">
        <f t="shared" si="1"/>
        <v>0</v>
      </c>
      <c r="H7" s="229" t="str">
        <f t="shared" si="1"/>
        <v>0</v>
      </c>
      <c r="I7" s="229" t="str">
        <f t="shared" si="1"/>
        <v>0</v>
      </c>
      <c r="J7" s="229" t="str">
        <f t="shared" si="1"/>
        <v>0</v>
      </c>
      <c r="K7" s="229" t="str">
        <f t="shared" si="1"/>
        <v>0</v>
      </c>
      <c r="L7" s="229" t="str">
        <f t="shared" si="1"/>
        <v>0</v>
      </c>
      <c r="R7" s="458"/>
      <c r="S7" s="458"/>
    </row>
    <row r="8" spans="1:19" x14ac:dyDescent="0.25">
      <c r="C8" s="229">
        <f t="shared" ref="C8:I8" si="2">IF(C6=TRUE,(VALUE(C7)),0)</f>
        <v>0</v>
      </c>
      <c r="D8" s="229">
        <f t="shared" si="2"/>
        <v>0</v>
      </c>
      <c r="E8" s="229">
        <f t="shared" si="2"/>
        <v>0</v>
      </c>
      <c r="F8" s="229">
        <f t="shared" si="2"/>
        <v>0</v>
      </c>
      <c r="G8" s="229">
        <f t="shared" si="2"/>
        <v>0</v>
      </c>
      <c r="H8" s="229">
        <f t="shared" si="2"/>
        <v>0</v>
      </c>
      <c r="I8" s="229">
        <f t="shared" si="2"/>
        <v>0</v>
      </c>
      <c r="J8" s="229">
        <f>IF(J6=TRUE,(VALUE(J7)),0)</f>
        <v>0</v>
      </c>
      <c r="K8" s="229">
        <f>IF(K6=TRUE,(VALUE(K7)),0)</f>
        <v>0</v>
      </c>
      <c r="L8" s="229">
        <f>IF(L6=TRUE,(VALUE(L7)),0)</f>
        <v>0</v>
      </c>
      <c r="R8" s="458"/>
      <c r="S8" s="458"/>
    </row>
    <row r="9" spans="1:19" x14ac:dyDescent="0.25">
      <c r="R9" s="458"/>
      <c r="S9" s="458"/>
    </row>
    <row r="10" spans="1:19" s="234" customFormat="1" x14ac:dyDescent="0.25">
      <c r="C10" s="234">
        <f t="shared" ref="C10:L10" si="3">C8</f>
        <v>0</v>
      </c>
      <c r="D10" s="234">
        <f t="shared" si="3"/>
        <v>0</v>
      </c>
      <c r="E10" s="234">
        <f t="shared" si="3"/>
        <v>0</v>
      </c>
      <c r="F10" s="234">
        <f t="shared" si="3"/>
        <v>0</v>
      </c>
      <c r="G10" s="234">
        <f t="shared" si="3"/>
        <v>0</v>
      </c>
      <c r="H10" s="234">
        <f t="shared" si="3"/>
        <v>0</v>
      </c>
      <c r="I10" s="234">
        <f t="shared" si="3"/>
        <v>0</v>
      </c>
      <c r="J10" s="234">
        <f t="shared" si="3"/>
        <v>0</v>
      </c>
      <c r="K10" s="234">
        <f t="shared" si="3"/>
        <v>0</v>
      </c>
      <c r="L10" s="234">
        <f t="shared" si="3"/>
        <v>0</v>
      </c>
      <c r="R10" s="458"/>
      <c r="S10" s="458"/>
    </row>
    <row r="11" spans="1:19" x14ac:dyDescent="0.25">
      <c r="R11" s="458"/>
      <c r="S11" s="458"/>
    </row>
    <row r="12" spans="1:19" x14ac:dyDescent="0.25">
      <c r="R12" s="458"/>
      <c r="S12" s="458"/>
    </row>
    <row r="13" spans="1:19" x14ac:dyDescent="0.25">
      <c r="R13" s="458"/>
      <c r="S13" s="458"/>
    </row>
    <row r="14" spans="1:19" x14ac:dyDescent="0.25">
      <c r="C14" s="229" t="b">
        <f>IF(C10=1," MIL",IF(C10=2," DOSMIL",IF(C10=3," TRESMIL",IF(C10=4," CUATROMIL",IF(C10=5," CINCOMIL")))))</f>
        <v>0</v>
      </c>
      <c r="D14" s="229" t="b">
        <f>IF(D10=1," CIENTO",IF(D10=2," DOSCIENTOS ",IF(D10=3," TRESCIENTOS",IF(D10=4," CUATROCIENTOS",IF(D10=5," QUINIENTOS")))))</f>
        <v>0</v>
      </c>
      <c r="E14" s="229" t="b">
        <f>IF(E10=1," DIEZ Y",IF(E10=2,"VENTI ",IF(E10=3," TREINTA Y",IF(E10=4," CUARENTA Y",IF(E10=5," CINCUENTA Y")))))</f>
        <v>0</v>
      </c>
      <c r="F14" s="229" t="b">
        <f>IF(F10=1," MILLONES",IF(F10=2," DOSMILLONES",IF(F10=3," TRESMILLONES",IF(F10=4," CUATROMILLONES",IF(F10=5," CINCOMILLONES")))))</f>
        <v>0</v>
      </c>
      <c r="G14" s="229" t="b">
        <f>IF(G10=1," CIENTO",IF(G10=2," DOSCIENTOS ",IF(G10=3," TRESCIENTOS",IF(G10=4," CUATROCIENTOS",IF(G10=5," QUINIENTOS")))))</f>
        <v>0</v>
      </c>
      <c r="H14" s="229" t="b">
        <f>IF(H10=1," DIEZ Y",IF(H10=2,"VENTI ",IF(H10=3," TREINTA Y",IF(H10=4," CUARENTA Y",IF(H10=5," CINCUENTA Y")))))</f>
        <v>0</v>
      </c>
      <c r="I14" s="229" t="b">
        <f>IF(I10=1," MIL",IF(I10=2," DOSMIL",IF(I10=3," TRESMIL",IF(I10=4," CUATROMIL",IF(I10=5," CINCOMIL")))))</f>
        <v>0</v>
      </c>
      <c r="J14" s="229" t="b">
        <f>IF(J10=1," CIENTO",IF(J10=2," DOSCIENTOS ",IF(J10=3," TRESCIENTOS",IF(J10=4," CUATROCIENTOS",IF(J10=5," QUINIENTOS")))))</f>
        <v>0</v>
      </c>
      <c r="K14" s="229" t="b">
        <f>IF(K10=1," DIEZ Y",IF(K10=2,"VENTI ",IF(K10=3," TREINTA Y",IF(K10=4," CUARENTA Y",IF(K10=5," CINCUENTA Y")))))</f>
        <v>0</v>
      </c>
      <c r="L14" s="229" t="b">
        <f>IF(L10=1," UN",IF(L10=2," DOS",IF(L10=3," TRES",IF(L10=4," CUATRO",IF(L10=5," CINCO")))))</f>
        <v>0</v>
      </c>
      <c r="R14" s="458"/>
      <c r="S14" s="458"/>
    </row>
    <row r="15" spans="1:19" x14ac:dyDescent="0.25">
      <c r="C15" s="229" t="b">
        <f>IF(C10=6," SEISMIL",IF(C10=7," SIETEMIL",IF(C10=8," OCHOMIL",IF(C10=9," NUEVEMIL"))))</f>
        <v>0</v>
      </c>
      <c r="D15" s="229" t="b">
        <f>IF(D10=6," SEISCIENTOS",IF(D10=7," SETECIENTOS",IF(D10=8," OCHOCIENTOS",IF(D10=9," NOVECIENTOS"))))</f>
        <v>0</v>
      </c>
      <c r="E15" s="229" t="b">
        <f>IF(E10=6," SESENTA Y",IF(E10=7," SETENTA Y",IF(E10=8," OCHENTA Y",IF(E10=9," NOVENTA Y"))))</f>
        <v>0</v>
      </c>
      <c r="F15" s="229" t="b">
        <f>IF(F10=6," SEIS MILLONES",IF(F10=7," SIETE MILLONES",IF(F10=8," OCHO MILLONES",IF(F10=9," NUEVE MILLONES"))))</f>
        <v>0</v>
      </c>
      <c r="G15" s="229" t="b">
        <f>IF(G10=6," SEISCIENTOS",IF(G10=7," SETECIENTOS",IF(G10=8," OCHOCIENTOS",IF(G10=9," NOVECIENTOS"))))</f>
        <v>0</v>
      </c>
      <c r="H15" s="229" t="b">
        <f>IF(H10=6," SESENTA Y",IF(H10=7," SETENTA Y",IF(H10=8," OCHENTA Y",IF(H10=9," NOVENTA Y"))))</f>
        <v>0</v>
      </c>
      <c r="I15" s="229" t="b">
        <f>IF(I10=6," SEISMIL",IF(I10=7," SIETEMIL",IF(I10=8," OCHOMIL",IF(I10=9," NUEVEMIL"))))</f>
        <v>0</v>
      </c>
      <c r="J15" s="229" t="b">
        <f>IF(J10=6," SEISCIENTOS",IF(J10=7," SETECIENTOS",IF(J10=8," OCHOCIENTOS",IF(J10=9," NOVECIENTOS"))))</f>
        <v>0</v>
      </c>
      <c r="K15" s="229" t="b">
        <f>IF(K10=6," SESENTA Y",IF(K10=7," SETENTA Y",IF(K10=8," OCHENTA Y",IF(K10=9," NOVENTA Y"))))</f>
        <v>0</v>
      </c>
      <c r="L15" s="229" t="b">
        <f>IF(L10=6," SEIS",IF(L10=7," SIETE",IF(L10=8," OCHO",IF(L10=9," NUEVE"))))</f>
        <v>0</v>
      </c>
      <c r="R15" s="458"/>
      <c r="S15" s="458"/>
    </row>
    <row r="16" spans="1:19" x14ac:dyDescent="0.25">
      <c r="C16" s="229" t="b">
        <f t="shared" ref="C16:L16" si="4">IF(C14=FALSE,C15,C14)</f>
        <v>0</v>
      </c>
      <c r="D16" s="229" t="b">
        <f t="shared" si="4"/>
        <v>0</v>
      </c>
      <c r="E16" s="229" t="b">
        <f t="shared" si="4"/>
        <v>0</v>
      </c>
      <c r="F16" s="229" t="b">
        <f t="shared" si="4"/>
        <v>0</v>
      </c>
      <c r="G16" s="229" t="b">
        <f t="shared" si="4"/>
        <v>0</v>
      </c>
      <c r="H16" s="229" t="b">
        <f t="shared" si="4"/>
        <v>0</v>
      </c>
      <c r="I16" s="229" t="b">
        <f t="shared" si="4"/>
        <v>0</v>
      </c>
      <c r="J16" s="229" t="b">
        <f t="shared" si="4"/>
        <v>0</v>
      </c>
      <c r="K16" s="229" t="b">
        <f t="shared" si="4"/>
        <v>0</v>
      </c>
      <c r="L16" s="229" t="b">
        <f t="shared" si="4"/>
        <v>0</v>
      </c>
      <c r="R16" s="458"/>
      <c r="S16" s="458"/>
    </row>
    <row r="17" spans="1:19" x14ac:dyDescent="0.25">
      <c r="C17" s="229" t="str">
        <f>CONCATENATE(S9,C10,D10,E10,F10,)</f>
        <v>0000</v>
      </c>
      <c r="D17" s="229" t="str">
        <f>CONCATENATE(D10,E10,F10)</f>
        <v>000</v>
      </c>
      <c r="E17" s="229" t="str">
        <f>CONCATENATE(E10,F10)</f>
        <v>00</v>
      </c>
      <c r="F17" s="229" t="str">
        <f>CONCATENATE(E10,F10)</f>
        <v>00</v>
      </c>
      <c r="G17" s="229" t="str">
        <f>CONCATENATE(G10,H10,I10)</f>
        <v>000</v>
      </c>
      <c r="H17" s="229" t="str">
        <f>CONCATENATE(H10,I10)</f>
        <v>00</v>
      </c>
      <c r="I17" s="229" t="str">
        <f>CONCATENATE(H10,I10)</f>
        <v>00</v>
      </c>
      <c r="J17" s="229" t="str">
        <f>CONCATENATE(J10,K10,L10)</f>
        <v>000</v>
      </c>
      <c r="K17" s="229" t="str">
        <f>CONCATENATE(K10,L10)</f>
        <v>00</v>
      </c>
      <c r="L17" s="229" t="str">
        <f>CONCATENATE(K10,L10)</f>
        <v>00</v>
      </c>
      <c r="R17" s="458"/>
      <c r="S17" s="458"/>
    </row>
    <row r="18" spans="1:19" x14ac:dyDescent="0.25">
      <c r="C18" s="229" t="str">
        <f>IF(C10=0,"",IF(C17="00000","",IF(C17="10000","",IF(C17="11000","",IF(C17="12000","",IF(C17="13000","",IF(C17="14000","",IF(C17="15000",""))))))))</f>
        <v/>
      </c>
      <c r="D18" s="229" t="str">
        <f>IF(D10=0,"",IF(D17="000","",IF(D17="100"," CIEN MILLONES" )))</f>
        <v/>
      </c>
      <c r="E18" s="229" t="str">
        <f>IF(E10=0,"",IF(E17="00","",IF(E17="10"," DIEZ MILLONES",IF(E17="11"," ONCE MILLONES",IF(E17="12"," DOCE MILLONES",IF(E17="13"," TRECE MILLONES",IF(E17="14"," CATORCE MILLONES",IF(E17="15"," QUINCE MILLONES"))))))))</f>
        <v/>
      </c>
      <c r="F18" s="229" t="str">
        <f>IF(F10=0,"",IF(F17="00","",IF(F17="10","",IF(F17="11","",IF(F17="12","",IF(F17="13","",IF(F17="14","",IF(F17="15",""))))))))</f>
        <v/>
      </c>
      <c r="G18" s="229" t="str">
        <f>IF(G10=0,"",IF(G17="000","",IF(G17="100"," CIEN MIL" )))</f>
        <v/>
      </c>
      <c r="H18" s="229" t="str">
        <f>IF(H10=0,"",IF(H17="00","",IF(H17="10"," DIEZ MIL",IF(H17="11"," ONCE MIL",IF(H17="12"," DOCE MIL",IF(H17="13"," TRECE MIL",IF(H17="14"," CATORCE MIL",IF(H17="15"," QUINCE MIL"))))))))</f>
        <v/>
      </c>
      <c r="I18" s="229" t="str">
        <f>IF(I10=0,"",IF(I17="00","",IF(I17="10","",IF(I17="11","",IF(I17="12","",IF(I17="13","",IF(I17="14","",IF(I17="15",""))))))))</f>
        <v/>
      </c>
      <c r="J18" s="229" t="str">
        <f>IF(J10=0,"",IF(J17="000","",IF(J17="100"," CIEN" )))</f>
        <v/>
      </c>
      <c r="K18" s="229" t="str">
        <f>IF(K10=0,"",IF(K17="00","",IF(K17="10"," DIEZ",IF(K17="11"," ONCE",IF(K17="12"," DOCE",IF(K17="13"," TRECE",IF(K17="14"," CATORCE",IF(K17="15"," QUINCE"))))))))</f>
        <v/>
      </c>
      <c r="L18" s="229" t="str">
        <f>IF(L10=0,"",IF(L17="00","",IF(L17="10","",IF(L17="11","",IF(L17="12","",IF(L17="13","",IF(L17="14","",IF(L17="15",""))))))))</f>
        <v/>
      </c>
      <c r="R18" s="458"/>
      <c r="S18" s="458"/>
    </row>
    <row r="19" spans="1:19" x14ac:dyDescent="0.25">
      <c r="C19" s="229" t="str">
        <f>IF(C18=FALSE,C16,C18)</f>
        <v/>
      </c>
      <c r="D19" s="229" t="b">
        <f>IF(D17="200"," DOSCIENTOS MILLONES",IF(D17="300"," TRESCIENTOS MILLONES",IF(D17="400"," CUATROCIENTOS MILLONES",IF(D17="500"," QUINIENTOS MILLONES",IF(D17="600"," SEISCIENTOS MILLONES",IF(D17="700"," SETECIENTOS MILLONES",IF(D17="800"," OCHOCIENTOS MILLONES",IF(D17="900"," NOVECIENTOS MILLONES"))))))))</f>
        <v>0</v>
      </c>
      <c r="E19" s="229" t="b">
        <f>IF(E17="20"," VEINTE",IF(E17="30"," TREINTA",IF(E17="40"," CUARENTA",IF(E17="50"," CINCUENTA",IF(E17="60"," SESENTA",IF(E17="80"," OCHENTA",IF(E17="90"," NOVENTA")))))))</f>
        <v>0</v>
      </c>
      <c r="F19" s="229" t="str">
        <f>IF(F18=FALSE,F16,F18)</f>
        <v/>
      </c>
      <c r="G19" s="229" t="b">
        <f>IF(G17="200"," DOSCIENTOS MIL",IF(G17="300"," TRESCIENTOS MIL",IF(G17="400"," CUATROCIENTOS MIL",IF(G17="500"," QUINIENTOS MIL",IF(G17="600"," SEISCIENTOS MIL",IF(G17="700"," SETECIENTOS MIL",IF(G17="800"," OCHOCIENTOS MIL",IF(G17="900"," NOVECIENTOS MIL"))))))))</f>
        <v>0</v>
      </c>
      <c r="H19" s="229" t="b">
        <f>IF(H17="20"," VEINTE MIL",IF(H17="30"," TREINTA MIL",IF(H17="40"," CUARENTA MIL",IF(H17="50"," CINCUENTA MIL",IF(H17="60"," SESENTA MIL",IF(H17="80"," OCHENTA MIL",IF(H17="90"," NOVENTA MIL")))))))</f>
        <v>0</v>
      </c>
      <c r="I19" s="229" t="str">
        <f>IF(I18=FALSE,I16,I18)</f>
        <v/>
      </c>
      <c r="J19" s="229" t="str">
        <f>IF(J18=FALSE,J16,J18)</f>
        <v/>
      </c>
      <c r="K19" s="229" t="str">
        <f>IF(K18=FALSE,K16,K18)</f>
        <v/>
      </c>
      <c r="L19" s="229" t="str">
        <f>IF(L18=FALSE,L16,L18)</f>
        <v/>
      </c>
      <c r="R19" s="458"/>
      <c r="S19" s="458"/>
    </row>
    <row r="20" spans="1:19" x14ac:dyDescent="0.25">
      <c r="D20" s="229" t="str">
        <f>IF(D18=FALSE,D16,D18)</f>
        <v/>
      </c>
      <c r="E20" s="229" t="str">
        <f>IF(E18=FALSE,E16,E18)</f>
        <v/>
      </c>
      <c r="F20" s="229" t="str">
        <f t="shared" ref="F20:L20" si="5">IF(F18=FALSE,F16,F18)</f>
        <v/>
      </c>
      <c r="G20" s="229" t="str">
        <f t="shared" si="5"/>
        <v/>
      </c>
      <c r="H20" s="229" t="str">
        <f t="shared" si="5"/>
        <v/>
      </c>
      <c r="I20" s="229" t="str">
        <f t="shared" si="5"/>
        <v/>
      </c>
      <c r="J20" s="229" t="str">
        <f t="shared" si="5"/>
        <v/>
      </c>
      <c r="K20" s="229" t="str">
        <f t="shared" si="5"/>
        <v/>
      </c>
      <c r="L20" s="229" t="str">
        <f t="shared" si="5"/>
        <v/>
      </c>
      <c r="R20" s="458"/>
      <c r="S20" s="458"/>
    </row>
    <row r="21" spans="1:19" x14ac:dyDescent="0.25">
      <c r="D21" s="229" t="str">
        <f>IF(D19=FALSE,D20,D19)</f>
        <v/>
      </c>
      <c r="E21" s="229" t="str">
        <f>IF(E19=FALSE,E20,E19)</f>
        <v/>
      </c>
      <c r="F21" s="229" t="str">
        <f t="shared" ref="F21:L21" si="6">IF(F19=FALSE,F20,F19)</f>
        <v/>
      </c>
      <c r="G21" s="229" t="str">
        <f t="shared" si="6"/>
        <v/>
      </c>
      <c r="H21" s="229" t="str">
        <f t="shared" si="6"/>
        <v/>
      </c>
      <c r="I21" s="229" t="str">
        <f t="shared" si="6"/>
        <v/>
      </c>
      <c r="J21" s="229" t="str">
        <f t="shared" si="6"/>
        <v/>
      </c>
      <c r="K21" s="229" t="str">
        <f t="shared" si="6"/>
        <v/>
      </c>
      <c r="L21" s="229" t="str">
        <f t="shared" si="6"/>
        <v/>
      </c>
      <c r="R21" s="458"/>
      <c r="S21" s="458"/>
    </row>
    <row r="22" spans="1:19" x14ac:dyDescent="0.25">
      <c r="R22" s="458"/>
      <c r="S22" s="458"/>
    </row>
    <row r="23" spans="1:19" x14ac:dyDescent="0.25">
      <c r="C23" s="229" t="str">
        <f>C19</f>
        <v/>
      </c>
      <c r="D23" s="229" t="str">
        <f>D21</f>
        <v/>
      </c>
      <c r="E23" s="229" t="str">
        <f>E21</f>
        <v/>
      </c>
      <c r="F23" s="229" t="str">
        <f>F21</f>
        <v/>
      </c>
      <c r="G23" s="229" t="str">
        <f>G21</f>
        <v/>
      </c>
      <c r="H23" s="229" t="str">
        <f>H21</f>
        <v/>
      </c>
      <c r="I23" s="229" t="str">
        <f>I19</f>
        <v/>
      </c>
      <c r="J23" s="229" t="str">
        <f>J19</f>
        <v/>
      </c>
      <c r="K23" s="229" t="str">
        <f>K19</f>
        <v/>
      </c>
      <c r="L23" s="229" t="str">
        <f>L19</f>
        <v/>
      </c>
    </row>
    <row r="25" spans="1:19" x14ac:dyDescent="0.25">
      <c r="A25" s="229" t="s">
        <v>2385</v>
      </c>
      <c r="B25" s="235" t="s">
        <v>2386</v>
      </c>
    </row>
    <row r="27" spans="1:19" ht="26.25" x14ac:dyDescent="0.4">
      <c r="A27" s="236" t="s">
        <v>2387</v>
      </c>
      <c r="C27" s="237" t="str">
        <f>CONCATENATE(C23,D23,E23,F23,G23,H23,I23,J23,K23,L23," CON ",N3,"/100")</f>
        <v xml:space="preserve"> CON 0/100</v>
      </c>
    </row>
    <row r="35" spans="3:12" x14ac:dyDescent="0.25">
      <c r="C35" s="229" t="str">
        <f>RIGHT($J$30,(10))</f>
        <v/>
      </c>
      <c r="D35" s="229" t="str">
        <f>RIGHT($J$30,(9))</f>
        <v/>
      </c>
      <c r="E35" s="229" t="str">
        <f>RIGHT($J$30,(8))</f>
        <v/>
      </c>
      <c r="F35" s="229" t="str">
        <f>RIGHT($J$30,(7))</f>
        <v/>
      </c>
      <c r="G35" s="229" t="str">
        <f>RIGHT($J$30,(6))</f>
        <v/>
      </c>
      <c r="H35" s="229" t="str">
        <f>RIGHT($J$30,(5))</f>
        <v/>
      </c>
      <c r="I35" s="229" t="str">
        <f>RIGHT($J$30,(4))</f>
        <v/>
      </c>
      <c r="J35" s="229" t="str">
        <f>RIGHT($J$30,(3))</f>
        <v/>
      </c>
      <c r="K35" s="229" t="str">
        <f>RIGHT($J$30,(2))</f>
        <v/>
      </c>
      <c r="L35" s="229" t="str">
        <f>RIGHT($J$30)</f>
        <v/>
      </c>
    </row>
    <row r="36" spans="3:12" x14ac:dyDescent="0.25">
      <c r="C36" s="229">
        <f t="shared" ref="C36:L36" si="7">LEN(C35)</f>
        <v>0</v>
      </c>
      <c r="D36" s="229">
        <f t="shared" si="7"/>
        <v>0</v>
      </c>
      <c r="E36" s="229">
        <f t="shared" si="7"/>
        <v>0</v>
      </c>
      <c r="F36" s="229">
        <f t="shared" si="7"/>
        <v>0</v>
      </c>
      <c r="G36" s="229">
        <f t="shared" si="7"/>
        <v>0</v>
      </c>
      <c r="H36" s="229">
        <f t="shared" si="7"/>
        <v>0</v>
      </c>
      <c r="I36" s="229">
        <f t="shared" si="7"/>
        <v>0</v>
      </c>
      <c r="J36" s="229">
        <f t="shared" si="7"/>
        <v>0</v>
      </c>
      <c r="K36" s="229">
        <f t="shared" si="7"/>
        <v>0</v>
      </c>
      <c r="L36" s="229">
        <f t="shared" si="7"/>
        <v>0</v>
      </c>
    </row>
    <row r="37" spans="3:12" x14ac:dyDescent="0.25">
      <c r="C37" s="229" t="b">
        <f>IF(C36=10,TRUE,FALSE)</f>
        <v>0</v>
      </c>
      <c r="D37" s="229" t="b">
        <f>IF(D36=9,TRUE,FALSE)</f>
        <v>0</v>
      </c>
      <c r="E37" s="229" t="b">
        <f>IF(E36=8,TRUE,FALSE)</f>
        <v>0</v>
      </c>
      <c r="F37" s="229" t="b">
        <f>IF(F36=7,TRUE,FALSE)</f>
        <v>0</v>
      </c>
      <c r="G37" s="229" t="b">
        <f>IF(G36=6,TRUE,FALSE)</f>
        <v>0</v>
      </c>
      <c r="H37" s="229" t="b">
        <f>IF(H36=5,TRUE,FALSE)</f>
        <v>0</v>
      </c>
      <c r="I37" s="229" t="b">
        <f>IF(I36=4,TRUE,FALSE)</f>
        <v>0</v>
      </c>
      <c r="J37" s="229" t="b">
        <f>IF(J36=3,TRUE,FALSE)</f>
        <v>0</v>
      </c>
      <c r="K37" s="229" t="b">
        <f>IF(K36=2,TRUE,FALSE)</f>
        <v>0</v>
      </c>
      <c r="L37" s="229" t="b">
        <f>IF(L36=1,TRUE,FALSE)</f>
        <v>0</v>
      </c>
    </row>
    <row r="38" spans="3:12" x14ac:dyDescent="0.25">
      <c r="C38" s="229" t="str">
        <f t="shared" ref="C38:L38" si="8">MID(C35,1,1)</f>
        <v/>
      </c>
      <c r="D38" s="229" t="str">
        <f t="shared" si="8"/>
        <v/>
      </c>
      <c r="E38" s="229" t="str">
        <f t="shared" si="8"/>
        <v/>
      </c>
      <c r="F38" s="229" t="str">
        <f t="shared" si="8"/>
        <v/>
      </c>
      <c r="G38" s="229" t="str">
        <f t="shared" si="8"/>
        <v/>
      </c>
      <c r="H38" s="229" t="str">
        <f t="shared" si="8"/>
        <v/>
      </c>
      <c r="I38" s="229" t="str">
        <f t="shared" si="8"/>
        <v/>
      </c>
      <c r="J38" s="229" t="str">
        <f t="shared" si="8"/>
        <v/>
      </c>
      <c r="K38" s="229" t="str">
        <f t="shared" si="8"/>
        <v/>
      </c>
      <c r="L38" s="229" t="str">
        <f t="shared" si="8"/>
        <v/>
      </c>
    </row>
    <row r="39" spans="3:12" x14ac:dyDescent="0.25">
      <c r="C39" s="229">
        <f t="shared" ref="C39:H39" si="9">IF(C37=TRUE,(VALUE(C38)),0)</f>
        <v>0</v>
      </c>
      <c r="D39" s="229">
        <f t="shared" si="9"/>
        <v>0</v>
      </c>
      <c r="E39" s="229">
        <f t="shared" si="9"/>
        <v>0</v>
      </c>
      <c r="F39" s="229">
        <f t="shared" si="9"/>
        <v>0</v>
      </c>
      <c r="G39" s="229">
        <f t="shared" si="9"/>
        <v>0</v>
      </c>
      <c r="H39" s="229">
        <f t="shared" si="9"/>
        <v>0</v>
      </c>
      <c r="I39" s="229">
        <f>IF(I37=TRUE,(VALUE(I38)),)</f>
        <v>0</v>
      </c>
      <c r="J39" s="229">
        <f>IF(J37=TRUE,(VALUE(J38)),0)</f>
        <v>0</v>
      </c>
      <c r="K39" s="229">
        <f>IF(K37=TRUE,(VALUE(K38)),0)</f>
        <v>0</v>
      </c>
      <c r="L39" s="229">
        <f>IF(L37=TRUE,(VALUE(L38)),0)</f>
        <v>0</v>
      </c>
    </row>
    <row r="41" spans="3:12" x14ac:dyDescent="0.25">
      <c r="C41" s="234">
        <f t="shared" ref="C41:L41" si="10">C39</f>
        <v>0</v>
      </c>
      <c r="D41" s="234">
        <f t="shared" si="10"/>
        <v>0</v>
      </c>
      <c r="E41" s="234">
        <f t="shared" si="10"/>
        <v>0</v>
      </c>
      <c r="F41" s="234">
        <f t="shared" si="10"/>
        <v>0</v>
      </c>
      <c r="G41" s="234">
        <f t="shared" si="10"/>
        <v>0</v>
      </c>
      <c r="H41" s="234">
        <f t="shared" si="10"/>
        <v>0</v>
      </c>
      <c r="I41" s="234">
        <f t="shared" si="10"/>
        <v>0</v>
      </c>
      <c r="J41" s="234">
        <f t="shared" si="10"/>
        <v>0</v>
      </c>
      <c r="K41" s="234">
        <f t="shared" si="10"/>
        <v>0</v>
      </c>
      <c r="L41" s="234">
        <f t="shared" si="10"/>
        <v>0</v>
      </c>
    </row>
    <row r="45" spans="3:12" x14ac:dyDescent="0.25">
      <c r="C45" s="229" t="b">
        <f>IF(C41=1," MIL",IF(C41=2," DOSMIL",IF(C41=3," TRESMIL",IF(C41=4," CUATROMIL",IF(C41=5," CINCOMIL")))))</f>
        <v>0</v>
      </c>
      <c r="D45" s="229" t="b">
        <f>IF(D41=1," CIENTO",IF(D41=2," DOSCIENTOS ",IF(D41=3," TRESCIENTOS",IF(D41=4," CUATROCIENTOS",IF(D41=5," QUINIENTOS")))))</f>
        <v>0</v>
      </c>
      <c r="E45" s="229" t="b">
        <f>IF(E41=1," DIEZ Y",IF(E41=2,"VENTI ",IF(E41=3," TREINTA Y",IF(E41=4," CUARENTA Y",IF(E41=5," CINCUENTA Y")))))</f>
        <v>0</v>
      </c>
      <c r="F45" s="229" t="b">
        <f>IF(F41=1," MILLONES",IF(F41=2," DOSMILLONES",IF(F41=3," TRESMILLONES",IF(F41=4," CUATROMILLONES",IF(F41=5," CINCOMILLONES")))))</f>
        <v>0</v>
      </c>
      <c r="G45" s="229" t="b">
        <f>IF(G41=1," CIENTO",IF(G41=2," DOSCIENTOS ",IF(G41=3," TRESCIENTOS",IF(G41=4," CUATROCIENTOS",IF(G41=5," QUINIENTOS")))))</f>
        <v>0</v>
      </c>
      <c r="H45" s="229" t="b">
        <f>IF(H41=1," DIEZ Y",IF(H41=2,"VENTI ",IF(H41=3," TREINTA Y",IF(H41=4," CUARENTA Y",IF(H41=5," CINCUENTA Y")))))</f>
        <v>0</v>
      </c>
      <c r="I45" s="229" t="b">
        <f>IF(I41=1," MIL",IF(I41=2," DOSMIL",IF(I41=3," TRESMIL",IF(I41=4," CUATROMIL",IF(I41=5," CINCOMIL")))))</f>
        <v>0</v>
      </c>
      <c r="J45" s="229" t="b">
        <f>IF(J41=1," CIENTO",IF(J41=2," DOSCIENTOS ",IF(J41=3," TRESCIENTOS",IF(J41=4," CUATROCIENTOS",IF(J41=5," QUINIENTOS")))))</f>
        <v>0</v>
      </c>
      <c r="K45" s="229" t="b">
        <f>IF(K41=1," DIEZ Y",IF(K41=2,"VENTI ",IF(K41=3," TREINTA Y",IF(K41=4," CUARENTA Y",IF(K41=5," CINCUENTA Y")))))</f>
        <v>0</v>
      </c>
      <c r="L45" s="229" t="b">
        <f>IF(L41=1," UN",IF(L41=2," DOS",IF(L41=3," TRES",IF(L41=4," CUATRO",IF(L41=5," CINCO")))))</f>
        <v>0</v>
      </c>
    </row>
    <row r="46" spans="3:12" x14ac:dyDescent="0.25">
      <c r="C46" s="229" t="b">
        <f>IF(C41=6," SEISMIL",IF(C41=7," SIETEMIL",IF(C41=8," OCHOMIL",IF(C41=9," NUEVEMIL"))))</f>
        <v>0</v>
      </c>
      <c r="D46" s="229" t="b">
        <f>IF(D41=6," SEISCIENTOS",IF(D41=7," SETECIENTOS",IF(D41=8," OCHOCIENTOS",IF(D41=9," NOVECIENTOS"))))</f>
        <v>0</v>
      </c>
      <c r="E46" s="229" t="b">
        <f>IF(E41=6," SESENTA Y",IF(E41=7," SETENTA Y",IF(E41=8," OCHENTA Y",IF(E41=9," NOVENTA Y"))))</f>
        <v>0</v>
      </c>
      <c r="F46" s="229" t="b">
        <f>IF(F41=6," SEISMILLONES",IF(F41=7," SIETEMILLONES",IF(F41=8," OCHOMILLONES",IF(F41=9," NUEVEMILLONES"))))</f>
        <v>0</v>
      </c>
      <c r="G46" s="229" t="b">
        <f>IF(G41=6," SEISCIENTOS",IF(G41=7," SETECIENTOS",IF(G41=8," OCHOCIENTOS",IF(G41=9," NOVECIENTOS"))))</f>
        <v>0</v>
      </c>
      <c r="H46" s="229" t="b">
        <f>IF(H41=6," SESENTA Y",IF(H41=7," SETENTA Y",IF(H41=8," OCHENTA Y",IF(H41=9," NOVENTA Y"))))</f>
        <v>0</v>
      </c>
      <c r="I46" s="229" t="b">
        <f>IF(I41=6," SEISMIL",IF(I41=7," SIETEMIL",IF(I41=8," OCHOMIL",IF(I41=9," NUEVEMIL"))))</f>
        <v>0</v>
      </c>
      <c r="J46" s="229" t="b">
        <f>IF(J41=6," SEISCIENTOS",IF(J41=7," SETECIENTOS",IF(J41=8," OCHOCIENTOS",IF(J41=9," NOVECIENTOS"))))</f>
        <v>0</v>
      </c>
      <c r="K46" s="229" t="b">
        <f>IF(K41=6," SESENTA Y",IF(K41=7," SETENTA Y",IF(K41=8," OCHENTA Y",IF(K41=9," NOVENTA Y"))))</f>
        <v>0</v>
      </c>
      <c r="L46" s="229" t="b">
        <f>IF(L41=6," SEIS",IF(L41=7," SIETE",IF(L41=8," OCHO",IF(L41=9," NUEVE"))))</f>
        <v>0</v>
      </c>
    </row>
    <row r="47" spans="3:12" x14ac:dyDescent="0.25">
      <c r="C47" s="229" t="b">
        <f t="shared" ref="C47:L47" si="11">IF(C45=FALSE,C46,C45)</f>
        <v>0</v>
      </c>
      <c r="D47" s="229" t="b">
        <f t="shared" si="11"/>
        <v>0</v>
      </c>
      <c r="E47" s="229" t="b">
        <f t="shared" si="11"/>
        <v>0</v>
      </c>
      <c r="F47" s="229" t="b">
        <f t="shared" si="11"/>
        <v>0</v>
      </c>
      <c r="G47" s="229" t="b">
        <f t="shared" si="11"/>
        <v>0</v>
      </c>
      <c r="H47" s="229" t="b">
        <f t="shared" si="11"/>
        <v>0</v>
      </c>
      <c r="I47" s="229" t="b">
        <f t="shared" si="11"/>
        <v>0</v>
      </c>
      <c r="J47" s="229" t="b">
        <f t="shared" si="11"/>
        <v>0</v>
      </c>
      <c r="K47" s="229" t="b">
        <f t="shared" si="11"/>
        <v>0</v>
      </c>
      <c r="L47" s="229" t="b">
        <f t="shared" si="11"/>
        <v>0</v>
      </c>
    </row>
    <row r="48" spans="3:12" x14ac:dyDescent="0.25">
      <c r="C48" s="229" t="str">
        <f>CONCATENATE(B41,C41,D41,E41,F41,)</f>
        <v>0000</v>
      </c>
      <c r="D48" s="229" t="str">
        <f>CONCATENATE(D41,E41,F41)</f>
        <v>000</v>
      </c>
      <c r="E48" s="229" t="str">
        <f>CONCATENATE(E41,F41)</f>
        <v>00</v>
      </c>
      <c r="F48" s="229" t="str">
        <f>CONCATENATE(E41,F41)</f>
        <v>00</v>
      </c>
      <c r="G48" s="229" t="str">
        <f>CONCATENATE(G41,H41,I41)</f>
        <v>000</v>
      </c>
      <c r="H48" s="229" t="str">
        <f>CONCATENATE(H41,I41)</f>
        <v>00</v>
      </c>
      <c r="I48" s="229" t="str">
        <f>CONCATENATE(H41,I41)</f>
        <v>00</v>
      </c>
      <c r="J48" s="229" t="str">
        <f>CONCATENATE(J41,K41,L41)</f>
        <v>000</v>
      </c>
      <c r="K48" s="229" t="str">
        <f>CONCATENATE(K41,L41)</f>
        <v>00</v>
      </c>
      <c r="L48" s="229" t="str">
        <f>CONCATENATE(K41,L41)</f>
        <v>00</v>
      </c>
    </row>
    <row r="49" spans="3:12" x14ac:dyDescent="0.25">
      <c r="C49" s="229" t="str">
        <f>IF(C41=0,"",IF(C48="00000","",IF(C48="10000","",IF(C48="11000","",IF(C48="12000","",IF(C48="13000","",IF(C48="14000","",IF(C48="15000",""))))))))</f>
        <v/>
      </c>
      <c r="D49" s="229" t="str">
        <f>IF(D41=0,"",IF(D48="000","",IF(D48="100"," CIEN MILLONES" )))</f>
        <v/>
      </c>
      <c r="E49" s="229" t="str">
        <f>IF(E41=0,"",IF(E48="00","",IF(E48="10"," DIEZ MILLONES",IF(E48="11"," ONCE MILLONES",IF(E48="12"," DOCE MILLONES",IF(E48="13"," TRECE MILLONES",IF(E48="14"," CATORCE MILLONES",IF(E48="15"," QUINCE MILLONES"))))))))</f>
        <v/>
      </c>
      <c r="F49" s="229" t="str">
        <f>IF(F41=0,"",IF(F48="00","",IF(F48="10","",IF(F48="11","",IF(F48="12","",IF(F48="13","",IF(F48="14","",IF(F48="15",""))))))))</f>
        <v/>
      </c>
      <c r="G49" s="229" t="str">
        <f>IF(G41=0,"",IF(G48="000","",IF(G48="100"," CIEN MIL" )))</f>
        <v/>
      </c>
      <c r="H49" s="229" t="str">
        <f>IF(H41=0,"",IF(H48="00","",IF(H48="10"," DIEZ MIL",IF(H48="11"," ONCE MIL",IF(H48="12"," DOCE MIL",IF(H48="13"," TRECE MIL",IF(H48="14"," CATORCE MIL",IF(H48="15"," QUINCE MIL"))))))))</f>
        <v/>
      </c>
      <c r="I49" s="229" t="str">
        <f>IF(I41=0,"",IF(I48="00","",IF(I48="10","",IF(I48="11","",IF(I48="12","",IF(I48="13","",IF(I48="14","",IF(I48="15",""))))))))</f>
        <v/>
      </c>
      <c r="J49" s="229" t="str">
        <f>IF(J41=0,"",IF(J48="000","",IF(J48="100"," CIEN" )))</f>
        <v/>
      </c>
      <c r="K49" s="229" t="str">
        <f>IF(K41=0,"",IF(K48="00","",IF(K48="10"," DIEZ",IF(K48="11"," ONCE",IF(K48="12"," DOCE",IF(K48="13"," TRECE",IF(K48="14"," CATORCE",IF(K48="15"," QUINCE"))))))))</f>
        <v/>
      </c>
      <c r="L49" s="229" t="str">
        <f>IF(L41=0,"",IF(L48="00","",IF(L48="10","",IF(L48="11","",IF(L48="12","",IF(L48="13","",IF(L48="14","",IF(L48="15",""))))))))</f>
        <v/>
      </c>
    </row>
    <row r="50" spans="3:12" x14ac:dyDescent="0.25">
      <c r="C50" s="229" t="str">
        <f>IF(C49=FALSE,C47,C49)</f>
        <v/>
      </c>
      <c r="D50" s="229" t="b">
        <f>IF(D48="200"," DOSCIENTOS MILLONES",IF(D48="300"," TRESCIENTOS MILLONES",IF(D48="400"," CUATROCIENTOS MILLONES",IF(D48="500"," QUINIENTOS MILLONES",IF(D48="600"," SEISCIENTOS MILLONES",IF(D48="700"," SETECIENTOS MILLONES",IF(D48="800"," OCHOCIENTOS MILLONES",IF(D48="900"," NOVECIENTOS MILLONES"))))))))</f>
        <v>0</v>
      </c>
      <c r="E50" s="229" t="b">
        <f>IF(E48="20"," VEINTE",IF(E48="30"," TREINTA",IF(E48="40"," CUARENTA",IF(E48="50"," CINCUENTA",IF(E48="60"," SESENTA",IF(E48="80"," OCHENTA",IF(E48="90"," NOVENTA")))))))</f>
        <v>0</v>
      </c>
      <c r="F50" s="229" t="str">
        <f>IF(F49=FALSE,F47,F49)</f>
        <v/>
      </c>
      <c r="G50" s="229" t="b">
        <f>IF(G48="200"," DOSCIENTOS MIL",IF(G48="300"," TRESCIENTOS MIL",IF(G48="400"," CUATROCIENTOS MIL",IF(G48="500"," QUINIENTOS MIL",IF(G48="600"," SEISCIENTOS MIL",IF(G48="700"," SETECIENTOS MIL",IF(G48="800"," OCHOCIENTOS MIL",IF(G48="900"," NOVECIENTOS MIL"))))))))</f>
        <v>0</v>
      </c>
      <c r="H50" s="229" t="b">
        <f>IF(H48="20"," VEINTE MIL",IF(H48="30"," TREINTA MIL",IF(H48="40"," CUARENTA MIL",IF(H48="50"," CINCUENTA MIL",IF(H48="60"," SESENTA MIL",IF(H48="80"," OCHENTA MIL",IF(H48="90"," NOVENTA MIL")))))))</f>
        <v>0</v>
      </c>
      <c r="I50" s="229" t="str">
        <f>IF(I49=FALSE,I47,I49)</f>
        <v/>
      </c>
      <c r="J50" s="229" t="str">
        <f>IF(J49=FALSE,J47,J49)</f>
        <v/>
      </c>
      <c r="K50" s="229" t="b">
        <f>IF(K48="20"," VEINTE",IF(K48="30"," TREINTA",IF(K48="40"," CUARENTA",IF(K48="50"," CINCUENTA",IF(K48="60"," SESENTA",IF(K48="80"," OCHENTA",IF(K48="90"," NOVENTA")))))))</f>
        <v>0</v>
      </c>
      <c r="L50" s="229" t="str">
        <f>IF(L49=FALSE,L47,L49)</f>
        <v/>
      </c>
    </row>
    <row r="51" spans="3:12" x14ac:dyDescent="0.25">
      <c r="D51" s="229" t="str">
        <f>IF(D49=FALSE,D47,D49)</f>
        <v/>
      </c>
      <c r="E51" s="229" t="str">
        <f>IF(E49=FALSE,E47,E49)</f>
        <v/>
      </c>
      <c r="F51" s="229" t="str">
        <f>CONCATENATE(C41,D41,E41,F41)</f>
        <v>0000</v>
      </c>
      <c r="G51" s="229" t="str">
        <f>IF(G49=FALSE,G47,G49)</f>
        <v/>
      </c>
      <c r="H51" s="229" t="str">
        <f>IF(H49=FALSE,H47,H49)</f>
        <v/>
      </c>
      <c r="K51" s="229" t="str">
        <f>IF(K49=FALSE,K47,K49)</f>
        <v/>
      </c>
    </row>
    <row r="52" spans="3:12" x14ac:dyDescent="0.25">
      <c r="D52" s="229" t="str">
        <f>IF(D50=FALSE,D51,D50)</f>
        <v/>
      </c>
      <c r="E52" s="229" t="str">
        <f>IF(E50=FALSE,E51,E50)</f>
        <v/>
      </c>
      <c r="F52" s="229" t="str">
        <f>IF(F51="0001","UN MILLÓN",F50)</f>
        <v/>
      </c>
      <c r="G52" s="229" t="str">
        <f>IF(G50=FALSE,G51,G50)</f>
        <v/>
      </c>
      <c r="H52" s="229" t="str">
        <f>IF(H50=FALSE,H51,H50)</f>
        <v/>
      </c>
      <c r="K52" s="229" t="str">
        <f>IF(K50=FALSE,K51,K50)</f>
        <v/>
      </c>
    </row>
    <row r="54" spans="3:12" x14ac:dyDescent="0.25">
      <c r="C54" s="229" t="str">
        <f>C50</f>
        <v/>
      </c>
      <c r="D54" s="229" t="str">
        <f>D52</f>
        <v/>
      </c>
      <c r="E54" s="229" t="str">
        <f>E52</f>
        <v/>
      </c>
      <c r="F54" s="229" t="str">
        <f>F52</f>
        <v/>
      </c>
      <c r="G54" s="229" t="str">
        <f>G52</f>
        <v/>
      </c>
      <c r="H54" s="229" t="str">
        <f>H52</f>
        <v/>
      </c>
      <c r="I54" s="229" t="str">
        <f>I50</f>
        <v/>
      </c>
      <c r="J54" s="229" t="str">
        <f>J50</f>
        <v/>
      </c>
      <c r="K54" s="229" t="str">
        <f>K52</f>
        <v/>
      </c>
      <c r="L54" s="229" t="str">
        <f>L50</f>
        <v/>
      </c>
    </row>
    <row r="61" spans="3:12" x14ac:dyDescent="0.25">
      <c r="C61" s="229" t="str">
        <f>CONCATENATE(C54,D54,E54,F54,G54,H54,I54,J54,K54,L54)</f>
        <v/>
      </c>
    </row>
  </sheetData>
  <mergeCells count="1">
    <mergeCell ref="R4:S22"/>
  </mergeCells>
  <hyperlinks>
    <hyperlink ref="B25"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39</vt:i4>
      </vt:variant>
    </vt:vector>
  </HeadingPairs>
  <TitlesOfParts>
    <vt:vector size="51"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Anticipo_Financiero</vt:lpstr>
      <vt:lpstr>AP!Área_de_impresión</vt:lpstr>
      <vt:lpstr>'Avance Obra'!Área_de_impresión</vt:lpstr>
      <vt:lpstr>'Curva Inversiones'!Área_de_impresión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Tabla_nueva_CyP</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revision/>
  <cp:lastPrinted>2025-10-27T15:05:09Z</cp:lastPrinted>
  <dcterms:created xsi:type="dcterms:W3CDTF">2016-09-02T20:54:46Z</dcterms:created>
  <dcterms:modified xsi:type="dcterms:W3CDTF">2025-12-03T16:02:03Z</dcterms:modified>
</cp:coreProperties>
</file>